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SingleCells1.xml" ContentType="application/vnd.openxmlformats-officedocument.spreadsheetml.tableSingleCell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embeddings/oleObject1.bin" ContentType="application/vnd.openxmlformats-officedocument.oleObject"/>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mage_word.png" ContentType="image/.png"/>
  <Override PartName="/customUI/images/image_export.png" ContentType="image/.png"/>
  <Override PartName="/customUI/images/image_help.png" ContentType="image/.png"/>
  <Override PartName="/customUI/images/image_cal.png" ContentType="image/.png"/>
  <Override PartName="/customUI/images/image_ini.png" ContentType="image/.png"/>
  <Override PartName="/customUI/images/image_saveas.png" ContentType="image/.png"/>
  <Override PartName="/customUI/images/image_impor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0656849640e4323"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01" codeName="{009DFEA7-8C9C-09C3-8CAF-802165E75F88}"/>
  <workbookPr codeName="ThisWorkbook"/>
  <mc:AlternateContent xmlns:mc="http://schemas.openxmlformats.org/markup-compatibility/2006">
    <mc:Choice Requires="x15">
      <x15ac:absPath xmlns:x15ac="http://schemas.microsoft.com/office/spreadsheetml/2010/11/ac" url="C:\Users\Zhang Qiang\Desktop\4个案例\"/>
    </mc:Choice>
  </mc:AlternateContent>
  <xr:revisionPtr revIDLastSave="0" documentId="13_ncr:1_{7A2AF1FC-8BE0-4478-8D36-5BE553D4105C}" xr6:coauthVersionLast="43" xr6:coauthVersionMax="43" xr10:uidLastSave="{00000000-0000-0000-0000-000000000000}"/>
  <bookViews>
    <workbookView xWindow="-120" yWindow="-120" windowWidth="29040" windowHeight="15840" tabRatio="593" xr2:uid="{00000000-000D-0000-FFFF-FFFF00000000}"/>
  </bookViews>
  <sheets>
    <sheet name="Input" sheetId="17" r:id="rId1"/>
    <sheet name="Calculation" sheetId="4" r:id="rId2"/>
    <sheet name="W.H curve" sheetId="6" r:id="rId3"/>
    <sheet name="erosion model" sheetId="12" r:id="rId4"/>
    <sheet name="calculation2" sheetId="15" r:id="rId5"/>
    <sheet name="User Manual" sheetId="3" r:id="rId6"/>
  </sheets>
  <functionGroups builtInGroupCount="19"/>
  <calcPr calcId="181029" calcMode="manual" iterate="1" iterateDelta="9.9999999999999995E-7"/>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8" i="17" l="1"/>
  <c r="B15" i="17" s="1"/>
  <c r="K11" i="4"/>
  <c r="K10" i="4"/>
  <c r="E642" i="4" l="1"/>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B61" i="4" l="1"/>
  <c r="P51" i="4" l="1"/>
  <c r="L51" i="4" l="1"/>
  <c r="D61" i="4" s="1"/>
  <c r="O46" i="4" l="1"/>
  <c r="Z642" i="4" l="1"/>
  <c r="Z643" i="4"/>
  <c r="Z644" i="4"/>
  <c r="Z645" i="4"/>
  <c r="Z646" i="4"/>
  <c r="Z647" i="4"/>
  <c r="Z648" i="4"/>
  <c r="Z649" i="4"/>
  <c r="Z650" i="4"/>
  <c r="Z651" i="4"/>
  <c r="Z652" i="4"/>
  <c r="Z653" i="4"/>
  <c r="Z654" i="4"/>
  <c r="Z655" i="4"/>
  <c r="Z656" i="4"/>
  <c r="Z657" i="4"/>
  <c r="Z658" i="4"/>
  <c r="Z659" i="4"/>
  <c r="Z660" i="4"/>
  <c r="Z661" i="4"/>
  <c r="Z662" i="4"/>
  <c r="Z663" i="4"/>
  <c r="Z664" i="4"/>
  <c r="Z665" i="4"/>
  <c r="Z666" i="4"/>
  <c r="Z667" i="4"/>
  <c r="Z668" i="4"/>
  <c r="Z669" i="4"/>
  <c r="Z670" i="4"/>
  <c r="Z671" i="4"/>
  <c r="Z672" i="4"/>
  <c r="Z673" i="4"/>
  <c r="Z674" i="4"/>
  <c r="Z675" i="4"/>
  <c r="Z676" i="4"/>
  <c r="Z677" i="4"/>
  <c r="Z678" i="4"/>
  <c r="Z679" i="4"/>
  <c r="Z680" i="4"/>
  <c r="Z681" i="4"/>
  <c r="Z682" i="4"/>
  <c r="Z683" i="4"/>
  <c r="Z684" i="4"/>
  <c r="Z685" i="4"/>
  <c r="Z686" i="4"/>
  <c r="Z687" i="4"/>
  <c r="Z688" i="4"/>
  <c r="Z689" i="4"/>
  <c r="Z690" i="4"/>
  <c r="Z691" i="4"/>
  <c r="Z692" i="4"/>
  <c r="Z693" i="4"/>
  <c r="Z694" i="4"/>
  <c r="Z695" i="4"/>
  <c r="Z696" i="4"/>
  <c r="Z697" i="4"/>
  <c r="Z698" i="4"/>
  <c r="Z699" i="4"/>
  <c r="Z700" i="4"/>
  <c r="Z701" i="4"/>
  <c r="Z702" i="4"/>
  <c r="Z703" i="4"/>
  <c r="Z704" i="4"/>
  <c r="Z705" i="4"/>
  <c r="Z706" i="4"/>
  <c r="Z707" i="4"/>
  <c r="Z708" i="4"/>
  <c r="Z709" i="4"/>
  <c r="Z710" i="4"/>
  <c r="Z711" i="4"/>
  <c r="Z712" i="4"/>
  <c r="Z713" i="4"/>
  <c r="Z714" i="4"/>
  <c r="Z715" i="4"/>
  <c r="Z716" i="4"/>
  <c r="Z717" i="4"/>
  <c r="Z718" i="4"/>
  <c r="Z719" i="4"/>
  <c r="Z720" i="4"/>
  <c r="Z721" i="4"/>
  <c r="Z722" i="4"/>
  <c r="Z723" i="4"/>
  <c r="Z724" i="4"/>
  <c r="Z725" i="4"/>
  <c r="Z726" i="4"/>
  <c r="Z727" i="4"/>
  <c r="Z728" i="4"/>
  <c r="Z729" i="4"/>
  <c r="Z730" i="4"/>
  <c r="Z731" i="4"/>
  <c r="Z732" i="4"/>
  <c r="Z733" i="4"/>
  <c r="Z734" i="4"/>
  <c r="Z735" i="4"/>
  <c r="Z736" i="4"/>
  <c r="Z737" i="4"/>
  <c r="Z738" i="4"/>
  <c r="Z739" i="4"/>
  <c r="Z740" i="4"/>
  <c r="Z741" i="4"/>
  <c r="Z742" i="4"/>
  <c r="Z743" i="4"/>
  <c r="Z744" i="4"/>
  <c r="Z745" i="4"/>
  <c r="Z746" i="4"/>
  <c r="Z747" i="4"/>
  <c r="Z748" i="4"/>
  <c r="Z749" i="4"/>
  <c r="Z750" i="4"/>
  <c r="Z751" i="4"/>
  <c r="Z752" i="4"/>
  <c r="Z753" i="4"/>
  <c r="Z754" i="4"/>
  <c r="Z755" i="4"/>
  <c r="Z756" i="4"/>
  <c r="Z757" i="4"/>
  <c r="Z758" i="4"/>
  <c r="Z759" i="4"/>
  <c r="Z760" i="4"/>
  <c r="Z761" i="4"/>
  <c r="Z762" i="4"/>
  <c r="Z763" i="4"/>
  <c r="Z764" i="4"/>
  <c r="Z765" i="4"/>
  <c r="Z766" i="4"/>
  <c r="Z767" i="4"/>
  <c r="Z768" i="4"/>
  <c r="Z769" i="4"/>
  <c r="Z770" i="4"/>
  <c r="Z771" i="4"/>
  <c r="Z772" i="4"/>
  <c r="Z773" i="4"/>
  <c r="Z774" i="4"/>
  <c r="Z775" i="4"/>
  <c r="Z776" i="4"/>
  <c r="Z777" i="4"/>
  <c r="Z778" i="4"/>
  <c r="Z779" i="4"/>
  <c r="Z780" i="4"/>
  <c r="Z781" i="4"/>
  <c r="Z782" i="4"/>
  <c r="Z783" i="4"/>
  <c r="Z784" i="4"/>
  <c r="Z785" i="4"/>
  <c r="Z786" i="4"/>
  <c r="Z787" i="4"/>
  <c r="Z788" i="4"/>
  <c r="Z789" i="4"/>
  <c r="Z790" i="4"/>
  <c r="Z791" i="4"/>
  <c r="Z792" i="4"/>
  <c r="Z793" i="4"/>
  <c r="Z794" i="4"/>
  <c r="Z795" i="4"/>
  <c r="Z796" i="4"/>
  <c r="Z797" i="4"/>
  <c r="Z798" i="4"/>
  <c r="Z799" i="4"/>
  <c r="Z800" i="4"/>
  <c r="Z801" i="4"/>
  <c r="Z802" i="4"/>
  <c r="Z803" i="4"/>
  <c r="Z804" i="4"/>
  <c r="Z805" i="4"/>
  <c r="Z806" i="4"/>
  <c r="Z807" i="4"/>
  <c r="Z808" i="4"/>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60" i="4"/>
  <c r="R642" i="4"/>
  <c r="R643" i="4"/>
  <c r="R644" i="4"/>
  <c r="R645" i="4"/>
  <c r="R646" i="4"/>
  <c r="R647" i="4"/>
  <c r="R648" i="4"/>
  <c r="R649" i="4"/>
  <c r="R650" i="4"/>
  <c r="R651" i="4"/>
  <c r="R652" i="4"/>
  <c r="R653" i="4"/>
  <c r="R654" i="4"/>
  <c r="R655" i="4"/>
  <c r="R656" i="4"/>
  <c r="R657" i="4"/>
  <c r="R658" i="4"/>
  <c r="R659" i="4"/>
  <c r="R660" i="4"/>
  <c r="R661" i="4"/>
  <c r="R662" i="4"/>
  <c r="R663" i="4"/>
  <c r="R664" i="4"/>
  <c r="R665" i="4"/>
  <c r="R666" i="4"/>
  <c r="R667" i="4"/>
  <c r="R668" i="4"/>
  <c r="R669" i="4"/>
  <c r="R670" i="4"/>
  <c r="R671" i="4"/>
  <c r="R672" i="4"/>
  <c r="R673" i="4"/>
  <c r="R674" i="4"/>
  <c r="R675" i="4"/>
  <c r="R676" i="4"/>
  <c r="R677" i="4"/>
  <c r="R678" i="4"/>
  <c r="R679" i="4"/>
  <c r="R680" i="4"/>
  <c r="R681" i="4"/>
  <c r="R682" i="4"/>
  <c r="R683" i="4"/>
  <c r="R684" i="4"/>
  <c r="R685" i="4"/>
  <c r="R686" i="4"/>
  <c r="R687" i="4"/>
  <c r="R688" i="4"/>
  <c r="R689" i="4"/>
  <c r="R690" i="4"/>
  <c r="R691" i="4"/>
  <c r="R692" i="4"/>
  <c r="R693" i="4"/>
  <c r="R694" i="4"/>
  <c r="R695" i="4"/>
  <c r="R696" i="4"/>
  <c r="R697" i="4"/>
  <c r="R698" i="4"/>
  <c r="R699" i="4"/>
  <c r="R700" i="4"/>
  <c r="R701" i="4"/>
  <c r="R702" i="4"/>
  <c r="R703"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32" i="4"/>
  <c r="R733" i="4"/>
  <c r="R734" i="4"/>
  <c r="R735" i="4"/>
  <c r="R736" i="4"/>
  <c r="R737" i="4"/>
  <c r="R738" i="4"/>
  <c r="R739" i="4"/>
  <c r="R740" i="4"/>
  <c r="R741" i="4"/>
  <c r="R742" i="4"/>
  <c r="R743" i="4"/>
  <c r="R744" i="4"/>
  <c r="R745" i="4"/>
  <c r="R746" i="4"/>
  <c r="R747" i="4"/>
  <c r="R748" i="4"/>
  <c r="R749" i="4"/>
  <c r="R750" i="4"/>
  <c r="R751" i="4"/>
  <c r="R752" i="4"/>
  <c r="R753" i="4"/>
  <c r="R754" i="4"/>
  <c r="R755" i="4"/>
  <c r="R756" i="4"/>
  <c r="R757" i="4"/>
  <c r="R758" i="4"/>
  <c r="R759" i="4"/>
  <c r="R760" i="4"/>
  <c r="R761" i="4"/>
  <c r="R762" i="4"/>
  <c r="R763" i="4"/>
  <c r="R764" i="4"/>
  <c r="R765" i="4"/>
  <c r="R766" i="4"/>
  <c r="R767" i="4"/>
  <c r="R768" i="4"/>
  <c r="R769" i="4"/>
  <c r="R770" i="4"/>
  <c r="R771" i="4"/>
  <c r="R772" i="4"/>
  <c r="R773" i="4"/>
  <c r="R774" i="4"/>
  <c r="R775" i="4"/>
  <c r="R776" i="4"/>
  <c r="R777" i="4"/>
  <c r="R778" i="4"/>
  <c r="R779" i="4"/>
  <c r="R780" i="4"/>
  <c r="R781" i="4"/>
  <c r="R782" i="4"/>
  <c r="R783" i="4"/>
  <c r="R784" i="4"/>
  <c r="R785" i="4"/>
  <c r="R786" i="4"/>
  <c r="R787" i="4"/>
  <c r="R788" i="4"/>
  <c r="R789" i="4"/>
  <c r="R790" i="4"/>
  <c r="R791" i="4"/>
  <c r="R792" i="4"/>
  <c r="R793" i="4"/>
  <c r="R794" i="4"/>
  <c r="R795" i="4"/>
  <c r="R796" i="4"/>
  <c r="R797" i="4"/>
  <c r="R798" i="4"/>
  <c r="R799" i="4"/>
  <c r="R800" i="4"/>
  <c r="R801" i="4"/>
  <c r="R802" i="4"/>
  <c r="R803" i="4"/>
  <c r="R804" i="4"/>
  <c r="R805" i="4"/>
  <c r="R806" i="4"/>
  <c r="R807" i="4"/>
  <c r="R808"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60"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61" i="4"/>
  <c r="L50" i="4"/>
  <c r="V54" i="4"/>
  <c r="L54" i="4"/>
  <c r="L53" i="4"/>
  <c r="M53" i="4" s="1"/>
  <c r="L55" i="4"/>
  <c r="L52" i="4"/>
  <c r="P52" i="4"/>
  <c r="P53" i="4"/>
  <c r="S51" i="4" s="1"/>
  <c r="E61" i="15"/>
  <c r="F61" i="15" s="1"/>
  <c r="J62" i="15"/>
  <c r="J61" i="15"/>
  <c r="C61" i="15"/>
  <c r="C55" i="15"/>
  <c r="P54" i="15"/>
  <c r="L54" i="15"/>
  <c r="F54" i="15"/>
  <c r="P53" i="15"/>
  <c r="S51" i="15" s="1"/>
  <c r="L53" i="15"/>
  <c r="M53" i="15" s="1"/>
  <c r="F53" i="15"/>
  <c r="C53" i="15"/>
  <c r="P52" i="15"/>
  <c r="L52" i="15"/>
  <c r="F52" i="15"/>
  <c r="C52" i="15"/>
  <c r="P51" i="15"/>
  <c r="S52" i="15" s="1"/>
  <c r="L51" i="15"/>
  <c r="D61" i="15" s="1"/>
  <c r="L61" i="15" s="1"/>
  <c r="U61" i="15" s="1"/>
  <c r="V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H55" i="15"/>
  <c r="AL642" i="4"/>
  <c r="AL643" i="4"/>
  <c r="AL644" i="4"/>
  <c r="AL645" i="4"/>
  <c r="AL646" i="4"/>
  <c r="AL647" i="4"/>
  <c r="AL648" i="4"/>
  <c r="AL649" i="4"/>
  <c r="AL650" i="4"/>
  <c r="AL651" i="4"/>
  <c r="AL652" i="4"/>
  <c r="AL653" i="4"/>
  <c r="AL654" i="4"/>
  <c r="AL655" i="4"/>
  <c r="AL656" i="4"/>
  <c r="AL657" i="4"/>
  <c r="AL658" i="4"/>
  <c r="AL659" i="4"/>
  <c r="AL660" i="4"/>
  <c r="AL661" i="4"/>
  <c r="AL662" i="4"/>
  <c r="AL663" i="4"/>
  <c r="AL664" i="4"/>
  <c r="AL665" i="4"/>
  <c r="AL666" i="4"/>
  <c r="AL667" i="4"/>
  <c r="AL668" i="4"/>
  <c r="AL669" i="4"/>
  <c r="AL670" i="4"/>
  <c r="AL671" i="4"/>
  <c r="AL672" i="4"/>
  <c r="AL673" i="4"/>
  <c r="AL674" i="4"/>
  <c r="AL675" i="4"/>
  <c r="AL676" i="4"/>
  <c r="AL677" i="4"/>
  <c r="AL678" i="4"/>
  <c r="AL679" i="4"/>
  <c r="AL680" i="4"/>
  <c r="AL681" i="4"/>
  <c r="AL682" i="4"/>
  <c r="AL683" i="4"/>
  <c r="AL684" i="4"/>
  <c r="AL685" i="4"/>
  <c r="AL686" i="4"/>
  <c r="AL687" i="4"/>
  <c r="AL688" i="4"/>
  <c r="AL689" i="4"/>
  <c r="AL690" i="4"/>
  <c r="AL691" i="4"/>
  <c r="AL692" i="4"/>
  <c r="AL693" i="4"/>
  <c r="AL694" i="4"/>
  <c r="AL695" i="4"/>
  <c r="AL696" i="4"/>
  <c r="AL697" i="4"/>
  <c r="AL698" i="4"/>
  <c r="AL699" i="4"/>
  <c r="AL700" i="4"/>
  <c r="AL701" i="4"/>
  <c r="AL702" i="4"/>
  <c r="AL703" i="4"/>
  <c r="AL704" i="4"/>
  <c r="AL705" i="4"/>
  <c r="AL706" i="4"/>
  <c r="AL707" i="4"/>
  <c r="AL708" i="4"/>
  <c r="AL709" i="4"/>
  <c r="AL710" i="4"/>
  <c r="AL711" i="4"/>
  <c r="AL712" i="4"/>
  <c r="AL713" i="4"/>
  <c r="AL714" i="4"/>
  <c r="AL715" i="4"/>
  <c r="AL716" i="4"/>
  <c r="AL717" i="4"/>
  <c r="AL718" i="4"/>
  <c r="AL719" i="4"/>
  <c r="AL720" i="4"/>
  <c r="AL721" i="4"/>
  <c r="AL722" i="4"/>
  <c r="AL723" i="4"/>
  <c r="AL724" i="4"/>
  <c r="AL725" i="4"/>
  <c r="AL726" i="4"/>
  <c r="AL727" i="4"/>
  <c r="AL728" i="4"/>
  <c r="AL729" i="4"/>
  <c r="AL730" i="4"/>
  <c r="AL731" i="4"/>
  <c r="AL732" i="4"/>
  <c r="AL733" i="4"/>
  <c r="AL734" i="4"/>
  <c r="AL735" i="4"/>
  <c r="AL736" i="4"/>
  <c r="AL737" i="4"/>
  <c r="AL738" i="4"/>
  <c r="AL739" i="4"/>
  <c r="AL740" i="4"/>
  <c r="AL741" i="4"/>
  <c r="AL742" i="4"/>
  <c r="AL743" i="4"/>
  <c r="AL744" i="4"/>
  <c r="AL745" i="4"/>
  <c r="AL746" i="4"/>
  <c r="AL747" i="4"/>
  <c r="AL748" i="4"/>
  <c r="AL749" i="4"/>
  <c r="AL750" i="4"/>
  <c r="AL751" i="4"/>
  <c r="AL752" i="4"/>
  <c r="AL753" i="4"/>
  <c r="AL754" i="4"/>
  <c r="AL755" i="4"/>
  <c r="AL756" i="4"/>
  <c r="AL757" i="4"/>
  <c r="AL758" i="4"/>
  <c r="AL759" i="4"/>
  <c r="AL760" i="4"/>
  <c r="AL761" i="4"/>
  <c r="AL762" i="4"/>
  <c r="AL763" i="4"/>
  <c r="AL764" i="4"/>
  <c r="AL765" i="4"/>
  <c r="AL766" i="4"/>
  <c r="AL767" i="4"/>
  <c r="AL768" i="4"/>
  <c r="AL769" i="4"/>
  <c r="AL770" i="4"/>
  <c r="AL771" i="4"/>
  <c r="AL772" i="4"/>
  <c r="AL773" i="4"/>
  <c r="AL774" i="4"/>
  <c r="AL775" i="4"/>
  <c r="AL776" i="4"/>
  <c r="AL777" i="4"/>
  <c r="AL778" i="4"/>
  <c r="AL779" i="4"/>
  <c r="AL780" i="4"/>
  <c r="AL781" i="4"/>
  <c r="AL782" i="4"/>
  <c r="AL783" i="4"/>
  <c r="AL784" i="4"/>
  <c r="AL785" i="4"/>
  <c r="AL786" i="4"/>
  <c r="AL787" i="4"/>
  <c r="AL788" i="4"/>
  <c r="AL789" i="4"/>
  <c r="AL790" i="4"/>
  <c r="AL791" i="4"/>
  <c r="AL792" i="4"/>
  <c r="AL793" i="4"/>
  <c r="AL794" i="4"/>
  <c r="AL795" i="4"/>
  <c r="AL796" i="4"/>
  <c r="AL797" i="4"/>
  <c r="AL798" i="4"/>
  <c r="AL799" i="4"/>
  <c r="AL800" i="4"/>
  <c r="AL801" i="4"/>
  <c r="AL802" i="4"/>
  <c r="AL803" i="4"/>
  <c r="AL804" i="4"/>
  <c r="AL805" i="4"/>
  <c r="AL806" i="4"/>
  <c r="AL807" i="4"/>
  <c r="AL808" i="4"/>
  <c r="AL809" i="4"/>
  <c r="AL810" i="4"/>
  <c r="AL811" i="4"/>
  <c r="AL812" i="4"/>
  <c r="AL813" i="4"/>
  <c r="AL814" i="4"/>
  <c r="AL815" i="4"/>
  <c r="AL816" i="4"/>
  <c r="AL817" i="4"/>
  <c r="AL818" i="4"/>
  <c r="AL819" i="4"/>
  <c r="AL820" i="4"/>
  <c r="AL821" i="4"/>
  <c r="AL822" i="4"/>
  <c r="AL823" i="4"/>
  <c r="AL824" i="4"/>
  <c r="AL825" i="4"/>
  <c r="AL826" i="4"/>
  <c r="AL827" i="4"/>
  <c r="AL828" i="4"/>
  <c r="AL829" i="4"/>
  <c r="AL830" i="4"/>
  <c r="AL831" i="4"/>
  <c r="AL832" i="4"/>
  <c r="AL833" i="4"/>
  <c r="AL834" i="4"/>
  <c r="AL835" i="4"/>
  <c r="AL836" i="4"/>
  <c r="AL837" i="4"/>
  <c r="AL838" i="4"/>
  <c r="AL839" i="4"/>
  <c r="AL840" i="4"/>
  <c r="AL841" i="4"/>
  <c r="AL842" i="4"/>
  <c r="AL843" i="4"/>
  <c r="AL844" i="4"/>
  <c r="AL845" i="4"/>
  <c r="AL846" i="4"/>
  <c r="AL847" i="4"/>
  <c r="AL848" i="4"/>
  <c r="AL849" i="4"/>
  <c r="AL850" i="4"/>
  <c r="AL851" i="4"/>
  <c r="AL852" i="4"/>
  <c r="AL853" i="4"/>
  <c r="AL854" i="4"/>
  <c r="AL855" i="4"/>
  <c r="AL856" i="4"/>
  <c r="AL857" i="4"/>
  <c r="AL858" i="4"/>
  <c r="AL859" i="4"/>
  <c r="AL860" i="4"/>
  <c r="AL861" i="4"/>
  <c r="AL862" i="4"/>
  <c r="AL863" i="4"/>
  <c r="AL864" i="4"/>
  <c r="AL865" i="4"/>
  <c r="AL866" i="4"/>
  <c r="AL867" i="4"/>
  <c r="AL868" i="4"/>
  <c r="AL869" i="4"/>
  <c r="AL870" i="4"/>
  <c r="AL871" i="4"/>
  <c r="AL872" i="4"/>
  <c r="AL873" i="4"/>
  <c r="AL874" i="4"/>
  <c r="AL875" i="4"/>
  <c r="AL876" i="4"/>
  <c r="AL877" i="4"/>
  <c r="AL878" i="4"/>
  <c r="AL879" i="4"/>
  <c r="AL880" i="4"/>
  <c r="AL881" i="4"/>
  <c r="AL882" i="4"/>
  <c r="AL883" i="4"/>
  <c r="AL884" i="4"/>
  <c r="AL885" i="4"/>
  <c r="AL886" i="4"/>
  <c r="AL887" i="4"/>
  <c r="AL888" i="4"/>
  <c r="AL889" i="4"/>
  <c r="AL890" i="4"/>
  <c r="AL891" i="4"/>
  <c r="AL892" i="4"/>
  <c r="AL893" i="4"/>
  <c r="AL894" i="4"/>
  <c r="AL895" i="4"/>
  <c r="AL896" i="4"/>
  <c r="AL897" i="4"/>
  <c r="AL898" i="4"/>
  <c r="AL899" i="4"/>
  <c r="AL900" i="4"/>
  <c r="AL901" i="4"/>
  <c r="AL902" i="4"/>
  <c r="AL903" i="4"/>
  <c r="AL904" i="4"/>
  <c r="AL905" i="4"/>
  <c r="AL906" i="4"/>
  <c r="AL907" i="4"/>
  <c r="AL908" i="4"/>
  <c r="AL909" i="4"/>
  <c r="AL910" i="4"/>
  <c r="AL911" i="4"/>
  <c r="AL912" i="4"/>
  <c r="AL913" i="4"/>
  <c r="AL914" i="4"/>
  <c r="AL915" i="4"/>
  <c r="AL916" i="4"/>
  <c r="AL917" i="4"/>
  <c r="AL918" i="4"/>
  <c r="AL919" i="4"/>
  <c r="AL920" i="4"/>
  <c r="AL921" i="4"/>
  <c r="AL922" i="4"/>
  <c r="AL923" i="4"/>
  <c r="AL924" i="4"/>
  <c r="AL925" i="4"/>
  <c r="AL926" i="4"/>
  <c r="AL927" i="4"/>
  <c r="AL928" i="4"/>
  <c r="AL929" i="4"/>
  <c r="AL930" i="4"/>
  <c r="AL931" i="4"/>
  <c r="AL932" i="4"/>
  <c r="AL933" i="4"/>
  <c r="AL934" i="4"/>
  <c r="AL935" i="4"/>
  <c r="AL936" i="4"/>
  <c r="AL937" i="4"/>
  <c r="AL938" i="4"/>
  <c r="AL939" i="4"/>
  <c r="AL940" i="4"/>
  <c r="AL941" i="4"/>
  <c r="AL942" i="4"/>
  <c r="AL943" i="4"/>
  <c r="AL944" i="4"/>
  <c r="AL945" i="4"/>
  <c r="AL946" i="4"/>
  <c r="AL947" i="4"/>
  <c r="AL948" i="4"/>
  <c r="AL949" i="4"/>
  <c r="AL950" i="4"/>
  <c r="AL951" i="4"/>
  <c r="AL952" i="4"/>
  <c r="AL953" i="4"/>
  <c r="AL954" i="4"/>
  <c r="AL955" i="4"/>
  <c r="AL956" i="4"/>
  <c r="AL957" i="4"/>
  <c r="AL958" i="4"/>
  <c r="AL959" i="4"/>
  <c r="AL960" i="4"/>
  <c r="AL961" i="4"/>
  <c r="AL962" i="4"/>
  <c r="AL963" i="4"/>
  <c r="AL964" i="4"/>
  <c r="AL965" i="4"/>
  <c r="AL966" i="4"/>
  <c r="AL967" i="4"/>
  <c r="AL968" i="4"/>
  <c r="AL969" i="4"/>
  <c r="AL970" i="4"/>
  <c r="AL971" i="4"/>
  <c r="AL972" i="4"/>
  <c r="AL973" i="4"/>
  <c r="AL974" i="4"/>
  <c r="AL975" i="4"/>
  <c r="AL976" i="4"/>
  <c r="AL977" i="4"/>
  <c r="AL978" i="4"/>
  <c r="AL979" i="4"/>
  <c r="AL980" i="4"/>
  <c r="AL981" i="4"/>
  <c r="AL982" i="4"/>
  <c r="AL983" i="4"/>
  <c r="AL984" i="4"/>
  <c r="AL985" i="4"/>
  <c r="AL986" i="4"/>
  <c r="AL987" i="4"/>
  <c r="AL988" i="4"/>
  <c r="AL989" i="4"/>
  <c r="AL990" i="4"/>
  <c r="AL991" i="4"/>
  <c r="AL992" i="4"/>
  <c r="AL993" i="4"/>
  <c r="AL994" i="4"/>
  <c r="AL995" i="4"/>
  <c r="AL996" i="4"/>
  <c r="AL997" i="4"/>
  <c r="AL998" i="4"/>
  <c r="AL999" i="4"/>
  <c r="AL1000" i="4"/>
  <c r="AK642" i="4"/>
  <c r="AK643" i="4"/>
  <c r="AK644" i="4"/>
  <c r="AK645" i="4"/>
  <c r="AK646" i="4"/>
  <c r="AK647" i="4"/>
  <c r="AK648" i="4"/>
  <c r="AK649" i="4"/>
  <c r="AK650" i="4"/>
  <c r="AK651" i="4"/>
  <c r="AK652" i="4"/>
  <c r="AK653" i="4"/>
  <c r="AK654" i="4"/>
  <c r="AK655" i="4"/>
  <c r="AK656" i="4"/>
  <c r="AK657" i="4"/>
  <c r="AK658" i="4"/>
  <c r="AK659" i="4"/>
  <c r="AK660" i="4"/>
  <c r="AK661" i="4"/>
  <c r="AK662" i="4"/>
  <c r="AK663" i="4"/>
  <c r="AK664" i="4"/>
  <c r="AK665" i="4"/>
  <c r="AK666" i="4"/>
  <c r="AK667" i="4"/>
  <c r="AK668" i="4"/>
  <c r="AK669" i="4"/>
  <c r="AK670" i="4"/>
  <c r="AK671" i="4"/>
  <c r="AK672" i="4"/>
  <c r="AK673" i="4"/>
  <c r="AK674" i="4"/>
  <c r="AK675" i="4"/>
  <c r="AK676" i="4"/>
  <c r="AK677" i="4"/>
  <c r="AK678" i="4"/>
  <c r="AK679" i="4"/>
  <c r="AK680" i="4"/>
  <c r="AK681" i="4"/>
  <c r="AK682" i="4"/>
  <c r="AK683" i="4"/>
  <c r="AK684" i="4"/>
  <c r="AK685" i="4"/>
  <c r="AK686" i="4"/>
  <c r="AK687" i="4"/>
  <c r="AK688" i="4"/>
  <c r="AK689" i="4"/>
  <c r="AK690" i="4"/>
  <c r="AK691" i="4"/>
  <c r="AK692" i="4"/>
  <c r="AK693" i="4"/>
  <c r="AK694" i="4"/>
  <c r="AK695" i="4"/>
  <c r="AK696" i="4"/>
  <c r="AK697" i="4"/>
  <c r="AK698" i="4"/>
  <c r="AK699" i="4"/>
  <c r="AK700" i="4"/>
  <c r="AK701" i="4"/>
  <c r="AK702" i="4"/>
  <c r="AK703" i="4"/>
  <c r="AK704" i="4"/>
  <c r="AK705" i="4"/>
  <c r="AK706" i="4"/>
  <c r="AK707" i="4"/>
  <c r="AK708" i="4"/>
  <c r="AK709" i="4"/>
  <c r="AK710" i="4"/>
  <c r="AK711" i="4"/>
  <c r="AK712" i="4"/>
  <c r="AK713" i="4"/>
  <c r="AK714" i="4"/>
  <c r="AK715" i="4"/>
  <c r="AK716" i="4"/>
  <c r="AK717" i="4"/>
  <c r="AK718" i="4"/>
  <c r="AK719" i="4"/>
  <c r="AK720" i="4"/>
  <c r="AK721" i="4"/>
  <c r="AK722" i="4"/>
  <c r="AK723" i="4"/>
  <c r="AK724" i="4"/>
  <c r="AK725" i="4"/>
  <c r="AK726" i="4"/>
  <c r="AK727" i="4"/>
  <c r="AK728" i="4"/>
  <c r="AK729" i="4"/>
  <c r="AK730" i="4"/>
  <c r="AK731" i="4"/>
  <c r="AK732" i="4"/>
  <c r="AK733" i="4"/>
  <c r="AK734" i="4"/>
  <c r="AK735" i="4"/>
  <c r="AK736" i="4"/>
  <c r="AK737" i="4"/>
  <c r="AK738" i="4"/>
  <c r="AK739" i="4"/>
  <c r="AK740" i="4"/>
  <c r="AK741" i="4"/>
  <c r="AK742" i="4"/>
  <c r="AK743" i="4"/>
  <c r="AK744" i="4"/>
  <c r="AK745" i="4"/>
  <c r="AK746" i="4"/>
  <c r="AK747" i="4"/>
  <c r="AK748" i="4"/>
  <c r="AK749" i="4"/>
  <c r="AK750" i="4"/>
  <c r="AK751" i="4"/>
  <c r="AK752" i="4"/>
  <c r="AK753" i="4"/>
  <c r="AK754" i="4"/>
  <c r="AK755" i="4"/>
  <c r="AK756" i="4"/>
  <c r="AK757" i="4"/>
  <c r="AK758" i="4"/>
  <c r="AK759" i="4"/>
  <c r="AK760" i="4"/>
  <c r="AK761" i="4"/>
  <c r="AK762" i="4"/>
  <c r="AK763" i="4"/>
  <c r="AK764" i="4"/>
  <c r="AK765" i="4"/>
  <c r="AK766" i="4"/>
  <c r="AK767" i="4"/>
  <c r="AK768" i="4"/>
  <c r="AK769" i="4"/>
  <c r="AK770" i="4"/>
  <c r="AK771" i="4"/>
  <c r="AK772" i="4"/>
  <c r="AK773" i="4"/>
  <c r="AK774" i="4"/>
  <c r="AK775" i="4"/>
  <c r="AK776" i="4"/>
  <c r="AK777" i="4"/>
  <c r="AK778" i="4"/>
  <c r="AK779" i="4"/>
  <c r="AK780" i="4"/>
  <c r="AK781" i="4"/>
  <c r="AK782" i="4"/>
  <c r="AK783" i="4"/>
  <c r="AK784" i="4"/>
  <c r="AK785" i="4"/>
  <c r="AK786" i="4"/>
  <c r="AK787" i="4"/>
  <c r="AK788" i="4"/>
  <c r="AK789" i="4"/>
  <c r="AK790" i="4"/>
  <c r="AK791" i="4"/>
  <c r="AK792" i="4"/>
  <c r="AK793" i="4"/>
  <c r="AK794" i="4"/>
  <c r="AK795" i="4"/>
  <c r="AK796" i="4"/>
  <c r="AK797" i="4"/>
  <c r="AK798" i="4"/>
  <c r="AK799" i="4"/>
  <c r="AK800" i="4"/>
  <c r="AK801" i="4"/>
  <c r="AK802" i="4"/>
  <c r="AK803" i="4"/>
  <c r="AK804" i="4"/>
  <c r="AK805" i="4"/>
  <c r="AK806" i="4"/>
  <c r="AK807" i="4"/>
  <c r="AK808" i="4"/>
  <c r="AK809" i="4"/>
  <c r="AK810" i="4"/>
  <c r="AK811" i="4"/>
  <c r="AK812" i="4"/>
  <c r="AK813" i="4"/>
  <c r="AK814" i="4"/>
  <c r="AK815" i="4"/>
  <c r="AK816" i="4"/>
  <c r="AK817" i="4"/>
  <c r="AK818" i="4"/>
  <c r="AK819" i="4"/>
  <c r="AK820" i="4"/>
  <c r="AK821" i="4"/>
  <c r="AK822" i="4"/>
  <c r="AK823" i="4"/>
  <c r="AK824" i="4"/>
  <c r="AK825" i="4"/>
  <c r="AK826" i="4"/>
  <c r="AK827" i="4"/>
  <c r="AK828" i="4"/>
  <c r="AK829" i="4"/>
  <c r="AK830" i="4"/>
  <c r="AK831" i="4"/>
  <c r="AK832" i="4"/>
  <c r="AK833" i="4"/>
  <c r="AK834" i="4"/>
  <c r="AK835" i="4"/>
  <c r="AK836" i="4"/>
  <c r="AK837" i="4"/>
  <c r="AK838" i="4"/>
  <c r="AK839" i="4"/>
  <c r="AK840" i="4"/>
  <c r="AK841" i="4"/>
  <c r="AK842" i="4"/>
  <c r="AK843" i="4"/>
  <c r="AK844" i="4"/>
  <c r="AK845" i="4"/>
  <c r="AK846" i="4"/>
  <c r="AK847" i="4"/>
  <c r="AK848" i="4"/>
  <c r="AK849" i="4"/>
  <c r="AK850" i="4"/>
  <c r="AK851" i="4"/>
  <c r="AK852" i="4"/>
  <c r="AK853" i="4"/>
  <c r="AK854" i="4"/>
  <c r="AK855" i="4"/>
  <c r="AK856" i="4"/>
  <c r="AK857" i="4"/>
  <c r="AK858" i="4"/>
  <c r="AK859" i="4"/>
  <c r="AK860" i="4"/>
  <c r="AK861" i="4"/>
  <c r="AK862" i="4"/>
  <c r="AK863" i="4"/>
  <c r="AK864" i="4"/>
  <c r="AK865" i="4"/>
  <c r="AK866" i="4"/>
  <c r="AK867" i="4"/>
  <c r="AK868" i="4"/>
  <c r="AK869" i="4"/>
  <c r="AK870" i="4"/>
  <c r="AK871" i="4"/>
  <c r="AK872" i="4"/>
  <c r="AK873" i="4"/>
  <c r="AK874" i="4"/>
  <c r="AK875" i="4"/>
  <c r="AK876" i="4"/>
  <c r="AK877" i="4"/>
  <c r="AK878" i="4"/>
  <c r="AK879" i="4"/>
  <c r="AK880" i="4"/>
  <c r="AK881" i="4"/>
  <c r="AK882" i="4"/>
  <c r="AK883" i="4"/>
  <c r="AK884" i="4"/>
  <c r="AK885" i="4"/>
  <c r="AK886" i="4"/>
  <c r="AK887" i="4"/>
  <c r="AK888" i="4"/>
  <c r="AK889" i="4"/>
  <c r="AK890" i="4"/>
  <c r="AK891" i="4"/>
  <c r="AK892" i="4"/>
  <c r="AK893" i="4"/>
  <c r="AK894" i="4"/>
  <c r="AK895" i="4"/>
  <c r="AK896" i="4"/>
  <c r="AK897" i="4"/>
  <c r="AK898" i="4"/>
  <c r="AK899" i="4"/>
  <c r="AK900" i="4"/>
  <c r="AK901" i="4"/>
  <c r="AK902" i="4"/>
  <c r="AK903" i="4"/>
  <c r="AK904" i="4"/>
  <c r="AK905" i="4"/>
  <c r="AK906" i="4"/>
  <c r="AK907" i="4"/>
  <c r="AK908" i="4"/>
  <c r="AK909" i="4"/>
  <c r="AK910" i="4"/>
  <c r="AK911" i="4"/>
  <c r="AK912" i="4"/>
  <c r="AK913" i="4"/>
  <c r="AK914" i="4"/>
  <c r="AK915" i="4"/>
  <c r="AK916" i="4"/>
  <c r="AK917" i="4"/>
  <c r="AK918" i="4"/>
  <c r="AK919" i="4"/>
  <c r="AK920" i="4"/>
  <c r="AK921" i="4"/>
  <c r="AK922" i="4"/>
  <c r="AK923" i="4"/>
  <c r="AK924" i="4"/>
  <c r="AK925" i="4"/>
  <c r="AK926" i="4"/>
  <c r="AK927" i="4"/>
  <c r="AK928" i="4"/>
  <c r="AK929" i="4"/>
  <c r="AK930" i="4"/>
  <c r="AK931" i="4"/>
  <c r="AK932" i="4"/>
  <c r="AK933" i="4"/>
  <c r="AK934" i="4"/>
  <c r="AK935" i="4"/>
  <c r="AK936" i="4"/>
  <c r="AK937" i="4"/>
  <c r="AK938" i="4"/>
  <c r="AK939" i="4"/>
  <c r="AK940" i="4"/>
  <c r="AK941" i="4"/>
  <c r="AK942" i="4"/>
  <c r="AK943" i="4"/>
  <c r="AK944" i="4"/>
  <c r="AK945" i="4"/>
  <c r="AK946" i="4"/>
  <c r="AK947" i="4"/>
  <c r="AK948" i="4"/>
  <c r="AK949" i="4"/>
  <c r="AK950" i="4"/>
  <c r="AK951" i="4"/>
  <c r="AK952" i="4"/>
  <c r="AK953" i="4"/>
  <c r="AK954" i="4"/>
  <c r="AK955" i="4"/>
  <c r="AK956" i="4"/>
  <c r="AK957" i="4"/>
  <c r="AK958" i="4"/>
  <c r="AK959" i="4"/>
  <c r="AK960" i="4"/>
  <c r="AK961" i="4"/>
  <c r="AK962" i="4"/>
  <c r="AK963" i="4"/>
  <c r="AK964" i="4"/>
  <c r="AK965" i="4"/>
  <c r="AK966" i="4"/>
  <c r="AK967" i="4"/>
  <c r="AK968" i="4"/>
  <c r="AK969" i="4"/>
  <c r="AK970" i="4"/>
  <c r="AK971" i="4"/>
  <c r="AK972" i="4"/>
  <c r="AK973" i="4"/>
  <c r="AK974" i="4"/>
  <c r="AK975" i="4"/>
  <c r="AK976" i="4"/>
  <c r="AK977" i="4"/>
  <c r="AK978" i="4"/>
  <c r="AK979" i="4"/>
  <c r="AK980" i="4"/>
  <c r="AK981" i="4"/>
  <c r="AK982" i="4"/>
  <c r="AK983" i="4"/>
  <c r="AK984" i="4"/>
  <c r="AK985" i="4"/>
  <c r="AK986" i="4"/>
  <c r="AK987" i="4"/>
  <c r="AK988" i="4"/>
  <c r="AK989" i="4"/>
  <c r="AK990" i="4"/>
  <c r="AK991" i="4"/>
  <c r="AK992" i="4"/>
  <c r="AK993" i="4"/>
  <c r="AK994" i="4"/>
  <c r="AK995" i="4"/>
  <c r="AK996" i="4"/>
  <c r="AK997" i="4"/>
  <c r="AK998" i="4"/>
  <c r="AK999" i="4"/>
  <c r="AK1000" i="4"/>
  <c r="AJ642" i="4"/>
  <c r="AJ643" i="4"/>
  <c r="AJ644" i="4"/>
  <c r="AJ645" i="4"/>
  <c r="AJ646" i="4"/>
  <c r="AJ647" i="4"/>
  <c r="AJ648" i="4"/>
  <c r="AJ649" i="4"/>
  <c r="AJ650" i="4"/>
  <c r="AJ651" i="4"/>
  <c r="AJ652" i="4"/>
  <c r="AJ653" i="4"/>
  <c r="AJ654" i="4"/>
  <c r="AJ655" i="4"/>
  <c r="AJ656" i="4"/>
  <c r="AJ657" i="4"/>
  <c r="AJ658" i="4"/>
  <c r="AJ659" i="4"/>
  <c r="AJ660" i="4"/>
  <c r="AJ661" i="4"/>
  <c r="AJ662" i="4"/>
  <c r="AJ663" i="4"/>
  <c r="AJ664" i="4"/>
  <c r="AJ665" i="4"/>
  <c r="AJ666" i="4"/>
  <c r="AJ667" i="4"/>
  <c r="AJ668" i="4"/>
  <c r="AJ669" i="4"/>
  <c r="AJ670" i="4"/>
  <c r="AJ671" i="4"/>
  <c r="AJ672" i="4"/>
  <c r="AJ673" i="4"/>
  <c r="AJ674" i="4"/>
  <c r="AJ675" i="4"/>
  <c r="AJ676" i="4"/>
  <c r="AJ677" i="4"/>
  <c r="AJ678" i="4"/>
  <c r="AJ679" i="4"/>
  <c r="AJ680" i="4"/>
  <c r="AJ681" i="4"/>
  <c r="AJ682" i="4"/>
  <c r="AJ683" i="4"/>
  <c r="AJ684" i="4"/>
  <c r="AJ685" i="4"/>
  <c r="AJ686" i="4"/>
  <c r="AJ687" i="4"/>
  <c r="AJ688" i="4"/>
  <c r="AJ689" i="4"/>
  <c r="AJ690" i="4"/>
  <c r="AJ691" i="4"/>
  <c r="AJ692" i="4"/>
  <c r="AJ693" i="4"/>
  <c r="AJ694" i="4"/>
  <c r="AJ695" i="4"/>
  <c r="AJ696" i="4"/>
  <c r="AJ697" i="4"/>
  <c r="AJ698" i="4"/>
  <c r="AJ699" i="4"/>
  <c r="AJ700" i="4"/>
  <c r="AJ701" i="4"/>
  <c r="AJ702" i="4"/>
  <c r="AJ703" i="4"/>
  <c r="AJ704" i="4"/>
  <c r="AJ705" i="4"/>
  <c r="AJ706" i="4"/>
  <c r="AJ707" i="4"/>
  <c r="AJ708" i="4"/>
  <c r="AJ709" i="4"/>
  <c r="AJ710" i="4"/>
  <c r="AJ711" i="4"/>
  <c r="AJ712" i="4"/>
  <c r="AJ713" i="4"/>
  <c r="AJ714" i="4"/>
  <c r="AJ715" i="4"/>
  <c r="AJ716" i="4"/>
  <c r="AJ717" i="4"/>
  <c r="AJ718" i="4"/>
  <c r="AJ719" i="4"/>
  <c r="AJ720" i="4"/>
  <c r="AJ721" i="4"/>
  <c r="AJ722" i="4"/>
  <c r="AJ723" i="4"/>
  <c r="AJ724" i="4"/>
  <c r="AJ725" i="4"/>
  <c r="AJ726" i="4"/>
  <c r="AJ727" i="4"/>
  <c r="AJ728" i="4"/>
  <c r="AJ729" i="4"/>
  <c r="AJ730" i="4"/>
  <c r="AJ731" i="4"/>
  <c r="AJ732" i="4"/>
  <c r="AJ733" i="4"/>
  <c r="AJ734" i="4"/>
  <c r="AJ735" i="4"/>
  <c r="AJ736" i="4"/>
  <c r="AJ737" i="4"/>
  <c r="AJ738" i="4"/>
  <c r="AJ739" i="4"/>
  <c r="AJ740" i="4"/>
  <c r="AJ741" i="4"/>
  <c r="AJ742" i="4"/>
  <c r="AJ743" i="4"/>
  <c r="AJ744" i="4"/>
  <c r="AJ745" i="4"/>
  <c r="AJ746" i="4"/>
  <c r="AJ747" i="4"/>
  <c r="AJ748" i="4"/>
  <c r="AJ749" i="4"/>
  <c r="AJ750" i="4"/>
  <c r="AJ751" i="4"/>
  <c r="AJ752" i="4"/>
  <c r="AJ753" i="4"/>
  <c r="AJ754" i="4"/>
  <c r="AJ755" i="4"/>
  <c r="AJ756" i="4"/>
  <c r="AJ757" i="4"/>
  <c r="AJ758" i="4"/>
  <c r="AJ759" i="4"/>
  <c r="AJ760" i="4"/>
  <c r="AJ761" i="4"/>
  <c r="AJ762" i="4"/>
  <c r="AJ763" i="4"/>
  <c r="AJ764" i="4"/>
  <c r="AJ765" i="4"/>
  <c r="AJ766" i="4"/>
  <c r="AJ767" i="4"/>
  <c r="AJ768" i="4"/>
  <c r="AJ769" i="4"/>
  <c r="AJ770" i="4"/>
  <c r="AJ771" i="4"/>
  <c r="AJ772" i="4"/>
  <c r="AJ773" i="4"/>
  <c r="AJ774" i="4"/>
  <c r="AJ775" i="4"/>
  <c r="AJ776" i="4"/>
  <c r="AJ777" i="4"/>
  <c r="AJ778" i="4"/>
  <c r="AJ779" i="4"/>
  <c r="AJ780" i="4"/>
  <c r="AJ781" i="4"/>
  <c r="AJ782" i="4"/>
  <c r="AJ783" i="4"/>
  <c r="AJ784" i="4"/>
  <c r="AJ785" i="4"/>
  <c r="AJ786" i="4"/>
  <c r="AJ787" i="4"/>
  <c r="AJ788" i="4"/>
  <c r="AJ789" i="4"/>
  <c r="AJ790" i="4"/>
  <c r="AJ791" i="4"/>
  <c r="AJ792" i="4"/>
  <c r="AJ793" i="4"/>
  <c r="AJ794" i="4"/>
  <c r="AJ795" i="4"/>
  <c r="AJ796" i="4"/>
  <c r="AJ797" i="4"/>
  <c r="AJ798" i="4"/>
  <c r="AJ799" i="4"/>
  <c r="AJ800" i="4"/>
  <c r="AJ801" i="4"/>
  <c r="AJ802" i="4"/>
  <c r="AJ803" i="4"/>
  <c r="AJ804" i="4"/>
  <c r="AJ805" i="4"/>
  <c r="AJ806" i="4"/>
  <c r="AJ807" i="4"/>
  <c r="AJ808"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I642" i="4"/>
  <c r="AI643" i="4"/>
  <c r="AI644" i="4"/>
  <c r="AI645" i="4"/>
  <c r="AI646" i="4"/>
  <c r="AI647" i="4"/>
  <c r="AI648" i="4"/>
  <c r="AI649" i="4"/>
  <c r="AI650" i="4"/>
  <c r="AI651" i="4"/>
  <c r="AI652" i="4"/>
  <c r="AI653" i="4"/>
  <c r="AI654" i="4"/>
  <c r="AI655" i="4"/>
  <c r="AI656" i="4"/>
  <c r="AI657" i="4"/>
  <c r="AI658" i="4"/>
  <c r="AI659" i="4"/>
  <c r="AI660" i="4"/>
  <c r="AI661" i="4"/>
  <c r="AI662" i="4"/>
  <c r="AI663" i="4"/>
  <c r="AI664" i="4"/>
  <c r="AI665" i="4"/>
  <c r="AI666" i="4"/>
  <c r="AI667" i="4"/>
  <c r="AI668" i="4"/>
  <c r="AI669" i="4"/>
  <c r="AI670" i="4"/>
  <c r="AI671" i="4"/>
  <c r="AI672" i="4"/>
  <c r="AI673" i="4"/>
  <c r="AI674" i="4"/>
  <c r="AI675" i="4"/>
  <c r="AI676" i="4"/>
  <c r="AI677" i="4"/>
  <c r="AI678" i="4"/>
  <c r="AI679" i="4"/>
  <c r="AI680" i="4"/>
  <c r="AI681" i="4"/>
  <c r="AI682" i="4"/>
  <c r="AI683" i="4"/>
  <c r="AI684" i="4"/>
  <c r="AI685" i="4"/>
  <c r="AI686" i="4"/>
  <c r="AI687" i="4"/>
  <c r="AI688" i="4"/>
  <c r="AI689" i="4"/>
  <c r="AI690" i="4"/>
  <c r="AI691" i="4"/>
  <c r="AI692" i="4"/>
  <c r="AI693" i="4"/>
  <c r="AI694" i="4"/>
  <c r="AI695" i="4"/>
  <c r="AI696" i="4"/>
  <c r="AI697" i="4"/>
  <c r="AI698" i="4"/>
  <c r="AI699" i="4"/>
  <c r="AI700" i="4"/>
  <c r="AI701" i="4"/>
  <c r="AI702" i="4"/>
  <c r="AI703" i="4"/>
  <c r="AI704" i="4"/>
  <c r="AI705" i="4"/>
  <c r="AI706" i="4"/>
  <c r="AI707" i="4"/>
  <c r="AI708" i="4"/>
  <c r="AI709" i="4"/>
  <c r="AI710" i="4"/>
  <c r="AI711" i="4"/>
  <c r="AI712" i="4"/>
  <c r="AI713" i="4"/>
  <c r="AI714" i="4"/>
  <c r="AI715" i="4"/>
  <c r="AI716" i="4"/>
  <c r="AI717" i="4"/>
  <c r="AI718" i="4"/>
  <c r="AI719" i="4"/>
  <c r="AI720" i="4"/>
  <c r="AI721" i="4"/>
  <c r="AI722" i="4"/>
  <c r="AI723" i="4"/>
  <c r="AI724" i="4"/>
  <c r="AI725" i="4"/>
  <c r="AI726" i="4"/>
  <c r="AI727" i="4"/>
  <c r="AI728" i="4"/>
  <c r="AI729" i="4"/>
  <c r="AI730" i="4"/>
  <c r="AI731" i="4"/>
  <c r="AI732" i="4"/>
  <c r="AI733" i="4"/>
  <c r="AI734" i="4"/>
  <c r="AI735" i="4"/>
  <c r="AI736" i="4"/>
  <c r="AI737" i="4"/>
  <c r="AI738" i="4"/>
  <c r="AI739" i="4"/>
  <c r="AI740" i="4"/>
  <c r="AI741" i="4"/>
  <c r="AI742" i="4"/>
  <c r="AI743" i="4"/>
  <c r="AI744" i="4"/>
  <c r="AI745" i="4"/>
  <c r="AI746" i="4"/>
  <c r="AI747" i="4"/>
  <c r="AI748" i="4"/>
  <c r="AI749" i="4"/>
  <c r="AI750" i="4"/>
  <c r="AI751" i="4"/>
  <c r="AI752" i="4"/>
  <c r="AI753" i="4"/>
  <c r="AI754" i="4"/>
  <c r="AI755" i="4"/>
  <c r="AI756" i="4"/>
  <c r="AI757" i="4"/>
  <c r="AI758" i="4"/>
  <c r="AI759" i="4"/>
  <c r="AI760" i="4"/>
  <c r="AI761" i="4"/>
  <c r="AI762" i="4"/>
  <c r="AI763" i="4"/>
  <c r="AI764" i="4"/>
  <c r="AI765" i="4"/>
  <c r="AI766" i="4"/>
  <c r="AI767" i="4"/>
  <c r="AI768" i="4"/>
  <c r="AI769" i="4"/>
  <c r="AI770" i="4"/>
  <c r="AI771" i="4"/>
  <c r="AI772" i="4"/>
  <c r="AI773" i="4"/>
  <c r="AI774" i="4"/>
  <c r="AI775" i="4"/>
  <c r="AI776" i="4"/>
  <c r="AI777" i="4"/>
  <c r="AI778" i="4"/>
  <c r="AI779" i="4"/>
  <c r="AI780" i="4"/>
  <c r="AI781" i="4"/>
  <c r="AI782" i="4"/>
  <c r="AI783" i="4"/>
  <c r="AI784" i="4"/>
  <c r="AI785" i="4"/>
  <c r="AI786" i="4"/>
  <c r="AI787" i="4"/>
  <c r="AI788" i="4"/>
  <c r="AI789" i="4"/>
  <c r="AI790" i="4"/>
  <c r="AI791" i="4"/>
  <c r="AI792" i="4"/>
  <c r="AI793" i="4"/>
  <c r="AI794" i="4"/>
  <c r="AI795" i="4"/>
  <c r="AI796" i="4"/>
  <c r="AI797" i="4"/>
  <c r="AI798" i="4"/>
  <c r="AI799" i="4"/>
  <c r="AI800" i="4"/>
  <c r="AI801" i="4"/>
  <c r="AI802" i="4"/>
  <c r="AI803" i="4"/>
  <c r="AI804" i="4"/>
  <c r="AI805" i="4"/>
  <c r="AI806" i="4"/>
  <c r="AI807" i="4"/>
  <c r="AI808" i="4"/>
  <c r="AI809" i="4"/>
  <c r="AI810" i="4"/>
  <c r="AI811" i="4"/>
  <c r="AI812" i="4"/>
  <c r="AI813" i="4"/>
  <c r="AI814" i="4"/>
  <c r="AI815" i="4"/>
  <c r="AI816" i="4"/>
  <c r="AI817" i="4"/>
  <c r="AI818" i="4"/>
  <c r="AI819" i="4"/>
  <c r="AI820" i="4"/>
  <c r="AI821" i="4"/>
  <c r="AI822" i="4"/>
  <c r="AI823" i="4"/>
  <c r="AI824" i="4"/>
  <c r="AI825" i="4"/>
  <c r="AI826" i="4"/>
  <c r="AI827" i="4"/>
  <c r="AI828" i="4"/>
  <c r="AI829" i="4"/>
  <c r="AI830" i="4"/>
  <c r="AI831" i="4"/>
  <c r="AI832" i="4"/>
  <c r="AI833" i="4"/>
  <c r="AI834" i="4"/>
  <c r="AI835" i="4"/>
  <c r="AI836" i="4"/>
  <c r="AI837" i="4"/>
  <c r="AI838" i="4"/>
  <c r="AI839" i="4"/>
  <c r="AI840" i="4"/>
  <c r="AI841" i="4"/>
  <c r="AI842" i="4"/>
  <c r="AI843" i="4"/>
  <c r="AI844" i="4"/>
  <c r="AI845" i="4"/>
  <c r="AI846" i="4"/>
  <c r="AI847" i="4"/>
  <c r="AI848" i="4"/>
  <c r="AI849" i="4"/>
  <c r="AI850" i="4"/>
  <c r="AI851" i="4"/>
  <c r="AI852" i="4"/>
  <c r="AI853" i="4"/>
  <c r="AI854" i="4"/>
  <c r="AI855" i="4"/>
  <c r="AI856" i="4"/>
  <c r="AI857" i="4"/>
  <c r="AI858" i="4"/>
  <c r="AI859" i="4"/>
  <c r="AI860" i="4"/>
  <c r="AI861" i="4"/>
  <c r="AI862" i="4"/>
  <c r="AI863" i="4"/>
  <c r="AI864" i="4"/>
  <c r="AI865" i="4"/>
  <c r="AI866" i="4"/>
  <c r="AI867" i="4"/>
  <c r="AI868" i="4"/>
  <c r="AI869" i="4"/>
  <c r="AI870" i="4"/>
  <c r="AI871" i="4"/>
  <c r="AI872" i="4"/>
  <c r="AI873" i="4"/>
  <c r="AI874" i="4"/>
  <c r="AI875" i="4"/>
  <c r="AI876" i="4"/>
  <c r="AI877" i="4"/>
  <c r="AI878" i="4"/>
  <c r="AI879" i="4"/>
  <c r="AI880" i="4"/>
  <c r="AI881" i="4"/>
  <c r="AI882" i="4"/>
  <c r="AI883" i="4"/>
  <c r="AI884" i="4"/>
  <c r="AI885" i="4"/>
  <c r="AI886" i="4"/>
  <c r="AI887" i="4"/>
  <c r="AI888" i="4"/>
  <c r="AI889" i="4"/>
  <c r="AI890" i="4"/>
  <c r="AI891" i="4"/>
  <c r="AI892" i="4"/>
  <c r="AI893" i="4"/>
  <c r="AI894" i="4"/>
  <c r="AI895" i="4"/>
  <c r="AI896" i="4"/>
  <c r="AI897" i="4"/>
  <c r="AI898" i="4"/>
  <c r="AI899" i="4"/>
  <c r="AI900" i="4"/>
  <c r="AI901" i="4"/>
  <c r="AI902" i="4"/>
  <c r="AI903" i="4"/>
  <c r="AI904" i="4"/>
  <c r="AI905" i="4"/>
  <c r="AI906" i="4"/>
  <c r="AI907" i="4"/>
  <c r="AI908" i="4"/>
  <c r="AI909" i="4"/>
  <c r="AI910" i="4"/>
  <c r="AI911" i="4"/>
  <c r="AI912" i="4"/>
  <c r="AI913" i="4"/>
  <c r="AI914" i="4"/>
  <c r="AI915" i="4"/>
  <c r="AI916" i="4"/>
  <c r="AI917" i="4"/>
  <c r="AI918" i="4"/>
  <c r="AI919" i="4"/>
  <c r="AI920" i="4"/>
  <c r="AI921" i="4"/>
  <c r="AI922" i="4"/>
  <c r="AI923" i="4"/>
  <c r="AI924" i="4"/>
  <c r="AI925" i="4"/>
  <c r="AI926" i="4"/>
  <c r="AI927" i="4"/>
  <c r="AI928" i="4"/>
  <c r="AI929" i="4"/>
  <c r="AI930" i="4"/>
  <c r="AI931" i="4"/>
  <c r="AI932" i="4"/>
  <c r="AI933" i="4"/>
  <c r="AI934" i="4"/>
  <c r="AI935" i="4"/>
  <c r="AI936" i="4"/>
  <c r="AI937" i="4"/>
  <c r="AI938" i="4"/>
  <c r="AI939" i="4"/>
  <c r="AI940" i="4"/>
  <c r="AI941" i="4"/>
  <c r="AI942" i="4"/>
  <c r="AI943" i="4"/>
  <c r="AI944" i="4"/>
  <c r="AI945" i="4"/>
  <c r="AI946" i="4"/>
  <c r="AI947" i="4"/>
  <c r="AI948" i="4"/>
  <c r="AI949" i="4"/>
  <c r="AI950" i="4"/>
  <c r="AI951" i="4"/>
  <c r="AI952" i="4"/>
  <c r="AI953" i="4"/>
  <c r="AI954" i="4"/>
  <c r="AI955" i="4"/>
  <c r="AI956" i="4"/>
  <c r="AI957" i="4"/>
  <c r="AI958" i="4"/>
  <c r="AI959" i="4"/>
  <c r="AI960" i="4"/>
  <c r="AI961" i="4"/>
  <c r="AI962" i="4"/>
  <c r="AI963" i="4"/>
  <c r="AI964" i="4"/>
  <c r="AI965" i="4"/>
  <c r="AI966" i="4"/>
  <c r="AI967" i="4"/>
  <c r="AI968" i="4"/>
  <c r="AI969" i="4"/>
  <c r="AI970" i="4"/>
  <c r="AI971" i="4"/>
  <c r="AI972" i="4"/>
  <c r="AI973" i="4"/>
  <c r="AI974" i="4"/>
  <c r="AI975" i="4"/>
  <c r="AI976" i="4"/>
  <c r="AI977" i="4"/>
  <c r="AI978" i="4"/>
  <c r="AI979" i="4"/>
  <c r="AI980" i="4"/>
  <c r="AI981" i="4"/>
  <c r="AI982" i="4"/>
  <c r="AI983" i="4"/>
  <c r="AI984" i="4"/>
  <c r="AI985" i="4"/>
  <c r="AI986" i="4"/>
  <c r="AI987" i="4"/>
  <c r="AI988" i="4"/>
  <c r="AI989" i="4"/>
  <c r="AI990" i="4"/>
  <c r="AI991" i="4"/>
  <c r="AI992" i="4"/>
  <c r="AI993" i="4"/>
  <c r="AI994" i="4"/>
  <c r="AI995" i="4"/>
  <c r="AI996" i="4"/>
  <c r="AI997" i="4"/>
  <c r="AI998" i="4"/>
  <c r="AI999" i="4"/>
  <c r="AI1000" i="4"/>
  <c r="AH642" i="4"/>
  <c r="AH643" i="4"/>
  <c r="AH644" i="4"/>
  <c r="AH645" i="4"/>
  <c r="AH646" i="4"/>
  <c r="AH647" i="4"/>
  <c r="AH648" i="4"/>
  <c r="AH649" i="4"/>
  <c r="AH650" i="4"/>
  <c r="AH651" i="4"/>
  <c r="AH652" i="4"/>
  <c r="AH653" i="4"/>
  <c r="AH654" i="4"/>
  <c r="AH655" i="4"/>
  <c r="AH656" i="4"/>
  <c r="AH657" i="4"/>
  <c r="AH658" i="4"/>
  <c r="AH659" i="4"/>
  <c r="AH660" i="4"/>
  <c r="AH661" i="4"/>
  <c r="AH662" i="4"/>
  <c r="AH663" i="4"/>
  <c r="AH664" i="4"/>
  <c r="AH665" i="4"/>
  <c r="AH666" i="4"/>
  <c r="AH667" i="4"/>
  <c r="AH668" i="4"/>
  <c r="AH669" i="4"/>
  <c r="AH670" i="4"/>
  <c r="AH671" i="4"/>
  <c r="AH672" i="4"/>
  <c r="AH673" i="4"/>
  <c r="AH674" i="4"/>
  <c r="AH675" i="4"/>
  <c r="AH676" i="4"/>
  <c r="AH677" i="4"/>
  <c r="AH678" i="4"/>
  <c r="AH679" i="4"/>
  <c r="AH680" i="4"/>
  <c r="AH681" i="4"/>
  <c r="AH682" i="4"/>
  <c r="AH683" i="4"/>
  <c r="AH684" i="4"/>
  <c r="AH685" i="4"/>
  <c r="AH686" i="4"/>
  <c r="AH687" i="4"/>
  <c r="AH688" i="4"/>
  <c r="AH689" i="4"/>
  <c r="AH690" i="4"/>
  <c r="AH691" i="4"/>
  <c r="AH692" i="4"/>
  <c r="AH693" i="4"/>
  <c r="AH694" i="4"/>
  <c r="AH695" i="4"/>
  <c r="AH696" i="4"/>
  <c r="AH697" i="4"/>
  <c r="AH698" i="4"/>
  <c r="AH699" i="4"/>
  <c r="AH700" i="4"/>
  <c r="AH701" i="4"/>
  <c r="AH702" i="4"/>
  <c r="AH703" i="4"/>
  <c r="AH704" i="4"/>
  <c r="AH705" i="4"/>
  <c r="AH706" i="4"/>
  <c r="AH707" i="4"/>
  <c r="AH708" i="4"/>
  <c r="AH709" i="4"/>
  <c r="AH710" i="4"/>
  <c r="AH711" i="4"/>
  <c r="AH712" i="4"/>
  <c r="AH713" i="4"/>
  <c r="AH714" i="4"/>
  <c r="AH715" i="4"/>
  <c r="AH716" i="4"/>
  <c r="AH717" i="4"/>
  <c r="AH718" i="4"/>
  <c r="AH719" i="4"/>
  <c r="AH720" i="4"/>
  <c r="AH721" i="4"/>
  <c r="AH722" i="4"/>
  <c r="AH723" i="4"/>
  <c r="AH724" i="4"/>
  <c r="AH725" i="4"/>
  <c r="AH726" i="4"/>
  <c r="AH727" i="4"/>
  <c r="AH728" i="4"/>
  <c r="AH729" i="4"/>
  <c r="AH730" i="4"/>
  <c r="AH731" i="4"/>
  <c r="AH732" i="4"/>
  <c r="AH733" i="4"/>
  <c r="AH734" i="4"/>
  <c r="AH735" i="4"/>
  <c r="AH736" i="4"/>
  <c r="AH737" i="4"/>
  <c r="AH738" i="4"/>
  <c r="AH739" i="4"/>
  <c r="AH740" i="4"/>
  <c r="AH741" i="4"/>
  <c r="AH742" i="4"/>
  <c r="AH743" i="4"/>
  <c r="AH744" i="4"/>
  <c r="AH745" i="4"/>
  <c r="AH746" i="4"/>
  <c r="AH747" i="4"/>
  <c r="AH748" i="4"/>
  <c r="AH749" i="4"/>
  <c r="AH750" i="4"/>
  <c r="AH751" i="4"/>
  <c r="AH752" i="4"/>
  <c r="AH753" i="4"/>
  <c r="AH754" i="4"/>
  <c r="AH755" i="4"/>
  <c r="AH756" i="4"/>
  <c r="AH757" i="4"/>
  <c r="AH758" i="4"/>
  <c r="AH759" i="4"/>
  <c r="AH760" i="4"/>
  <c r="AH761" i="4"/>
  <c r="AH762" i="4"/>
  <c r="AH763" i="4"/>
  <c r="AH764" i="4"/>
  <c r="AH765" i="4"/>
  <c r="AH766" i="4"/>
  <c r="AH767" i="4"/>
  <c r="AH768" i="4"/>
  <c r="AH769" i="4"/>
  <c r="AH770" i="4"/>
  <c r="AH771" i="4"/>
  <c r="AH772" i="4"/>
  <c r="AH773" i="4"/>
  <c r="AH774" i="4"/>
  <c r="AH775" i="4"/>
  <c r="AH776" i="4"/>
  <c r="AH777" i="4"/>
  <c r="AH778" i="4"/>
  <c r="AH779" i="4"/>
  <c r="AH780" i="4"/>
  <c r="AH781" i="4"/>
  <c r="AH782" i="4"/>
  <c r="AH783" i="4"/>
  <c r="AH784" i="4"/>
  <c r="AH785" i="4"/>
  <c r="AH786" i="4"/>
  <c r="AH787" i="4"/>
  <c r="AH788" i="4"/>
  <c r="AH789" i="4"/>
  <c r="AH790" i="4"/>
  <c r="AH791" i="4"/>
  <c r="AH792" i="4"/>
  <c r="AH793" i="4"/>
  <c r="AH794" i="4"/>
  <c r="AH795" i="4"/>
  <c r="AH796" i="4"/>
  <c r="AH797" i="4"/>
  <c r="AH798" i="4"/>
  <c r="AH799" i="4"/>
  <c r="AH800" i="4"/>
  <c r="AH801" i="4"/>
  <c r="AH802" i="4"/>
  <c r="AH803" i="4"/>
  <c r="AH804" i="4"/>
  <c r="AH805" i="4"/>
  <c r="AH806" i="4"/>
  <c r="AH807" i="4"/>
  <c r="AH808" i="4"/>
  <c r="AH809" i="4"/>
  <c r="AH810" i="4"/>
  <c r="AH811" i="4"/>
  <c r="AH812" i="4"/>
  <c r="AH813" i="4"/>
  <c r="AH814" i="4"/>
  <c r="AH815" i="4"/>
  <c r="AH816" i="4"/>
  <c r="AH817" i="4"/>
  <c r="AH818" i="4"/>
  <c r="AH819" i="4"/>
  <c r="AH820" i="4"/>
  <c r="AH821" i="4"/>
  <c r="AH822" i="4"/>
  <c r="AH823" i="4"/>
  <c r="AH824" i="4"/>
  <c r="AH825" i="4"/>
  <c r="AH826" i="4"/>
  <c r="AH827" i="4"/>
  <c r="AH828" i="4"/>
  <c r="AH829" i="4"/>
  <c r="AH830" i="4"/>
  <c r="AH831" i="4"/>
  <c r="AH832" i="4"/>
  <c r="AH833" i="4"/>
  <c r="AH834" i="4"/>
  <c r="AH835" i="4"/>
  <c r="AH836" i="4"/>
  <c r="AH837" i="4"/>
  <c r="AH838" i="4"/>
  <c r="AH839" i="4"/>
  <c r="AH840" i="4"/>
  <c r="AH841" i="4"/>
  <c r="AH842" i="4"/>
  <c r="AH843" i="4"/>
  <c r="AH844" i="4"/>
  <c r="AH845" i="4"/>
  <c r="AH846" i="4"/>
  <c r="AH847" i="4"/>
  <c r="AH848" i="4"/>
  <c r="AH849" i="4"/>
  <c r="AH850" i="4"/>
  <c r="AH851" i="4"/>
  <c r="AH852" i="4"/>
  <c r="AH853" i="4"/>
  <c r="AH854" i="4"/>
  <c r="AH855" i="4"/>
  <c r="AH856" i="4"/>
  <c r="AH857" i="4"/>
  <c r="AH858" i="4"/>
  <c r="AH859" i="4"/>
  <c r="AH860" i="4"/>
  <c r="AH861" i="4"/>
  <c r="AH862" i="4"/>
  <c r="AH863" i="4"/>
  <c r="AH864" i="4"/>
  <c r="AH865" i="4"/>
  <c r="AH866" i="4"/>
  <c r="AH867" i="4"/>
  <c r="AH868" i="4"/>
  <c r="AH869" i="4"/>
  <c r="AH870" i="4"/>
  <c r="AH871" i="4"/>
  <c r="AH872" i="4"/>
  <c r="AH873" i="4"/>
  <c r="AH874" i="4"/>
  <c r="AH875" i="4"/>
  <c r="AH876" i="4"/>
  <c r="AH877" i="4"/>
  <c r="AH878" i="4"/>
  <c r="AH879" i="4"/>
  <c r="AH880" i="4"/>
  <c r="AH881" i="4"/>
  <c r="AH882" i="4"/>
  <c r="AH883" i="4"/>
  <c r="AH884" i="4"/>
  <c r="AH885" i="4"/>
  <c r="AH886" i="4"/>
  <c r="AH887" i="4"/>
  <c r="AH888" i="4"/>
  <c r="AH889" i="4"/>
  <c r="AH890" i="4"/>
  <c r="AH891" i="4"/>
  <c r="AH892" i="4"/>
  <c r="AH893" i="4"/>
  <c r="AH894" i="4"/>
  <c r="AH895" i="4"/>
  <c r="AH896" i="4"/>
  <c r="AH897" i="4"/>
  <c r="AH898" i="4"/>
  <c r="AH899" i="4"/>
  <c r="AH900" i="4"/>
  <c r="AH901" i="4"/>
  <c r="AH902" i="4"/>
  <c r="AH903" i="4"/>
  <c r="AH904" i="4"/>
  <c r="AH905" i="4"/>
  <c r="AH906" i="4"/>
  <c r="AH907" i="4"/>
  <c r="AH908" i="4"/>
  <c r="AH909" i="4"/>
  <c r="AH910" i="4"/>
  <c r="AH911" i="4"/>
  <c r="AH912" i="4"/>
  <c r="AH913" i="4"/>
  <c r="AH914" i="4"/>
  <c r="AH915" i="4"/>
  <c r="AH916" i="4"/>
  <c r="AH917" i="4"/>
  <c r="AH918" i="4"/>
  <c r="AH919" i="4"/>
  <c r="AH920" i="4"/>
  <c r="AH921" i="4"/>
  <c r="AH922" i="4"/>
  <c r="AH923" i="4"/>
  <c r="AH924" i="4"/>
  <c r="AH925" i="4"/>
  <c r="AH926" i="4"/>
  <c r="AH927" i="4"/>
  <c r="AH928" i="4"/>
  <c r="AH929" i="4"/>
  <c r="AH930" i="4"/>
  <c r="AH931" i="4"/>
  <c r="AH932" i="4"/>
  <c r="AH933" i="4"/>
  <c r="AH934" i="4"/>
  <c r="AH935" i="4"/>
  <c r="AH936" i="4"/>
  <c r="AH937" i="4"/>
  <c r="AH938" i="4"/>
  <c r="AH939" i="4"/>
  <c r="AH940" i="4"/>
  <c r="AH941" i="4"/>
  <c r="AH942" i="4"/>
  <c r="AH943" i="4"/>
  <c r="AH944" i="4"/>
  <c r="AH945" i="4"/>
  <c r="AH946" i="4"/>
  <c r="AH947" i="4"/>
  <c r="AH948" i="4"/>
  <c r="AH949" i="4"/>
  <c r="AH950" i="4"/>
  <c r="AH951" i="4"/>
  <c r="AH952" i="4"/>
  <c r="AH953" i="4"/>
  <c r="AH954" i="4"/>
  <c r="AH955" i="4"/>
  <c r="AH956" i="4"/>
  <c r="AH957" i="4"/>
  <c r="AH958" i="4"/>
  <c r="AH959" i="4"/>
  <c r="AH960" i="4"/>
  <c r="AH961" i="4"/>
  <c r="AH962" i="4"/>
  <c r="AH963" i="4"/>
  <c r="AH964" i="4"/>
  <c r="AH965" i="4"/>
  <c r="AH966" i="4"/>
  <c r="AH967" i="4"/>
  <c r="AH968" i="4"/>
  <c r="AH969" i="4"/>
  <c r="AH970" i="4"/>
  <c r="AH971" i="4"/>
  <c r="AH972" i="4"/>
  <c r="AH973" i="4"/>
  <c r="AH974" i="4"/>
  <c r="AH975" i="4"/>
  <c r="AH976" i="4"/>
  <c r="AH977" i="4"/>
  <c r="AH978" i="4"/>
  <c r="AH979" i="4"/>
  <c r="AH980" i="4"/>
  <c r="AH981" i="4"/>
  <c r="AH982" i="4"/>
  <c r="AH983" i="4"/>
  <c r="AH984" i="4"/>
  <c r="AH985" i="4"/>
  <c r="AH986" i="4"/>
  <c r="AH987" i="4"/>
  <c r="AH988" i="4"/>
  <c r="AH989" i="4"/>
  <c r="AH990" i="4"/>
  <c r="AH991" i="4"/>
  <c r="AH992" i="4"/>
  <c r="AH993" i="4"/>
  <c r="AH994" i="4"/>
  <c r="AH995" i="4"/>
  <c r="AH996" i="4"/>
  <c r="AH997" i="4"/>
  <c r="AH998" i="4"/>
  <c r="AH999" i="4"/>
  <c r="AH1000" i="4"/>
  <c r="AG642" i="4"/>
  <c r="AG643" i="4"/>
  <c r="AG644" i="4"/>
  <c r="AG645" i="4"/>
  <c r="AG646" i="4"/>
  <c r="AG647" i="4"/>
  <c r="AG648" i="4"/>
  <c r="AG649" i="4"/>
  <c r="AG650" i="4"/>
  <c r="AG651" i="4"/>
  <c r="AG652" i="4"/>
  <c r="AG653" i="4"/>
  <c r="AG654" i="4"/>
  <c r="AG655" i="4"/>
  <c r="AG656" i="4"/>
  <c r="AG657" i="4"/>
  <c r="AG658" i="4"/>
  <c r="AG659" i="4"/>
  <c r="AG660" i="4"/>
  <c r="AG661" i="4"/>
  <c r="AG662" i="4"/>
  <c r="AG663" i="4"/>
  <c r="AG664" i="4"/>
  <c r="AG665" i="4"/>
  <c r="AG666" i="4"/>
  <c r="AG667" i="4"/>
  <c r="AG668" i="4"/>
  <c r="AG669" i="4"/>
  <c r="AG670" i="4"/>
  <c r="AG671" i="4"/>
  <c r="AG672" i="4"/>
  <c r="AG673" i="4"/>
  <c r="AG674" i="4"/>
  <c r="AG675" i="4"/>
  <c r="AG676" i="4"/>
  <c r="AG677" i="4"/>
  <c r="AG678" i="4"/>
  <c r="AG679" i="4"/>
  <c r="AG680" i="4"/>
  <c r="AG681" i="4"/>
  <c r="AG682" i="4"/>
  <c r="AG683" i="4"/>
  <c r="AG684" i="4"/>
  <c r="AG685" i="4"/>
  <c r="AG686" i="4"/>
  <c r="AG687" i="4"/>
  <c r="AG688" i="4"/>
  <c r="AG689" i="4"/>
  <c r="AG690" i="4"/>
  <c r="AG691" i="4"/>
  <c r="AG692" i="4"/>
  <c r="AG693" i="4"/>
  <c r="AG694" i="4"/>
  <c r="AG695" i="4"/>
  <c r="AG696" i="4"/>
  <c r="AG697" i="4"/>
  <c r="AG698" i="4"/>
  <c r="AG699" i="4"/>
  <c r="AG700" i="4"/>
  <c r="AG701" i="4"/>
  <c r="AG702" i="4"/>
  <c r="AG703" i="4"/>
  <c r="AG704" i="4"/>
  <c r="AG705" i="4"/>
  <c r="AG706" i="4"/>
  <c r="AG707" i="4"/>
  <c r="AG708" i="4"/>
  <c r="AG709" i="4"/>
  <c r="AG710" i="4"/>
  <c r="AG711" i="4"/>
  <c r="AG712" i="4"/>
  <c r="AG713" i="4"/>
  <c r="AG714" i="4"/>
  <c r="AG715" i="4"/>
  <c r="AG716" i="4"/>
  <c r="AG717" i="4"/>
  <c r="AG718" i="4"/>
  <c r="AG719" i="4"/>
  <c r="AG720" i="4"/>
  <c r="AG721" i="4"/>
  <c r="AG722" i="4"/>
  <c r="AG723" i="4"/>
  <c r="AG724" i="4"/>
  <c r="AG725" i="4"/>
  <c r="AG726" i="4"/>
  <c r="AG727" i="4"/>
  <c r="AG728" i="4"/>
  <c r="AG729" i="4"/>
  <c r="AG730" i="4"/>
  <c r="AG731" i="4"/>
  <c r="AG732" i="4"/>
  <c r="AG733" i="4"/>
  <c r="AG734" i="4"/>
  <c r="AG735" i="4"/>
  <c r="AG736" i="4"/>
  <c r="AG737" i="4"/>
  <c r="AG738" i="4"/>
  <c r="AG739" i="4"/>
  <c r="AG740" i="4"/>
  <c r="AG741" i="4"/>
  <c r="AG742" i="4"/>
  <c r="AG743" i="4"/>
  <c r="AG744" i="4"/>
  <c r="AG745" i="4"/>
  <c r="AG746" i="4"/>
  <c r="AG747" i="4"/>
  <c r="AG748" i="4"/>
  <c r="AG749" i="4"/>
  <c r="AG750" i="4"/>
  <c r="AG751" i="4"/>
  <c r="AG752" i="4"/>
  <c r="AG753" i="4"/>
  <c r="AG754" i="4"/>
  <c r="AG755" i="4"/>
  <c r="AG756" i="4"/>
  <c r="AG757" i="4"/>
  <c r="AG758" i="4"/>
  <c r="AG759" i="4"/>
  <c r="AG760" i="4"/>
  <c r="AG761" i="4"/>
  <c r="AG762" i="4"/>
  <c r="AG763" i="4"/>
  <c r="AG764" i="4"/>
  <c r="AG765" i="4"/>
  <c r="AG766" i="4"/>
  <c r="AG767" i="4"/>
  <c r="AG768" i="4"/>
  <c r="AG769" i="4"/>
  <c r="AG770" i="4"/>
  <c r="AG771" i="4"/>
  <c r="AG772" i="4"/>
  <c r="AG773" i="4"/>
  <c r="AG774" i="4"/>
  <c r="AG775" i="4"/>
  <c r="AG776" i="4"/>
  <c r="AG777" i="4"/>
  <c r="AG778" i="4"/>
  <c r="AG779" i="4"/>
  <c r="AG780" i="4"/>
  <c r="AG781" i="4"/>
  <c r="AG782" i="4"/>
  <c r="AG783" i="4"/>
  <c r="AG784" i="4"/>
  <c r="AG785" i="4"/>
  <c r="AG786" i="4"/>
  <c r="AG787" i="4"/>
  <c r="AG788" i="4"/>
  <c r="AG789" i="4"/>
  <c r="AG790" i="4"/>
  <c r="AG791" i="4"/>
  <c r="AG792" i="4"/>
  <c r="AG793" i="4"/>
  <c r="AG794" i="4"/>
  <c r="AG795" i="4"/>
  <c r="AG796" i="4"/>
  <c r="AG797" i="4"/>
  <c r="AG798" i="4"/>
  <c r="AG799" i="4"/>
  <c r="AG800" i="4"/>
  <c r="AG801" i="4"/>
  <c r="AG802" i="4"/>
  <c r="AG803" i="4"/>
  <c r="AG804" i="4"/>
  <c r="AG805" i="4"/>
  <c r="AG806" i="4"/>
  <c r="AG807" i="4"/>
  <c r="AG808" i="4"/>
  <c r="AG809" i="4"/>
  <c r="AG810" i="4"/>
  <c r="AG811" i="4"/>
  <c r="AG812" i="4"/>
  <c r="AG813" i="4"/>
  <c r="AG814" i="4"/>
  <c r="AG815" i="4"/>
  <c r="AG816" i="4"/>
  <c r="AG817" i="4"/>
  <c r="AG818" i="4"/>
  <c r="AG819" i="4"/>
  <c r="AG820" i="4"/>
  <c r="AG821" i="4"/>
  <c r="AG822" i="4"/>
  <c r="AG823" i="4"/>
  <c r="AG824" i="4"/>
  <c r="AG825" i="4"/>
  <c r="AG826" i="4"/>
  <c r="AG827" i="4"/>
  <c r="AG828" i="4"/>
  <c r="AG829" i="4"/>
  <c r="AG830" i="4"/>
  <c r="AG831" i="4"/>
  <c r="AG832" i="4"/>
  <c r="AG833" i="4"/>
  <c r="AG834" i="4"/>
  <c r="AG835" i="4"/>
  <c r="AG836" i="4"/>
  <c r="AG837" i="4"/>
  <c r="AG838" i="4"/>
  <c r="AG839" i="4"/>
  <c r="AG840" i="4"/>
  <c r="AG841" i="4"/>
  <c r="AG842" i="4"/>
  <c r="AG843" i="4"/>
  <c r="AG844" i="4"/>
  <c r="AG845" i="4"/>
  <c r="AG846" i="4"/>
  <c r="AG847" i="4"/>
  <c r="AG848" i="4"/>
  <c r="AG849" i="4"/>
  <c r="AG850" i="4"/>
  <c r="AG851" i="4"/>
  <c r="AG852" i="4"/>
  <c r="AG853" i="4"/>
  <c r="AG854" i="4"/>
  <c r="AG855" i="4"/>
  <c r="AG856" i="4"/>
  <c r="AG857" i="4"/>
  <c r="AG858" i="4"/>
  <c r="AG859" i="4"/>
  <c r="AG860" i="4"/>
  <c r="AG861" i="4"/>
  <c r="AG862" i="4"/>
  <c r="AG863" i="4"/>
  <c r="AG864" i="4"/>
  <c r="AG865" i="4"/>
  <c r="AG866" i="4"/>
  <c r="AG867" i="4"/>
  <c r="AG868" i="4"/>
  <c r="AG869" i="4"/>
  <c r="AG870" i="4"/>
  <c r="AG871" i="4"/>
  <c r="AG872" i="4"/>
  <c r="AG873" i="4"/>
  <c r="AG874" i="4"/>
  <c r="AG875" i="4"/>
  <c r="AG876" i="4"/>
  <c r="AG877" i="4"/>
  <c r="AG878" i="4"/>
  <c r="AG879" i="4"/>
  <c r="AG880" i="4"/>
  <c r="AG881" i="4"/>
  <c r="AG882" i="4"/>
  <c r="AG883" i="4"/>
  <c r="AG884" i="4"/>
  <c r="AG885" i="4"/>
  <c r="AG886" i="4"/>
  <c r="AG887" i="4"/>
  <c r="AG888" i="4"/>
  <c r="AG889" i="4"/>
  <c r="AG890" i="4"/>
  <c r="AG891" i="4"/>
  <c r="AG892" i="4"/>
  <c r="AG893" i="4"/>
  <c r="AG894" i="4"/>
  <c r="AG895" i="4"/>
  <c r="AG896" i="4"/>
  <c r="AG897" i="4"/>
  <c r="AG898" i="4"/>
  <c r="AG899" i="4"/>
  <c r="AG900" i="4"/>
  <c r="AG901" i="4"/>
  <c r="AG902" i="4"/>
  <c r="AG903" i="4"/>
  <c r="AG904" i="4"/>
  <c r="AG905" i="4"/>
  <c r="AG906" i="4"/>
  <c r="AG907" i="4"/>
  <c r="AG908" i="4"/>
  <c r="AG909" i="4"/>
  <c r="AG910" i="4"/>
  <c r="AG911" i="4"/>
  <c r="AG912" i="4"/>
  <c r="AG913" i="4"/>
  <c r="AG914" i="4"/>
  <c r="AG915" i="4"/>
  <c r="AG916" i="4"/>
  <c r="AG917" i="4"/>
  <c r="AG918" i="4"/>
  <c r="AG919" i="4"/>
  <c r="AG920" i="4"/>
  <c r="AG921" i="4"/>
  <c r="AG922" i="4"/>
  <c r="AG923" i="4"/>
  <c r="AG924" i="4"/>
  <c r="AG925" i="4"/>
  <c r="AG926" i="4"/>
  <c r="AG927" i="4"/>
  <c r="AG928" i="4"/>
  <c r="AG929" i="4"/>
  <c r="AG930" i="4"/>
  <c r="AG931" i="4"/>
  <c r="AG932" i="4"/>
  <c r="AG933" i="4"/>
  <c r="AG934" i="4"/>
  <c r="AG935" i="4"/>
  <c r="AG936" i="4"/>
  <c r="AG937" i="4"/>
  <c r="AG938" i="4"/>
  <c r="AG939" i="4"/>
  <c r="AG940" i="4"/>
  <c r="AG941" i="4"/>
  <c r="AG942" i="4"/>
  <c r="AG943" i="4"/>
  <c r="AG944" i="4"/>
  <c r="AG945" i="4"/>
  <c r="AG946" i="4"/>
  <c r="AG947" i="4"/>
  <c r="AG948" i="4"/>
  <c r="AG949" i="4"/>
  <c r="AG950" i="4"/>
  <c r="AG951" i="4"/>
  <c r="AG952" i="4"/>
  <c r="AG953" i="4"/>
  <c r="AG954" i="4"/>
  <c r="AG955" i="4"/>
  <c r="AG956" i="4"/>
  <c r="AG957" i="4"/>
  <c r="AG958" i="4"/>
  <c r="AG959" i="4"/>
  <c r="AG960" i="4"/>
  <c r="AG961" i="4"/>
  <c r="AG962" i="4"/>
  <c r="AG963" i="4"/>
  <c r="AG964" i="4"/>
  <c r="AG965" i="4"/>
  <c r="AG966" i="4"/>
  <c r="AG967" i="4"/>
  <c r="AG968" i="4"/>
  <c r="AG969" i="4"/>
  <c r="AG970" i="4"/>
  <c r="AG971" i="4"/>
  <c r="AG972" i="4"/>
  <c r="AG973" i="4"/>
  <c r="AG974" i="4"/>
  <c r="AG975" i="4"/>
  <c r="AG976" i="4"/>
  <c r="AG977" i="4"/>
  <c r="AG978" i="4"/>
  <c r="AG979" i="4"/>
  <c r="AG980" i="4"/>
  <c r="AG981" i="4"/>
  <c r="AG982" i="4"/>
  <c r="AG983" i="4"/>
  <c r="AG984" i="4"/>
  <c r="AG985" i="4"/>
  <c r="AG986" i="4"/>
  <c r="AG987" i="4"/>
  <c r="AG988" i="4"/>
  <c r="AG989" i="4"/>
  <c r="AG990" i="4"/>
  <c r="AG991" i="4"/>
  <c r="AG992" i="4"/>
  <c r="AG993" i="4"/>
  <c r="AG994" i="4"/>
  <c r="AG995" i="4"/>
  <c r="AG996" i="4"/>
  <c r="AG997" i="4"/>
  <c r="AG998" i="4"/>
  <c r="AG999" i="4"/>
  <c r="AG1000" i="4"/>
  <c r="AF642" i="4"/>
  <c r="AF643" i="4"/>
  <c r="AF644" i="4"/>
  <c r="AF645" i="4"/>
  <c r="AF646" i="4"/>
  <c r="AF647" i="4"/>
  <c r="AF648" i="4"/>
  <c r="AF649" i="4"/>
  <c r="AF650" i="4"/>
  <c r="AF651" i="4"/>
  <c r="AF652" i="4"/>
  <c r="AF653" i="4"/>
  <c r="AF654" i="4"/>
  <c r="AF655" i="4"/>
  <c r="AF656" i="4"/>
  <c r="AF657" i="4"/>
  <c r="AF658" i="4"/>
  <c r="AF659" i="4"/>
  <c r="AF660" i="4"/>
  <c r="AF661" i="4"/>
  <c r="AF662" i="4"/>
  <c r="AF663" i="4"/>
  <c r="AF664" i="4"/>
  <c r="AF665" i="4"/>
  <c r="AF666" i="4"/>
  <c r="AF667" i="4"/>
  <c r="AF668" i="4"/>
  <c r="AF669" i="4"/>
  <c r="AF670" i="4"/>
  <c r="AF671" i="4"/>
  <c r="AF672" i="4"/>
  <c r="AF673" i="4"/>
  <c r="AF674" i="4"/>
  <c r="AF675" i="4"/>
  <c r="AF676" i="4"/>
  <c r="AF677" i="4"/>
  <c r="AF678" i="4"/>
  <c r="AF679" i="4"/>
  <c r="AF680" i="4"/>
  <c r="AF681" i="4"/>
  <c r="AF682" i="4"/>
  <c r="AF683" i="4"/>
  <c r="AF684" i="4"/>
  <c r="AF685" i="4"/>
  <c r="AF686" i="4"/>
  <c r="AF687" i="4"/>
  <c r="AF688" i="4"/>
  <c r="AF689" i="4"/>
  <c r="AF690" i="4"/>
  <c r="AF691" i="4"/>
  <c r="AF692" i="4"/>
  <c r="AF693" i="4"/>
  <c r="AF694" i="4"/>
  <c r="AF695" i="4"/>
  <c r="AF696" i="4"/>
  <c r="AF697" i="4"/>
  <c r="AF698" i="4"/>
  <c r="AF699" i="4"/>
  <c r="AF700" i="4"/>
  <c r="AF701" i="4"/>
  <c r="AF702" i="4"/>
  <c r="AF703" i="4"/>
  <c r="AF704" i="4"/>
  <c r="AF705" i="4"/>
  <c r="AF706" i="4"/>
  <c r="AF707" i="4"/>
  <c r="AF708" i="4"/>
  <c r="AF709" i="4"/>
  <c r="AF710" i="4"/>
  <c r="AF711" i="4"/>
  <c r="AF712" i="4"/>
  <c r="AF713" i="4"/>
  <c r="AF714" i="4"/>
  <c r="AF715" i="4"/>
  <c r="AF716" i="4"/>
  <c r="AF717" i="4"/>
  <c r="AF718" i="4"/>
  <c r="AF719" i="4"/>
  <c r="AF720" i="4"/>
  <c r="AF721" i="4"/>
  <c r="AF722" i="4"/>
  <c r="AF723" i="4"/>
  <c r="AF724" i="4"/>
  <c r="AF725" i="4"/>
  <c r="AF726" i="4"/>
  <c r="AF727" i="4"/>
  <c r="AF728" i="4"/>
  <c r="AF729" i="4"/>
  <c r="AF730" i="4"/>
  <c r="AF731" i="4"/>
  <c r="AF732" i="4"/>
  <c r="AF733" i="4"/>
  <c r="AF734" i="4"/>
  <c r="AF735" i="4"/>
  <c r="AF736" i="4"/>
  <c r="AF737" i="4"/>
  <c r="AF738" i="4"/>
  <c r="AF739" i="4"/>
  <c r="AF740" i="4"/>
  <c r="AF741" i="4"/>
  <c r="AF742" i="4"/>
  <c r="AF743" i="4"/>
  <c r="AF744" i="4"/>
  <c r="AF745" i="4"/>
  <c r="AF746" i="4"/>
  <c r="AF747" i="4"/>
  <c r="AF748" i="4"/>
  <c r="AF749" i="4"/>
  <c r="AF750" i="4"/>
  <c r="AF751" i="4"/>
  <c r="AF752" i="4"/>
  <c r="AF753" i="4"/>
  <c r="AF754" i="4"/>
  <c r="AF755" i="4"/>
  <c r="AF756" i="4"/>
  <c r="AF757" i="4"/>
  <c r="AF758" i="4"/>
  <c r="AF759" i="4"/>
  <c r="AF760" i="4"/>
  <c r="AF761" i="4"/>
  <c r="AF762" i="4"/>
  <c r="AF763" i="4"/>
  <c r="AF764" i="4"/>
  <c r="AF765" i="4"/>
  <c r="AF766" i="4"/>
  <c r="AF767" i="4"/>
  <c r="AF768" i="4"/>
  <c r="AF769" i="4"/>
  <c r="AF770" i="4"/>
  <c r="AF771" i="4"/>
  <c r="AF772" i="4"/>
  <c r="AF773" i="4"/>
  <c r="AF774" i="4"/>
  <c r="AF775" i="4"/>
  <c r="AF776" i="4"/>
  <c r="AF777" i="4"/>
  <c r="AF778" i="4"/>
  <c r="AF779" i="4"/>
  <c r="AF780" i="4"/>
  <c r="AF781" i="4"/>
  <c r="AF782" i="4"/>
  <c r="AF783" i="4"/>
  <c r="AF784" i="4"/>
  <c r="AF785" i="4"/>
  <c r="AF786" i="4"/>
  <c r="AF787" i="4"/>
  <c r="AF788" i="4"/>
  <c r="AF789" i="4"/>
  <c r="AF790" i="4"/>
  <c r="AF791" i="4"/>
  <c r="AF792" i="4"/>
  <c r="AF793" i="4"/>
  <c r="AF794" i="4"/>
  <c r="AF795" i="4"/>
  <c r="AF796" i="4"/>
  <c r="AF797" i="4"/>
  <c r="AF798" i="4"/>
  <c r="AF799" i="4"/>
  <c r="AF800" i="4"/>
  <c r="AF801" i="4"/>
  <c r="AF802" i="4"/>
  <c r="AF803" i="4"/>
  <c r="AF804" i="4"/>
  <c r="AF805" i="4"/>
  <c r="AF806" i="4"/>
  <c r="AF807" i="4"/>
  <c r="AF808" i="4"/>
  <c r="AF809" i="4"/>
  <c r="AF810" i="4"/>
  <c r="AF811" i="4"/>
  <c r="AF812" i="4"/>
  <c r="AF813" i="4"/>
  <c r="AF814" i="4"/>
  <c r="AF815" i="4"/>
  <c r="AF816" i="4"/>
  <c r="AF817" i="4"/>
  <c r="AF818" i="4"/>
  <c r="AF819" i="4"/>
  <c r="AF820" i="4"/>
  <c r="AF821" i="4"/>
  <c r="AF822" i="4"/>
  <c r="AF823" i="4"/>
  <c r="AF824" i="4"/>
  <c r="AF825" i="4"/>
  <c r="AF826" i="4"/>
  <c r="AF827" i="4"/>
  <c r="AF828" i="4"/>
  <c r="AF829" i="4"/>
  <c r="AF830" i="4"/>
  <c r="AF831" i="4"/>
  <c r="AF832" i="4"/>
  <c r="AF833" i="4"/>
  <c r="AF834" i="4"/>
  <c r="AF835" i="4"/>
  <c r="AF836" i="4"/>
  <c r="AF837" i="4"/>
  <c r="AF838" i="4"/>
  <c r="AF839" i="4"/>
  <c r="AF840" i="4"/>
  <c r="AF841" i="4"/>
  <c r="AF842" i="4"/>
  <c r="AF843" i="4"/>
  <c r="AF844" i="4"/>
  <c r="AF845" i="4"/>
  <c r="AF846" i="4"/>
  <c r="AF847" i="4"/>
  <c r="AF848" i="4"/>
  <c r="AF849" i="4"/>
  <c r="AF850" i="4"/>
  <c r="AF851" i="4"/>
  <c r="AF852" i="4"/>
  <c r="AF853" i="4"/>
  <c r="AF854" i="4"/>
  <c r="AF855" i="4"/>
  <c r="AF856" i="4"/>
  <c r="AF857" i="4"/>
  <c r="AF858" i="4"/>
  <c r="AF859" i="4"/>
  <c r="AF860" i="4"/>
  <c r="AF861" i="4"/>
  <c r="AF862" i="4"/>
  <c r="AF863" i="4"/>
  <c r="AF864" i="4"/>
  <c r="AF865" i="4"/>
  <c r="AF866" i="4"/>
  <c r="AF867" i="4"/>
  <c r="AF868" i="4"/>
  <c r="AF869" i="4"/>
  <c r="AF870" i="4"/>
  <c r="AF871" i="4"/>
  <c r="AF872" i="4"/>
  <c r="AF873" i="4"/>
  <c r="AF874" i="4"/>
  <c r="AF875" i="4"/>
  <c r="AF876" i="4"/>
  <c r="AF877" i="4"/>
  <c r="AF878" i="4"/>
  <c r="AF879" i="4"/>
  <c r="AF880" i="4"/>
  <c r="AF881" i="4"/>
  <c r="AF882" i="4"/>
  <c r="AF883" i="4"/>
  <c r="AF884" i="4"/>
  <c r="AF885" i="4"/>
  <c r="AF886" i="4"/>
  <c r="AF887" i="4"/>
  <c r="AF888" i="4"/>
  <c r="AF889" i="4"/>
  <c r="AF890" i="4"/>
  <c r="AF891" i="4"/>
  <c r="AF892" i="4"/>
  <c r="AF893" i="4"/>
  <c r="AF894" i="4"/>
  <c r="AF895" i="4"/>
  <c r="AF896" i="4"/>
  <c r="AF897" i="4"/>
  <c r="AF898" i="4"/>
  <c r="AF899" i="4"/>
  <c r="AF900" i="4"/>
  <c r="AF901" i="4"/>
  <c r="AF902" i="4"/>
  <c r="AF903" i="4"/>
  <c r="AF904" i="4"/>
  <c r="AF905" i="4"/>
  <c r="AF906" i="4"/>
  <c r="AF907" i="4"/>
  <c r="AF908" i="4"/>
  <c r="AF909" i="4"/>
  <c r="AF910" i="4"/>
  <c r="AF911" i="4"/>
  <c r="AF912" i="4"/>
  <c r="AF913" i="4"/>
  <c r="AF914" i="4"/>
  <c r="AF915" i="4"/>
  <c r="AF916" i="4"/>
  <c r="AF917" i="4"/>
  <c r="AF918" i="4"/>
  <c r="AF919" i="4"/>
  <c r="AF920" i="4"/>
  <c r="AF921" i="4"/>
  <c r="AF922" i="4"/>
  <c r="AF923" i="4"/>
  <c r="AF924" i="4"/>
  <c r="AF925" i="4"/>
  <c r="AF926" i="4"/>
  <c r="AF927" i="4"/>
  <c r="AF928" i="4"/>
  <c r="AF929" i="4"/>
  <c r="AF930" i="4"/>
  <c r="AF931" i="4"/>
  <c r="AF932" i="4"/>
  <c r="AF933" i="4"/>
  <c r="AF934" i="4"/>
  <c r="AF935" i="4"/>
  <c r="AF936" i="4"/>
  <c r="AF937" i="4"/>
  <c r="AF938" i="4"/>
  <c r="AF939" i="4"/>
  <c r="AF940" i="4"/>
  <c r="AF941" i="4"/>
  <c r="AF942" i="4"/>
  <c r="AF943" i="4"/>
  <c r="AF944" i="4"/>
  <c r="AF945" i="4"/>
  <c r="AF946" i="4"/>
  <c r="AF947" i="4"/>
  <c r="AF948" i="4"/>
  <c r="AF949" i="4"/>
  <c r="AF950" i="4"/>
  <c r="AF951" i="4"/>
  <c r="AF952" i="4"/>
  <c r="AF953" i="4"/>
  <c r="AF954" i="4"/>
  <c r="AF955" i="4"/>
  <c r="AF956" i="4"/>
  <c r="AF957" i="4"/>
  <c r="AF958" i="4"/>
  <c r="AF959" i="4"/>
  <c r="AF960" i="4"/>
  <c r="AF961" i="4"/>
  <c r="AF962" i="4"/>
  <c r="AF963" i="4"/>
  <c r="AF964" i="4"/>
  <c r="AF965" i="4"/>
  <c r="AF966" i="4"/>
  <c r="AF967" i="4"/>
  <c r="AF968" i="4"/>
  <c r="AF969" i="4"/>
  <c r="AF970" i="4"/>
  <c r="AF971" i="4"/>
  <c r="AF972" i="4"/>
  <c r="AF973" i="4"/>
  <c r="AF974" i="4"/>
  <c r="AF975" i="4"/>
  <c r="AF976" i="4"/>
  <c r="AF977" i="4"/>
  <c r="AF978" i="4"/>
  <c r="AF979" i="4"/>
  <c r="AF980" i="4"/>
  <c r="AF981" i="4"/>
  <c r="AF982" i="4"/>
  <c r="AF983" i="4"/>
  <c r="AF984" i="4"/>
  <c r="AF985" i="4"/>
  <c r="AF986" i="4"/>
  <c r="AF987" i="4"/>
  <c r="AF988" i="4"/>
  <c r="AF989" i="4"/>
  <c r="AF990" i="4"/>
  <c r="AF991" i="4"/>
  <c r="AF992" i="4"/>
  <c r="AF993" i="4"/>
  <c r="AF994" i="4"/>
  <c r="AF995" i="4"/>
  <c r="AF996" i="4"/>
  <c r="AF997" i="4"/>
  <c r="AF998" i="4"/>
  <c r="AF999" i="4"/>
  <c r="AF1000" i="4"/>
  <c r="AE642" i="4"/>
  <c r="AE643" i="4"/>
  <c r="AE644" i="4"/>
  <c r="AE645" i="4"/>
  <c r="AE646" i="4"/>
  <c r="AE647" i="4"/>
  <c r="AE648" i="4"/>
  <c r="AE649" i="4"/>
  <c r="AE650" i="4"/>
  <c r="AE651" i="4"/>
  <c r="AE652" i="4"/>
  <c r="AE653" i="4"/>
  <c r="AE654" i="4"/>
  <c r="AE655" i="4"/>
  <c r="AE656" i="4"/>
  <c r="AE657" i="4"/>
  <c r="AE658" i="4"/>
  <c r="AE659" i="4"/>
  <c r="AE660" i="4"/>
  <c r="AE661" i="4"/>
  <c r="AE662" i="4"/>
  <c r="AE663" i="4"/>
  <c r="AE664" i="4"/>
  <c r="AE665" i="4"/>
  <c r="AE666" i="4"/>
  <c r="AE667" i="4"/>
  <c r="AE668" i="4"/>
  <c r="AE669" i="4"/>
  <c r="AE670" i="4"/>
  <c r="AE671" i="4"/>
  <c r="AE672" i="4"/>
  <c r="AE673" i="4"/>
  <c r="AE674" i="4"/>
  <c r="AE675" i="4"/>
  <c r="AE676" i="4"/>
  <c r="AE677" i="4"/>
  <c r="AE678" i="4"/>
  <c r="AE679" i="4"/>
  <c r="AE680" i="4"/>
  <c r="AE681" i="4"/>
  <c r="AE682" i="4"/>
  <c r="AE683" i="4"/>
  <c r="AE684" i="4"/>
  <c r="AE685" i="4"/>
  <c r="AE686" i="4"/>
  <c r="AE687" i="4"/>
  <c r="AE688" i="4"/>
  <c r="AE689" i="4"/>
  <c r="AE690" i="4"/>
  <c r="AE691" i="4"/>
  <c r="AE692" i="4"/>
  <c r="AE693" i="4"/>
  <c r="AE694" i="4"/>
  <c r="AE695" i="4"/>
  <c r="AE696" i="4"/>
  <c r="AE697" i="4"/>
  <c r="AE698" i="4"/>
  <c r="AE699" i="4"/>
  <c r="AE700" i="4"/>
  <c r="AE701" i="4"/>
  <c r="AE702" i="4"/>
  <c r="AE703" i="4"/>
  <c r="AE704" i="4"/>
  <c r="AE705" i="4"/>
  <c r="AE706" i="4"/>
  <c r="AE707" i="4"/>
  <c r="AE708" i="4"/>
  <c r="AE709" i="4"/>
  <c r="AE710" i="4"/>
  <c r="AE711" i="4"/>
  <c r="AE712" i="4"/>
  <c r="AE713" i="4"/>
  <c r="AE714" i="4"/>
  <c r="AE715" i="4"/>
  <c r="AE716" i="4"/>
  <c r="AE717" i="4"/>
  <c r="AE718" i="4"/>
  <c r="AE719" i="4"/>
  <c r="AE720" i="4"/>
  <c r="AE721" i="4"/>
  <c r="AE722" i="4"/>
  <c r="AE723" i="4"/>
  <c r="AE724" i="4"/>
  <c r="AE725" i="4"/>
  <c r="AE726" i="4"/>
  <c r="AE727" i="4"/>
  <c r="AE728" i="4"/>
  <c r="AE729" i="4"/>
  <c r="AE730" i="4"/>
  <c r="AE731" i="4"/>
  <c r="AE732" i="4"/>
  <c r="AE733" i="4"/>
  <c r="AE734" i="4"/>
  <c r="AE735" i="4"/>
  <c r="AE736" i="4"/>
  <c r="AE737" i="4"/>
  <c r="AE738" i="4"/>
  <c r="AE739" i="4"/>
  <c r="AE740" i="4"/>
  <c r="AE741" i="4"/>
  <c r="AE742" i="4"/>
  <c r="AE743" i="4"/>
  <c r="AE744" i="4"/>
  <c r="AE745" i="4"/>
  <c r="AE746" i="4"/>
  <c r="AE747" i="4"/>
  <c r="AE748" i="4"/>
  <c r="AE749" i="4"/>
  <c r="AE750" i="4"/>
  <c r="AE751" i="4"/>
  <c r="AE752" i="4"/>
  <c r="AE753" i="4"/>
  <c r="AE754" i="4"/>
  <c r="AE755" i="4"/>
  <c r="AE756" i="4"/>
  <c r="AE757" i="4"/>
  <c r="AE758" i="4"/>
  <c r="AE759" i="4"/>
  <c r="AE760" i="4"/>
  <c r="AE761" i="4"/>
  <c r="AE762" i="4"/>
  <c r="AE763" i="4"/>
  <c r="AE764" i="4"/>
  <c r="AE765" i="4"/>
  <c r="AE766" i="4"/>
  <c r="AE767" i="4"/>
  <c r="AE768" i="4"/>
  <c r="AE769" i="4"/>
  <c r="AE770" i="4"/>
  <c r="AE771" i="4"/>
  <c r="AE772" i="4"/>
  <c r="AE773" i="4"/>
  <c r="AE774" i="4"/>
  <c r="AE775" i="4"/>
  <c r="AE776" i="4"/>
  <c r="AE777" i="4"/>
  <c r="AE778" i="4"/>
  <c r="AE779" i="4"/>
  <c r="AE780" i="4"/>
  <c r="AE781" i="4"/>
  <c r="AE782" i="4"/>
  <c r="AE783" i="4"/>
  <c r="AE784" i="4"/>
  <c r="AE785" i="4"/>
  <c r="AE786" i="4"/>
  <c r="AE787" i="4"/>
  <c r="AE788" i="4"/>
  <c r="AE789" i="4"/>
  <c r="AE790" i="4"/>
  <c r="AE791" i="4"/>
  <c r="AE792" i="4"/>
  <c r="AE793" i="4"/>
  <c r="AE794" i="4"/>
  <c r="AE795" i="4"/>
  <c r="AE796" i="4"/>
  <c r="AE797" i="4"/>
  <c r="AE798" i="4"/>
  <c r="AE799" i="4"/>
  <c r="AE800" i="4"/>
  <c r="AE801" i="4"/>
  <c r="AE802" i="4"/>
  <c r="AE803" i="4"/>
  <c r="AE804" i="4"/>
  <c r="AE805" i="4"/>
  <c r="AE806" i="4"/>
  <c r="AE807" i="4"/>
  <c r="AE808" i="4"/>
  <c r="AE809" i="4"/>
  <c r="AE810" i="4"/>
  <c r="AE811" i="4"/>
  <c r="AE812" i="4"/>
  <c r="AE813" i="4"/>
  <c r="AE814" i="4"/>
  <c r="AE815" i="4"/>
  <c r="AE816" i="4"/>
  <c r="AE817" i="4"/>
  <c r="AE818" i="4"/>
  <c r="AE819" i="4"/>
  <c r="AE820" i="4"/>
  <c r="AE821" i="4"/>
  <c r="AE822" i="4"/>
  <c r="AE823" i="4"/>
  <c r="AE824" i="4"/>
  <c r="AE825" i="4"/>
  <c r="AE826" i="4"/>
  <c r="AE827" i="4"/>
  <c r="AE828" i="4"/>
  <c r="AE829" i="4"/>
  <c r="AE830" i="4"/>
  <c r="AE831" i="4"/>
  <c r="AE832" i="4"/>
  <c r="AE833" i="4"/>
  <c r="AE834" i="4"/>
  <c r="AE835" i="4"/>
  <c r="AE836" i="4"/>
  <c r="AE837" i="4"/>
  <c r="AE838" i="4"/>
  <c r="AE839" i="4"/>
  <c r="AE840" i="4"/>
  <c r="AE841" i="4"/>
  <c r="AE842" i="4"/>
  <c r="AE843" i="4"/>
  <c r="AE844" i="4"/>
  <c r="AE845" i="4"/>
  <c r="AE846" i="4"/>
  <c r="AE847" i="4"/>
  <c r="AE848" i="4"/>
  <c r="AE849" i="4"/>
  <c r="AE850" i="4"/>
  <c r="AE851" i="4"/>
  <c r="AE852" i="4"/>
  <c r="AE853" i="4"/>
  <c r="AE854" i="4"/>
  <c r="AE855" i="4"/>
  <c r="AE856" i="4"/>
  <c r="AE857" i="4"/>
  <c r="AE858" i="4"/>
  <c r="AE859" i="4"/>
  <c r="AE860" i="4"/>
  <c r="AE861" i="4"/>
  <c r="AE862" i="4"/>
  <c r="AE863" i="4"/>
  <c r="AE864" i="4"/>
  <c r="AE865" i="4"/>
  <c r="AE866" i="4"/>
  <c r="AE867" i="4"/>
  <c r="AE868" i="4"/>
  <c r="AE869" i="4"/>
  <c r="AE870" i="4"/>
  <c r="AE871" i="4"/>
  <c r="AE872" i="4"/>
  <c r="AE873" i="4"/>
  <c r="AE874" i="4"/>
  <c r="AE875" i="4"/>
  <c r="AE876" i="4"/>
  <c r="AE877" i="4"/>
  <c r="AE878" i="4"/>
  <c r="AE879" i="4"/>
  <c r="AE880" i="4"/>
  <c r="AE881" i="4"/>
  <c r="AE882" i="4"/>
  <c r="AE883" i="4"/>
  <c r="AE884" i="4"/>
  <c r="AE885" i="4"/>
  <c r="AE886" i="4"/>
  <c r="AE887" i="4"/>
  <c r="AE888" i="4"/>
  <c r="AE889" i="4"/>
  <c r="AE890" i="4"/>
  <c r="AE891" i="4"/>
  <c r="AE892" i="4"/>
  <c r="AE893" i="4"/>
  <c r="AE894" i="4"/>
  <c r="AE895" i="4"/>
  <c r="AE896" i="4"/>
  <c r="AE897" i="4"/>
  <c r="AE898" i="4"/>
  <c r="AE899" i="4"/>
  <c r="AE900" i="4"/>
  <c r="AE901" i="4"/>
  <c r="AE902" i="4"/>
  <c r="AE903" i="4"/>
  <c r="AE904" i="4"/>
  <c r="AE905" i="4"/>
  <c r="AE906" i="4"/>
  <c r="AE907" i="4"/>
  <c r="AE908" i="4"/>
  <c r="AE909" i="4"/>
  <c r="AE910" i="4"/>
  <c r="AE911" i="4"/>
  <c r="AE912" i="4"/>
  <c r="AE913" i="4"/>
  <c r="AE914" i="4"/>
  <c r="AE915" i="4"/>
  <c r="AE916" i="4"/>
  <c r="AE917" i="4"/>
  <c r="AE918" i="4"/>
  <c r="AE919" i="4"/>
  <c r="AE920" i="4"/>
  <c r="AE921" i="4"/>
  <c r="AE922" i="4"/>
  <c r="AE923" i="4"/>
  <c r="AE924" i="4"/>
  <c r="AE925" i="4"/>
  <c r="AE926" i="4"/>
  <c r="AE927" i="4"/>
  <c r="AE928" i="4"/>
  <c r="AE929" i="4"/>
  <c r="AE930" i="4"/>
  <c r="AE931" i="4"/>
  <c r="AE932" i="4"/>
  <c r="AE933" i="4"/>
  <c r="AE934" i="4"/>
  <c r="AE935" i="4"/>
  <c r="AE936" i="4"/>
  <c r="AE937" i="4"/>
  <c r="AE938" i="4"/>
  <c r="AE939" i="4"/>
  <c r="AE940" i="4"/>
  <c r="AE941" i="4"/>
  <c r="AE942" i="4"/>
  <c r="AE943" i="4"/>
  <c r="AE944" i="4"/>
  <c r="AE945" i="4"/>
  <c r="AE946" i="4"/>
  <c r="AE947" i="4"/>
  <c r="AE948" i="4"/>
  <c r="AE949" i="4"/>
  <c r="AE950" i="4"/>
  <c r="AE951" i="4"/>
  <c r="AE952" i="4"/>
  <c r="AE953" i="4"/>
  <c r="AE954" i="4"/>
  <c r="AE955" i="4"/>
  <c r="AE956" i="4"/>
  <c r="AE957" i="4"/>
  <c r="AE958" i="4"/>
  <c r="AE959" i="4"/>
  <c r="AE960" i="4"/>
  <c r="AE961" i="4"/>
  <c r="AE962" i="4"/>
  <c r="AE963" i="4"/>
  <c r="AE964" i="4"/>
  <c r="AE965" i="4"/>
  <c r="AE966" i="4"/>
  <c r="AE967" i="4"/>
  <c r="AE968" i="4"/>
  <c r="AE969" i="4"/>
  <c r="AE970" i="4"/>
  <c r="AE971" i="4"/>
  <c r="AE972" i="4"/>
  <c r="AE973" i="4"/>
  <c r="AE974" i="4"/>
  <c r="AE975" i="4"/>
  <c r="AE976" i="4"/>
  <c r="AE977" i="4"/>
  <c r="AE978" i="4"/>
  <c r="AE979" i="4"/>
  <c r="AE980" i="4"/>
  <c r="AE981" i="4"/>
  <c r="AE982" i="4"/>
  <c r="AE983" i="4"/>
  <c r="AE984" i="4"/>
  <c r="AE985" i="4"/>
  <c r="AE986" i="4"/>
  <c r="AE987" i="4"/>
  <c r="AE988" i="4"/>
  <c r="AE989" i="4"/>
  <c r="AE990" i="4"/>
  <c r="AE991" i="4"/>
  <c r="AE992" i="4"/>
  <c r="AE993" i="4"/>
  <c r="AE994" i="4"/>
  <c r="AE995" i="4"/>
  <c r="AE996" i="4"/>
  <c r="AE997" i="4"/>
  <c r="AE998" i="4"/>
  <c r="AE999" i="4"/>
  <c r="AE1000" i="4"/>
  <c r="AD642" i="4"/>
  <c r="AD643" i="4"/>
  <c r="AD644" i="4"/>
  <c r="AD645" i="4"/>
  <c r="AD646" i="4"/>
  <c r="AD647" i="4"/>
  <c r="AD648" i="4"/>
  <c r="AD649" i="4"/>
  <c r="AD650" i="4"/>
  <c r="AD651" i="4"/>
  <c r="AD652" i="4"/>
  <c r="AD653" i="4"/>
  <c r="AD654" i="4"/>
  <c r="AD655" i="4"/>
  <c r="AD656" i="4"/>
  <c r="AD657" i="4"/>
  <c r="AD658" i="4"/>
  <c r="AD659" i="4"/>
  <c r="AD660" i="4"/>
  <c r="AD661" i="4"/>
  <c r="AD662" i="4"/>
  <c r="AD663" i="4"/>
  <c r="AD664" i="4"/>
  <c r="AD665" i="4"/>
  <c r="AD666" i="4"/>
  <c r="AD667" i="4"/>
  <c r="AD668" i="4"/>
  <c r="AD669" i="4"/>
  <c r="AD670" i="4"/>
  <c r="AD671" i="4"/>
  <c r="AD672" i="4"/>
  <c r="AD673" i="4"/>
  <c r="AD674" i="4"/>
  <c r="AD675" i="4"/>
  <c r="AD676" i="4"/>
  <c r="AD677" i="4"/>
  <c r="AD678" i="4"/>
  <c r="AD679" i="4"/>
  <c r="AD680" i="4"/>
  <c r="AD681" i="4"/>
  <c r="AD682" i="4"/>
  <c r="AD683" i="4"/>
  <c r="AD684" i="4"/>
  <c r="AD685" i="4"/>
  <c r="AD686" i="4"/>
  <c r="AD687" i="4"/>
  <c r="AD688" i="4"/>
  <c r="AD689" i="4"/>
  <c r="AD690" i="4"/>
  <c r="AD691" i="4"/>
  <c r="AD692" i="4"/>
  <c r="AD693" i="4"/>
  <c r="AD694" i="4"/>
  <c r="AD695" i="4"/>
  <c r="AD696" i="4"/>
  <c r="AD697" i="4"/>
  <c r="AD698" i="4"/>
  <c r="AD699" i="4"/>
  <c r="AD700" i="4"/>
  <c r="AD701" i="4"/>
  <c r="AD702" i="4"/>
  <c r="AD703" i="4"/>
  <c r="AD704" i="4"/>
  <c r="AD705" i="4"/>
  <c r="AD706" i="4"/>
  <c r="AD707" i="4"/>
  <c r="AD708" i="4"/>
  <c r="AD709" i="4"/>
  <c r="AD710" i="4"/>
  <c r="AD711" i="4"/>
  <c r="AD712" i="4"/>
  <c r="AD713" i="4"/>
  <c r="AD714" i="4"/>
  <c r="AD715" i="4"/>
  <c r="AD716" i="4"/>
  <c r="AD717" i="4"/>
  <c r="AD718" i="4"/>
  <c r="AD719" i="4"/>
  <c r="AD720" i="4"/>
  <c r="AD721" i="4"/>
  <c r="AD722" i="4"/>
  <c r="AD723" i="4"/>
  <c r="AD724" i="4"/>
  <c r="AD725" i="4"/>
  <c r="AD726" i="4"/>
  <c r="AD727" i="4"/>
  <c r="AD728" i="4"/>
  <c r="AD729" i="4"/>
  <c r="AD730" i="4"/>
  <c r="AD731" i="4"/>
  <c r="AD732" i="4"/>
  <c r="AD733" i="4"/>
  <c r="AD734" i="4"/>
  <c r="AD735" i="4"/>
  <c r="AD736" i="4"/>
  <c r="AD737" i="4"/>
  <c r="AD738" i="4"/>
  <c r="AD739" i="4"/>
  <c r="AD740" i="4"/>
  <c r="AD741" i="4"/>
  <c r="AD742" i="4"/>
  <c r="AD743" i="4"/>
  <c r="AD744" i="4"/>
  <c r="AD745" i="4"/>
  <c r="AD746" i="4"/>
  <c r="AD747" i="4"/>
  <c r="AD748" i="4"/>
  <c r="AD749" i="4"/>
  <c r="AD750" i="4"/>
  <c r="AD751" i="4"/>
  <c r="AD752" i="4"/>
  <c r="AD753" i="4"/>
  <c r="AD754" i="4"/>
  <c r="AD755" i="4"/>
  <c r="AD756" i="4"/>
  <c r="AD757" i="4"/>
  <c r="AD758" i="4"/>
  <c r="AD759" i="4"/>
  <c r="AD760" i="4"/>
  <c r="AD761" i="4"/>
  <c r="AD762" i="4"/>
  <c r="AD763" i="4"/>
  <c r="AD764" i="4"/>
  <c r="AD765" i="4"/>
  <c r="AD766" i="4"/>
  <c r="AD767" i="4"/>
  <c r="AD768" i="4"/>
  <c r="AD769" i="4"/>
  <c r="AD770" i="4"/>
  <c r="AD771" i="4"/>
  <c r="AD772" i="4"/>
  <c r="AD773" i="4"/>
  <c r="AD774" i="4"/>
  <c r="AD775" i="4"/>
  <c r="AD776" i="4"/>
  <c r="AD777" i="4"/>
  <c r="AD778" i="4"/>
  <c r="AD779" i="4"/>
  <c r="AD780" i="4"/>
  <c r="AD781" i="4"/>
  <c r="AD782" i="4"/>
  <c r="AD783" i="4"/>
  <c r="AD784" i="4"/>
  <c r="AD785" i="4"/>
  <c r="AD786" i="4"/>
  <c r="AD787" i="4"/>
  <c r="AD788" i="4"/>
  <c r="AD789" i="4"/>
  <c r="AD790" i="4"/>
  <c r="AD791" i="4"/>
  <c r="AD792" i="4"/>
  <c r="AD793" i="4"/>
  <c r="AD794" i="4"/>
  <c r="AD795" i="4"/>
  <c r="AD796" i="4"/>
  <c r="AD797" i="4"/>
  <c r="AD798" i="4"/>
  <c r="AD799" i="4"/>
  <c r="AD800" i="4"/>
  <c r="AD801" i="4"/>
  <c r="AD802" i="4"/>
  <c r="AD803" i="4"/>
  <c r="AD804" i="4"/>
  <c r="AD805" i="4"/>
  <c r="AD806" i="4"/>
  <c r="AD807" i="4"/>
  <c r="AD808" i="4"/>
  <c r="AD809" i="4"/>
  <c r="AD810" i="4"/>
  <c r="AD811" i="4"/>
  <c r="AD812" i="4"/>
  <c r="AD813" i="4"/>
  <c r="AD814" i="4"/>
  <c r="AD815" i="4"/>
  <c r="AD816" i="4"/>
  <c r="AD817" i="4"/>
  <c r="AD818" i="4"/>
  <c r="AD819" i="4"/>
  <c r="AD820" i="4"/>
  <c r="AD821" i="4"/>
  <c r="AD822" i="4"/>
  <c r="AD823" i="4"/>
  <c r="AD824" i="4"/>
  <c r="AD825" i="4"/>
  <c r="AD826" i="4"/>
  <c r="AD827" i="4"/>
  <c r="AD828" i="4"/>
  <c r="AD829" i="4"/>
  <c r="AD830" i="4"/>
  <c r="AD831" i="4"/>
  <c r="AD832" i="4"/>
  <c r="AD833" i="4"/>
  <c r="AD834" i="4"/>
  <c r="AD835" i="4"/>
  <c r="AD836" i="4"/>
  <c r="AD837" i="4"/>
  <c r="AD838" i="4"/>
  <c r="AD839" i="4"/>
  <c r="AD840" i="4"/>
  <c r="AD841" i="4"/>
  <c r="AD842" i="4"/>
  <c r="AD843" i="4"/>
  <c r="AD844" i="4"/>
  <c r="AD845" i="4"/>
  <c r="AD846" i="4"/>
  <c r="AD847" i="4"/>
  <c r="AD848" i="4"/>
  <c r="AD849" i="4"/>
  <c r="AD850" i="4"/>
  <c r="AD851" i="4"/>
  <c r="AD852" i="4"/>
  <c r="AD853" i="4"/>
  <c r="AD854" i="4"/>
  <c r="AD855" i="4"/>
  <c r="AD856" i="4"/>
  <c r="AD857" i="4"/>
  <c r="AD858" i="4"/>
  <c r="AD859" i="4"/>
  <c r="AD860" i="4"/>
  <c r="AD861" i="4"/>
  <c r="AD862" i="4"/>
  <c r="AD863" i="4"/>
  <c r="AD864" i="4"/>
  <c r="AD865" i="4"/>
  <c r="AD866" i="4"/>
  <c r="AD867" i="4"/>
  <c r="AD868" i="4"/>
  <c r="AD869" i="4"/>
  <c r="AD870" i="4"/>
  <c r="AD871" i="4"/>
  <c r="AD872" i="4"/>
  <c r="AD873" i="4"/>
  <c r="AD874" i="4"/>
  <c r="AD875" i="4"/>
  <c r="AD876" i="4"/>
  <c r="AD877" i="4"/>
  <c r="AD878" i="4"/>
  <c r="AD879" i="4"/>
  <c r="AD880" i="4"/>
  <c r="AD881" i="4"/>
  <c r="AD882" i="4"/>
  <c r="AD883" i="4"/>
  <c r="AD884" i="4"/>
  <c r="AD885" i="4"/>
  <c r="AD886" i="4"/>
  <c r="AD887" i="4"/>
  <c r="AD888" i="4"/>
  <c r="AD889" i="4"/>
  <c r="AD890" i="4"/>
  <c r="AD891" i="4"/>
  <c r="AD892" i="4"/>
  <c r="AD893" i="4"/>
  <c r="AD894" i="4"/>
  <c r="AD895" i="4"/>
  <c r="AD896" i="4"/>
  <c r="AD897" i="4"/>
  <c r="AD898" i="4"/>
  <c r="AD899" i="4"/>
  <c r="AD900" i="4"/>
  <c r="AD901" i="4"/>
  <c r="AD902" i="4"/>
  <c r="AD903" i="4"/>
  <c r="AD904" i="4"/>
  <c r="AD905" i="4"/>
  <c r="AD906" i="4"/>
  <c r="AD907" i="4"/>
  <c r="AD908" i="4"/>
  <c r="AD909" i="4"/>
  <c r="AD910" i="4"/>
  <c r="AD911" i="4"/>
  <c r="AD912" i="4"/>
  <c r="AD913" i="4"/>
  <c r="AD914" i="4"/>
  <c r="AD915" i="4"/>
  <c r="AD916" i="4"/>
  <c r="AD917" i="4"/>
  <c r="AD918" i="4"/>
  <c r="AD919" i="4"/>
  <c r="AD920" i="4"/>
  <c r="AD921" i="4"/>
  <c r="AD922" i="4"/>
  <c r="AD923" i="4"/>
  <c r="AD924" i="4"/>
  <c r="AD925" i="4"/>
  <c r="AD926" i="4"/>
  <c r="AD927" i="4"/>
  <c r="AD928" i="4"/>
  <c r="AD929" i="4"/>
  <c r="AD930" i="4"/>
  <c r="AD931" i="4"/>
  <c r="AD932" i="4"/>
  <c r="AD933" i="4"/>
  <c r="AD934" i="4"/>
  <c r="AD935" i="4"/>
  <c r="AD936" i="4"/>
  <c r="AD937" i="4"/>
  <c r="AD938" i="4"/>
  <c r="AD939" i="4"/>
  <c r="AD940" i="4"/>
  <c r="AD941" i="4"/>
  <c r="AD942" i="4"/>
  <c r="AD943" i="4"/>
  <c r="AD944" i="4"/>
  <c r="AD945" i="4"/>
  <c r="AD946" i="4"/>
  <c r="AD947" i="4"/>
  <c r="AD948" i="4"/>
  <c r="AD949" i="4"/>
  <c r="AD950" i="4"/>
  <c r="AD951" i="4"/>
  <c r="AD952" i="4"/>
  <c r="AD953" i="4"/>
  <c r="AD954" i="4"/>
  <c r="AD955" i="4"/>
  <c r="AD956" i="4"/>
  <c r="AD957" i="4"/>
  <c r="AD958" i="4"/>
  <c r="AD959" i="4"/>
  <c r="AD960" i="4"/>
  <c r="AD961" i="4"/>
  <c r="AD962" i="4"/>
  <c r="AD963" i="4"/>
  <c r="AD964" i="4"/>
  <c r="AD965" i="4"/>
  <c r="AD966" i="4"/>
  <c r="AD967" i="4"/>
  <c r="AD968" i="4"/>
  <c r="AD969" i="4"/>
  <c r="AD970" i="4"/>
  <c r="AD971" i="4"/>
  <c r="AD972" i="4"/>
  <c r="AD973" i="4"/>
  <c r="AD974" i="4"/>
  <c r="AD975" i="4"/>
  <c r="AD976" i="4"/>
  <c r="AD977" i="4"/>
  <c r="AD978" i="4"/>
  <c r="AD979" i="4"/>
  <c r="AD980" i="4"/>
  <c r="AD981" i="4"/>
  <c r="AD982" i="4"/>
  <c r="AD983" i="4"/>
  <c r="AD984" i="4"/>
  <c r="AD985" i="4"/>
  <c r="AD986" i="4"/>
  <c r="AD987" i="4"/>
  <c r="AD988" i="4"/>
  <c r="AD989" i="4"/>
  <c r="AD990" i="4"/>
  <c r="AD991" i="4"/>
  <c r="AD992" i="4"/>
  <c r="AD993" i="4"/>
  <c r="AD994" i="4"/>
  <c r="AD995" i="4"/>
  <c r="AD996" i="4"/>
  <c r="AD997" i="4"/>
  <c r="AD998" i="4"/>
  <c r="AD999" i="4"/>
  <c r="AD1000" i="4"/>
  <c r="AC642" i="4"/>
  <c r="AC643" i="4"/>
  <c r="AC644" i="4"/>
  <c r="AC645" i="4"/>
  <c r="AC646" i="4"/>
  <c r="AC647" i="4"/>
  <c r="AC648" i="4"/>
  <c r="AC649" i="4"/>
  <c r="AC650" i="4"/>
  <c r="AC651" i="4"/>
  <c r="AC652" i="4"/>
  <c r="AC653" i="4"/>
  <c r="AC654" i="4"/>
  <c r="AC655" i="4"/>
  <c r="AC656" i="4"/>
  <c r="AC657" i="4"/>
  <c r="AC658" i="4"/>
  <c r="AC659" i="4"/>
  <c r="AC660" i="4"/>
  <c r="AC661" i="4"/>
  <c r="AC662" i="4"/>
  <c r="AC663" i="4"/>
  <c r="AC664" i="4"/>
  <c r="AC665" i="4"/>
  <c r="AC666" i="4"/>
  <c r="AC667" i="4"/>
  <c r="AC668" i="4"/>
  <c r="AC669" i="4"/>
  <c r="AC670" i="4"/>
  <c r="AC671" i="4"/>
  <c r="AC672" i="4"/>
  <c r="AC673" i="4"/>
  <c r="AC674" i="4"/>
  <c r="AC675" i="4"/>
  <c r="AC676" i="4"/>
  <c r="AC677" i="4"/>
  <c r="AC678" i="4"/>
  <c r="AC679" i="4"/>
  <c r="AC680" i="4"/>
  <c r="AC681" i="4"/>
  <c r="AC682" i="4"/>
  <c r="AC683" i="4"/>
  <c r="AC684" i="4"/>
  <c r="AC685" i="4"/>
  <c r="AC686" i="4"/>
  <c r="AC687" i="4"/>
  <c r="AC688" i="4"/>
  <c r="AC689" i="4"/>
  <c r="AC690" i="4"/>
  <c r="AC691" i="4"/>
  <c r="AC692" i="4"/>
  <c r="AC693" i="4"/>
  <c r="AC694" i="4"/>
  <c r="AC695" i="4"/>
  <c r="AC696" i="4"/>
  <c r="AC697" i="4"/>
  <c r="AC698" i="4"/>
  <c r="AC699" i="4"/>
  <c r="AC700" i="4"/>
  <c r="AC701" i="4"/>
  <c r="AC702" i="4"/>
  <c r="AC703" i="4"/>
  <c r="AC704" i="4"/>
  <c r="AC705" i="4"/>
  <c r="AC706" i="4"/>
  <c r="AC707" i="4"/>
  <c r="AC708" i="4"/>
  <c r="AC709" i="4"/>
  <c r="AC710" i="4"/>
  <c r="AC711" i="4"/>
  <c r="AC712" i="4"/>
  <c r="AC713" i="4"/>
  <c r="AC714" i="4"/>
  <c r="AC715" i="4"/>
  <c r="AC716" i="4"/>
  <c r="AC717" i="4"/>
  <c r="AC718" i="4"/>
  <c r="AC719" i="4"/>
  <c r="AC720" i="4"/>
  <c r="AC721" i="4"/>
  <c r="AC722" i="4"/>
  <c r="AC723" i="4"/>
  <c r="AC724" i="4"/>
  <c r="AC725" i="4"/>
  <c r="AC726" i="4"/>
  <c r="AC727" i="4"/>
  <c r="AC728" i="4"/>
  <c r="AC729" i="4"/>
  <c r="AC730" i="4"/>
  <c r="AC731" i="4"/>
  <c r="AC732" i="4"/>
  <c r="AC733" i="4"/>
  <c r="AC734" i="4"/>
  <c r="AC735" i="4"/>
  <c r="AC736" i="4"/>
  <c r="AC737" i="4"/>
  <c r="AC738" i="4"/>
  <c r="AC739" i="4"/>
  <c r="AC740" i="4"/>
  <c r="AC741" i="4"/>
  <c r="AC742" i="4"/>
  <c r="AC743" i="4"/>
  <c r="AC744" i="4"/>
  <c r="AC745" i="4"/>
  <c r="AC746" i="4"/>
  <c r="AC747" i="4"/>
  <c r="AC748" i="4"/>
  <c r="AC749" i="4"/>
  <c r="AC750" i="4"/>
  <c r="AC751" i="4"/>
  <c r="AC752" i="4"/>
  <c r="AC753" i="4"/>
  <c r="AC754" i="4"/>
  <c r="AC755" i="4"/>
  <c r="AC756" i="4"/>
  <c r="AC757" i="4"/>
  <c r="AC758" i="4"/>
  <c r="AC759" i="4"/>
  <c r="AC760" i="4"/>
  <c r="AC761" i="4"/>
  <c r="AC762" i="4"/>
  <c r="AC763" i="4"/>
  <c r="AC764" i="4"/>
  <c r="AC765" i="4"/>
  <c r="AC766" i="4"/>
  <c r="AC767" i="4"/>
  <c r="AC768" i="4"/>
  <c r="AC769" i="4"/>
  <c r="AC770" i="4"/>
  <c r="AC771" i="4"/>
  <c r="AC772" i="4"/>
  <c r="AC773" i="4"/>
  <c r="AC774" i="4"/>
  <c r="AC775" i="4"/>
  <c r="AC776" i="4"/>
  <c r="AC777" i="4"/>
  <c r="AC778" i="4"/>
  <c r="AC779" i="4"/>
  <c r="AC780" i="4"/>
  <c r="AC781" i="4"/>
  <c r="AC782" i="4"/>
  <c r="AC783" i="4"/>
  <c r="AC784" i="4"/>
  <c r="AC785" i="4"/>
  <c r="AC786" i="4"/>
  <c r="AC787" i="4"/>
  <c r="AC788" i="4"/>
  <c r="AC789" i="4"/>
  <c r="AC790" i="4"/>
  <c r="AC791" i="4"/>
  <c r="AC792" i="4"/>
  <c r="AC793" i="4"/>
  <c r="AC794" i="4"/>
  <c r="AC795" i="4"/>
  <c r="AC796" i="4"/>
  <c r="AC797" i="4"/>
  <c r="AC798" i="4"/>
  <c r="AC799" i="4"/>
  <c r="AC800" i="4"/>
  <c r="AC801" i="4"/>
  <c r="AC802" i="4"/>
  <c r="AC803" i="4"/>
  <c r="AC804" i="4"/>
  <c r="AC805" i="4"/>
  <c r="AC806" i="4"/>
  <c r="AC807" i="4"/>
  <c r="AC808" i="4"/>
  <c r="AC809" i="4"/>
  <c r="AC810" i="4"/>
  <c r="AC811" i="4"/>
  <c r="AC812" i="4"/>
  <c r="AC813" i="4"/>
  <c r="AC814" i="4"/>
  <c r="AC815" i="4"/>
  <c r="AC816" i="4"/>
  <c r="AC817" i="4"/>
  <c r="AC818" i="4"/>
  <c r="AC819" i="4"/>
  <c r="AC820" i="4"/>
  <c r="AC821" i="4"/>
  <c r="AC822" i="4"/>
  <c r="AC823" i="4"/>
  <c r="AC824" i="4"/>
  <c r="AC825" i="4"/>
  <c r="AC826" i="4"/>
  <c r="AC827" i="4"/>
  <c r="AC828" i="4"/>
  <c r="AC829" i="4"/>
  <c r="AC830" i="4"/>
  <c r="AC831" i="4"/>
  <c r="AC832" i="4"/>
  <c r="AC833" i="4"/>
  <c r="AC834" i="4"/>
  <c r="AC835" i="4"/>
  <c r="AC836" i="4"/>
  <c r="AC837" i="4"/>
  <c r="AC838" i="4"/>
  <c r="AC839" i="4"/>
  <c r="AC840" i="4"/>
  <c r="AC841" i="4"/>
  <c r="AC842" i="4"/>
  <c r="AC843" i="4"/>
  <c r="AC844" i="4"/>
  <c r="AC845" i="4"/>
  <c r="AC846" i="4"/>
  <c r="AC847" i="4"/>
  <c r="AC848" i="4"/>
  <c r="AC849" i="4"/>
  <c r="AC850" i="4"/>
  <c r="AC851" i="4"/>
  <c r="AC852" i="4"/>
  <c r="AC853" i="4"/>
  <c r="AC854" i="4"/>
  <c r="AC855" i="4"/>
  <c r="AC856" i="4"/>
  <c r="AC857" i="4"/>
  <c r="AC858" i="4"/>
  <c r="AC859" i="4"/>
  <c r="AC860" i="4"/>
  <c r="AC861" i="4"/>
  <c r="AC862" i="4"/>
  <c r="AC863" i="4"/>
  <c r="AC864" i="4"/>
  <c r="AC865" i="4"/>
  <c r="AC866" i="4"/>
  <c r="AC867" i="4"/>
  <c r="AC868" i="4"/>
  <c r="AC869" i="4"/>
  <c r="AC870" i="4"/>
  <c r="AC871" i="4"/>
  <c r="AC872" i="4"/>
  <c r="AC873" i="4"/>
  <c r="AC874" i="4"/>
  <c r="AC875" i="4"/>
  <c r="AC876" i="4"/>
  <c r="AC877" i="4"/>
  <c r="AC878" i="4"/>
  <c r="AC879" i="4"/>
  <c r="AC880" i="4"/>
  <c r="AC881" i="4"/>
  <c r="AC882" i="4"/>
  <c r="AC883" i="4"/>
  <c r="AC884" i="4"/>
  <c r="AC885" i="4"/>
  <c r="AC886" i="4"/>
  <c r="AC887" i="4"/>
  <c r="AC888" i="4"/>
  <c r="AC889" i="4"/>
  <c r="AC890" i="4"/>
  <c r="AC891" i="4"/>
  <c r="AC892" i="4"/>
  <c r="AC893" i="4"/>
  <c r="AC894" i="4"/>
  <c r="AC895" i="4"/>
  <c r="AC896" i="4"/>
  <c r="AC897" i="4"/>
  <c r="AC898" i="4"/>
  <c r="AC899" i="4"/>
  <c r="AC900" i="4"/>
  <c r="AC901" i="4"/>
  <c r="AC902" i="4"/>
  <c r="AC903" i="4"/>
  <c r="AC904" i="4"/>
  <c r="AC905" i="4"/>
  <c r="AC906" i="4"/>
  <c r="AC907" i="4"/>
  <c r="AC908" i="4"/>
  <c r="AC909" i="4"/>
  <c r="AC910" i="4"/>
  <c r="AC911" i="4"/>
  <c r="AC912" i="4"/>
  <c r="AC913" i="4"/>
  <c r="AC914" i="4"/>
  <c r="AC915" i="4"/>
  <c r="AC916" i="4"/>
  <c r="AC917" i="4"/>
  <c r="AC918" i="4"/>
  <c r="AC919" i="4"/>
  <c r="AC920" i="4"/>
  <c r="AC921" i="4"/>
  <c r="AC922" i="4"/>
  <c r="AC923" i="4"/>
  <c r="AC924" i="4"/>
  <c r="AC925" i="4"/>
  <c r="AC926" i="4"/>
  <c r="AC927" i="4"/>
  <c r="AC928" i="4"/>
  <c r="AC929" i="4"/>
  <c r="AC930" i="4"/>
  <c r="AC931" i="4"/>
  <c r="AC932" i="4"/>
  <c r="AC933" i="4"/>
  <c r="AC934" i="4"/>
  <c r="AC935" i="4"/>
  <c r="AC936" i="4"/>
  <c r="AC937" i="4"/>
  <c r="AC938" i="4"/>
  <c r="AC939" i="4"/>
  <c r="AC940" i="4"/>
  <c r="AC941" i="4"/>
  <c r="AC942" i="4"/>
  <c r="AC943" i="4"/>
  <c r="AC944" i="4"/>
  <c r="AC945" i="4"/>
  <c r="AC946" i="4"/>
  <c r="AC947" i="4"/>
  <c r="AC948" i="4"/>
  <c r="AC949" i="4"/>
  <c r="AC950" i="4"/>
  <c r="AC951" i="4"/>
  <c r="AC952" i="4"/>
  <c r="AC953" i="4"/>
  <c r="AC954" i="4"/>
  <c r="AC955" i="4"/>
  <c r="AC956" i="4"/>
  <c r="AC957" i="4"/>
  <c r="AC958" i="4"/>
  <c r="AC959" i="4"/>
  <c r="AC960" i="4"/>
  <c r="AC961" i="4"/>
  <c r="AC962" i="4"/>
  <c r="AC963" i="4"/>
  <c r="AC964" i="4"/>
  <c r="AC965" i="4"/>
  <c r="AC966" i="4"/>
  <c r="AC967" i="4"/>
  <c r="AC968" i="4"/>
  <c r="AC969" i="4"/>
  <c r="AC970" i="4"/>
  <c r="AC971" i="4"/>
  <c r="AC972" i="4"/>
  <c r="AC973" i="4"/>
  <c r="AC974" i="4"/>
  <c r="AC975" i="4"/>
  <c r="AC976" i="4"/>
  <c r="AC977" i="4"/>
  <c r="AC978" i="4"/>
  <c r="AC979" i="4"/>
  <c r="AC980" i="4"/>
  <c r="AC981" i="4"/>
  <c r="AC982" i="4"/>
  <c r="AC983" i="4"/>
  <c r="AC984" i="4"/>
  <c r="AC985" i="4"/>
  <c r="AC986" i="4"/>
  <c r="AC987" i="4"/>
  <c r="AC988" i="4"/>
  <c r="AC989" i="4"/>
  <c r="AC990" i="4"/>
  <c r="AC991" i="4"/>
  <c r="AC992" i="4"/>
  <c r="AC993" i="4"/>
  <c r="AC994" i="4"/>
  <c r="AC995" i="4"/>
  <c r="AC996" i="4"/>
  <c r="AC997" i="4"/>
  <c r="AC998" i="4"/>
  <c r="AC999" i="4"/>
  <c r="AC1000" i="4"/>
  <c r="AB642" i="4"/>
  <c r="AB643" i="4"/>
  <c r="AB644" i="4"/>
  <c r="AB645" i="4"/>
  <c r="AB646" i="4"/>
  <c r="AB647" i="4"/>
  <c r="AB648" i="4"/>
  <c r="AB649" i="4"/>
  <c r="AB650" i="4"/>
  <c r="AB651" i="4"/>
  <c r="AB652" i="4"/>
  <c r="AB653" i="4"/>
  <c r="AB654" i="4"/>
  <c r="AB655" i="4"/>
  <c r="AB656" i="4"/>
  <c r="AB657" i="4"/>
  <c r="AB658" i="4"/>
  <c r="AB659" i="4"/>
  <c r="AB660" i="4"/>
  <c r="AB661" i="4"/>
  <c r="AB662" i="4"/>
  <c r="AB663" i="4"/>
  <c r="AB664" i="4"/>
  <c r="AB665" i="4"/>
  <c r="AB666" i="4"/>
  <c r="AB667" i="4"/>
  <c r="AB668" i="4"/>
  <c r="AB669" i="4"/>
  <c r="AB670" i="4"/>
  <c r="AB671" i="4"/>
  <c r="AB672" i="4"/>
  <c r="AB673" i="4"/>
  <c r="AB674" i="4"/>
  <c r="AB675" i="4"/>
  <c r="AB676" i="4"/>
  <c r="AB677" i="4"/>
  <c r="AB678" i="4"/>
  <c r="AB679" i="4"/>
  <c r="AB680" i="4"/>
  <c r="AB681" i="4"/>
  <c r="AB682" i="4"/>
  <c r="AB683" i="4"/>
  <c r="AB684" i="4"/>
  <c r="AB685" i="4"/>
  <c r="AB686" i="4"/>
  <c r="AB687" i="4"/>
  <c r="AB688" i="4"/>
  <c r="AB689" i="4"/>
  <c r="AB690" i="4"/>
  <c r="AB691" i="4"/>
  <c r="AB692" i="4"/>
  <c r="AB693" i="4"/>
  <c r="AB694" i="4"/>
  <c r="AB695" i="4"/>
  <c r="AB696" i="4"/>
  <c r="AB697" i="4"/>
  <c r="AB698" i="4"/>
  <c r="AB699" i="4"/>
  <c r="AB700" i="4"/>
  <c r="AB701" i="4"/>
  <c r="AB702" i="4"/>
  <c r="AB703" i="4"/>
  <c r="AB704" i="4"/>
  <c r="AB705" i="4"/>
  <c r="AB706" i="4"/>
  <c r="AB707" i="4"/>
  <c r="AB708" i="4"/>
  <c r="AB709" i="4"/>
  <c r="AB710" i="4"/>
  <c r="AB711" i="4"/>
  <c r="AB712" i="4"/>
  <c r="AB713" i="4"/>
  <c r="AB714" i="4"/>
  <c r="AB715" i="4"/>
  <c r="AB716" i="4"/>
  <c r="AB717" i="4"/>
  <c r="AB718" i="4"/>
  <c r="AB719" i="4"/>
  <c r="AB720" i="4"/>
  <c r="AB721" i="4"/>
  <c r="AB722" i="4"/>
  <c r="AB723" i="4"/>
  <c r="AB724" i="4"/>
  <c r="AB725" i="4"/>
  <c r="AB726" i="4"/>
  <c r="AB727" i="4"/>
  <c r="AB728" i="4"/>
  <c r="AB729" i="4"/>
  <c r="AB730" i="4"/>
  <c r="AB731" i="4"/>
  <c r="AB732" i="4"/>
  <c r="AB733" i="4"/>
  <c r="AB734" i="4"/>
  <c r="AB735" i="4"/>
  <c r="AB736" i="4"/>
  <c r="AB737" i="4"/>
  <c r="AB738" i="4"/>
  <c r="AB739" i="4"/>
  <c r="AB740" i="4"/>
  <c r="AB741" i="4"/>
  <c r="AB742" i="4"/>
  <c r="AB743" i="4"/>
  <c r="AB744" i="4"/>
  <c r="AB745" i="4"/>
  <c r="AB746" i="4"/>
  <c r="AB747" i="4"/>
  <c r="AB748" i="4"/>
  <c r="AB749" i="4"/>
  <c r="AB750" i="4"/>
  <c r="AB751" i="4"/>
  <c r="AB752" i="4"/>
  <c r="AB753" i="4"/>
  <c r="AB754" i="4"/>
  <c r="AB755" i="4"/>
  <c r="AB756" i="4"/>
  <c r="AB757" i="4"/>
  <c r="AB758" i="4"/>
  <c r="AB759" i="4"/>
  <c r="AB760" i="4"/>
  <c r="AB761" i="4"/>
  <c r="AB762" i="4"/>
  <c r="AB763" i="4"/>
  <c r="AB764" i="4"/>
  <c r="AB765" i="4"/>
  <c r="AB766" i="4"/>
  <c r="AB767" i="4"/>
  <c r="AB768" i="4"/>
  <c r="AB769" i="4"/>
  <c r="AB770" i="4"/>
  <c r="AB771" i="4"/>
  <c r="AB772" i="4"/>
  <c r="AB773" i="4"/>
  <c r="AB774" i="4"/>
  <c r="AB775" i="4"/>
  <c r="AB776" i="4"/>
  <c r="AB777" i="4"/>
  <c r="AB778" i="4"/>
  <c r="AB779" i="4"/>
  <c r="AB780" i="4"/>
  <c r="AB781" i="4"/>
  <c r="AB782" i="4"/>
  <c r="AB783" i="4"/>
  <c r="AB784" i="4"/>
  <c r="AB785" i="4"/>
  <c r="AB786" i="4"/>
  <c r="AB787" i="4"/>
  <c r="AB788" i="4"/>
  <c r="AB789" i="4"/>
  <c r="AB790" i="4"/>
  <c r="AB791" i="4"/>
  <c r="AB792" i="4"/>
  <c r="AB793" i="4"/>
  <c r="AB794" i="4"/>
  <c r="AB795" i="4"/>
  <c r="AB796" i="4"/>
  <c r="AB797" i="4"/>
  <c r="AB798" i="4"/>
  <c r="AB799" i="4"/>
  <c r="AB800" i="4"/>
  <c r="AB801" i="4"/>
  <c r="AB802" i="4"/>
  <c r="AB803" i="4"/>
  <c r="AB804" i="4"/>
  <c r="AB805" i="4"/>
  <c r="AB806" i="4"/>
  <c r="AB807" i="4"/>
  <c r="AB808" i="4"/>
  <c r="AB809" i="4"/>
  <c r="AB810" i="4"/>
  <c r="AB811" i="4"/>
  <c r="AB812" i="4"/>
  <c r="AB813" i="4"/>
  <c r="AB814" i="4"/>
  <c r="AB815" i="4"/>
  <c r="AB816" i="4"/>
  <c r="AB817" i="4"/>
  <c r="AB818" i="4"/>
  <c r="AB819" i="4"/>
  <c r="AB820" i="4"/>
  <c r="AB821" i="4"/>
  <c r="AB822" i="4"/>
  <c r="AB823" i="4"/>
  <c r="AB824" i="4"/>
  <c r="AB825" i="4"/>
  <c r="AB826" i="4"/>
  <c r="AB827" i="4"/>
  <c r="AB828" i="4"/>
  <c r="AB829" i="4"/>
  <c r="AB830" i="4"/>
  <c r="AB831" i="4"/>
  <c r="AB832" i="4"/>
  <c r="AB833" i="4"/>
  <c r="AB834" i="4"/>
  <c r="AB835" i="4"/>
  <c r="AB836" i="4"/>
  <c r="AB837" i="4"/>
  <c r="AB838" i="4"/>
  <c r="AB839" i="4"/>
  <c r="AB840" i="4"/>
  <c r="AB841" i="4"/>
  <c r="AB842" i="4"/>
  <c r="AB843" i="4"/>
  <c r="AB844" i="4"/>
  <c r="AB845" i="4"/>
  <c r="AB846" i="4"/>
  <c r="AB847" i="4"/>
  <c r="AB848" i="4"/>
  <c r="AB849" i="4"/>
  <c r="AB850" i="4"/>
  <c r="AB851" i="4"/>
  <c r="AB852" i="4"/>
  <c r="AB853" i="4"/>
  <c r="AB854" i="4"/>
  <c r="AB855" i="4"/>
  <c r="AB856" i="4"/>
  <c r="AB857" i="4"/>
  <c r="AB858" i="4"/>
  <c r="AB859" i="4"/>
  <c r="AB860" i="4"/>
  <c r="AB861" i="4"/>
  <c r="AB862" i="4"/>
  <c r="AB863" i="4"/>
  <c r="AB864" i="4"/>
  <c r="AB865" i="4"/>
  <c r="AB866" i="4"/>
  <c r="AB867" i="4"/>
  <c r="AB868" i="4"/>
  <c r="AB869" i="4"/>
  <c r="AB870" i="4"/>
  <c r="AB871" i="4"/>
  <c r="AB872" i="4"/>
  <c r="AB873" i="4"/>
  <c r="AB874" i="4"/>
  <c r="AB875" i="4"/>
  <c r="AB876" i="4"/>
  <c r="AB877" i="4"/>
  <c r="AB878" i="4"/>
  <c r="AB879" i="4"/>
  <c r="AB880" i="4"/>
  <c r="AB881" i="4"/>
  <c r="AB882" i="4"/>
  <c r="AB883" i="4"/>
  <c r="AB884" i="4"/>
  <c r="AB885" i="4"/>
  <c r="AB886" i="4"/>
  <c r="AB887" i="4"/>
  <c r="AB888" i="4"/>
  <c r="AB889" i="4"/>
  <c r="AB890" i="4"/>
  <c r="AB891" i="4"/>
  <c r="AB892" i="4"/>
  <c r="AB893" i="4"/>
  <c r="AB894" i="4"/>
  <c r="AB895" i="4"/>
  <c r="AB896" i="4"/>
  <c r="AB897" i="4"/>
  <c r="AB898" i="4"/>
  <c r="AB899" i="4"/>
  <c r="AB900" i="4"/>
  <c r="AB901" i="4"/>
  <c r="AB902" i="4"/>
  <c r="AB903" i="4"/>
  <c r="AB904" i="4"/>
  <c r="AB905" i="4"/>
  <c r="AB906" i="4"/>
  <c r="AB907" i="4"/>
  <c r="AB908" i="4"/>
  <c r="AB909" i="4"/>
  <c r="AB910" i="4"/>
  <c r="AB911" i="4"/>
  <c r="AB912" i="4"/>
  <c r="AB913" i="4"/>
  <c r="AB914" i="4"/>
  <c r="AB915" i="4"/>
  <c r="AB916" i="4"/>
  <c r="AB917" i="4"/>
  <c r="AB918" i="4"/>
  <c r="AB919" i="4"/>
  <c r="AB920" i="4"/>
  <c r="AB921" i="4"/>
  <c r="AB922" i="4"/>
  <c r="AB923" i="4"/>
  <c r="AB924" i="4"/>
  <c r="AB925" i="4"/>
  <c r="AB926" i="4"/>
  <c r="AB927" i="4"/>
  <c r="AB928" i="4"/>
  <c r="AB929" i="4"/>
  <c r="AB930" i="4"/>
  <c r="AB931" i="4"/>
  <c r="AB932" i="4"/>
  <c r="AB933" i="4"/>
  <c r="AB934" i="4"/>
  <c r="AB935" i="4"/>
  <c r="AB936" i="4"/>
  <c r="AB937" i="4"/>
  <c r="AB938" i="4"/>
  <c r="AB939" i="4"/>
  <c r="AB940" i="4"/>
  <c r="AB941" i="4"/>
  <c r="AB942" i="4"/>
  <c r="AB943" i="4"/>
  <c r="AB944" i="4"/>
  <c r="AB945" i="4"/>
  <c r="AB946" i="4"/>
  <c r="AB947" i="4"/>
  <c r="AB948" i="4"/>
  <c r="AB949" i="4"/>
  <c r="AB950" i="4"/>
  <c r="AB951" i="4"/>
  <c r="AB952" i="4"/>
  <c r="AB953" i="4"/>
  <c r="AB954" i="4"/>
  <c r="AB955" i="4"/>
  <c r="AB956" i="4"/>
  <c r="AB957" i="4"/>
  <c r="AB958" i="4"/>
  <c r="AB959" i="4"/>
  <c r="AB960" i="4"/>
  <c r="AB961" i="4"/>
  <c r="AB962" i="4"/>
  <c r="AB963" i="4"/>
  <c r="AB964" i="4"/>
  <c r="AB965" i="4"/>
  <c r="AB966" i="4"/>
  <c r="AB967" i="4"/>
  <c r="AB968" i="4"/>
  <c r="AB969" i="4"/>
  <c r="AB970" i="4"/>
  <c r="AB971" i="4"/>
  <c r="AB972" i="4"/>
  <c r="AB973" i="4"/>
  <c r="AB974" i="4"/>
  <c r="AB975" i="4"/>
  <c r="AB976" i="4"/>
  <c r="AB977" i="4"/>
  <c r="AB978" i="4"/>
  <c r="AB979" i="4"/>
  <c r="AB980" i="4"/>
  <c r="AB981" i="4"/>
  <c r="AB982" i="4"/>
  <c r="AB983" i="4"/>
  <c r="AB984" i="4"/>
  <c r="AB985" i="4"/>
  <c r="AB986" i="4"/>
  <c r="AB987" i="4"/>
  <c r="AB988" i="4"/>
  <c r="AB989" i="4"/>
  <c r="AB990" i="4"/>
  <c r="AB991" i="4"/>
  <c r="AB992" i="4"/>
  <c r="AB993" i="4"/>
  <c r="AB994" i="4"/>
  <c r="AB995" i="4"/>
  <c r="AB996" i="4"/>
  <c r="AB997" i="4"/>
  <c r="AB998" i="4"/>
  <c r="AB999" i="4"/>
  <c r="AB1000"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B32" i="6"/>
  <c r="C32" i="6" s="1"/>
  <c r="D31" i="6"/>
  <c r="B31" i="6"/>
  <c r="C31" i="6" s="1"/>
  <c r="D30" i="6"/>
  <c r="B30" i="6"/>
  <c r="C30" i="6" s="1"/>
  <c r="N8" i="6"/>
  <c r="N7" i="6"/>
  <c r="N6" i="6"/>
  <c r="C55" i="4"/>
  <c r="P54" i="4"/>
  <c r="C53" i="4"/>
  <c r="C52" i="4"/>
  <c r="F51" i="4"/>
  <c r="B25" i="12"/>
  <c r="C32" i="15"/>
  <c r="S53" i="4" l="1"/>
  <c r="S52" i="4"/>
  <c r="F52" i="4"/>
  <c r="F53" i="4"/>
  <c r="F54" i="4"/>
  <c r="X54" i="4"/>
  <c r="AA54" i="4" s="1"/>
  <c r="L61" i="4"/>
  <c r="M61" i="4" s="1"/>
  <c r="S54" i="15"/>
  <c r="S54" i="4"/>
  <c r="S53" i="15"/>
  <c r="M61" i="15"/>
  <c r="S55" i="15" l="1"/>
  <c r="S55" i="4"/>
  <c r="C61" i="4"/>
  <c r="C51" i="4"/>
  <c r="G55" i="4"/>
  <c r="F55" i="4"/>
  <c r="T51" i="4"/>
  <c r="U61" i="4"/>
  <c r="V61" i="4" s="1"/>
  <c r="B61" i="15"/>
  <c r="W61" i="15" s="1"/>
  <c r="X61" i="15" s="1"/>
  <c r="T51" i="15"/>
  <c r="O61" i="15"/>
  <c r="I61" i="4" l="1"/>
  <c r="N61" i="4"/>
  <c r="P61" i="4"/>
  <c r="Y61" i="4"/>
  <c r="E61" i="4"/>
  <c r="F61" i="4" s="1"/>
  <c r="H55" i="4"/>
  <c r="W61" i="4"/>
  <c r="Y61" i="15"/>
  <c r="P61" i="15"/>
  <c r="I61" i="15"/>
  <c r="N61" i="15"/>
  <c r="Q61" i="15" s="1"/>
  <c r="R61" i="15"/>
  <c r="R61" i="4"/>
  <c r="Z61" i="15"/>
  <c r="O61" i="4"/>
  <c r="Z61" i="4"/>
  <c r="G61" i="4" l="1"/>
  <c r="L60" i="4"/>
  <c r="Q61" i="4"/>
  <c r="S61" i="4" s="1"/>
  <c r="X61" i="4"/>
  <c r="AA61" i="4" s="1"/>
  <c r="G61" i="15"/>
  <c r="L60" i="15"/>
  <c r="P60" i="15"/>
  <c r="AA61" i="15"/>
  <c r="S61" i="15"/>
  <c r="T61" i="15" s="1"/>
  <c r="M60" i="15"/>
  <c r="M60" i="4"/>
  <c r="P60" i="4"/>
  <c r="H62" i="15"/>
  <c r="AC61" i="4"/>
  <c r="O62" i="4"/>
  <c r="AC61" i="15"/>
  <c r="H62" i="4"/>
  <c r="N60" i="4" l="1"/>
  <c r="AF61" i="4"/>
  <c r="B62" i="4" s="1"/>
  <c r="AD61" i="4"/>
  <c r="AE61" i="4" s="1"/>
  <c r="AG61" i="4"/>
  <c r="C62" i="4" s="1"/>
  <c r="AI61" i="4"/>
  <c r="AL62" i="4" s="1"/>
  <c r="T61" i="4"/>
  <c r="K62" i="4"/>
  <c r="N60" i="15"/>
  <c r="AD61" i="15"/>
  <c r="AE61" i="15" s="1"/>
  <c r="AG61" i="15"/>
  <c r="C62" i="15" s="1"/>
  <c r="AI61" i="15"/>
  <c r="AJ61" i="15" s="1"/>
  <c r="AF61" i="15"/>
  <c r="K62" i="15"/>
  <c r="O63" i="4"/>
  <c r="AJ61" i="4" l="1"/>
  <c r="AK62" i="4"/>
  <c r="AH61" i="4"/>
  <c r="D62" i="4" s="1"/>
  <c r="L62" i="4" s="1"/>
  <c r="U62" i="4" s="1"/>
  <c r="V62" i="4" s="1"/>
  <c r="W62" i="4" s="1"/>
  <c r="AH61" i="15"/>
  <c r="D62" i="15" s="1"/>
  <c r="L62" i="15" s="1"/>
  <c r="M62" i="15" s="1"/>
  <c r="B62" i="15"/>
  <c r="I62" i="15" s="1"/>
  <c r="I62" i="4"/>
  <c r="E62" i="4"/>
  <c r="O62" i="15"/>
  <c r="E62" i="15"/>
  <c r="Y62" i="4" l="1"/>
  <c r="M62" i="4"/>
  <c r="P62" i="4" s="1"/>
  <c r="U62" i="15"/>
  <c r="V62" i="15" s="1"/>
  <c r="W62" i="15" s="1"/>
  <c r="F62" i="15"/>
  <c r="P62" i="15"/>
  <c r="N62" i="15"/>
  <c r="Z62" i="4"/>
  <c r="R62" i="15"/>
  <c r="R62" i="4"/>
  <c r="N62" i="4" l="1"/>
  <c r="Y62" i="15"/>
  <c r="X62" i="15"/>
  <c r="Q62" i="15"/>
  <c r="S62" i="15" s="1"/>
  <c r="G62" i="15"/>
  <c r="H63" i="15"/>
  <c r="AC62" i="15"/>
  <c r="Z62" i="15"/>
  <c r="AA62" i="15" l="1"/>
  <c r="AB62" i="15" s="1"/>
  <c r="J63" i="15"/>
  <c r="AF62" i="15"/>
  <c r="AD62" i="15"/>
  <c r="AE62" i="15" s="1"/>
  <c r="AG62" i="15"/>
  <c r="C63" i="15" s="1"/>
  <c r="AI62" i="15"/>
  <c r="T62" i="15"/>
  <c r="K63" i="15"/>
  <c r="AH62" i="15" l="1"/>
  <c r="D63" i="15" s="1"/>
  <c r="B63" i="15"/>
  <c r="AK62" i="15"/>
  <c r="AL62" i="15"/>
  <c r="AJ62" i="15"/>
  <c r="O63" i="15"/>
  <c r="I63" i="15" l="1"/>
  <c r="L63" i="15"/>
  <c r="M63" i="15" s="1"/>
  <c r="U63" i="15"/>
  <c r="V63" i="15" s="1"/>
  <c r="E63" i="15"/>
  <c r="F63" i="15" l="1"/>
  <c r="N63" i="15"/>
  <c r="P63" i="15"/>
  <c r="W63" i="15"/>
  <c r="Y63" i="15"/>
  <c r="R63" i="15"/>
  <c r="Z63" i="15"/>
  <c r="X63" i="15" l="1"/>
  <c r="AA63" i="15" s="1"/>
  <c r="AB63" i="15" s="1"/>
  <c r="Q63" i="15"/>
  <c r="S63" i="15" s="1"/>
  <c r="G63" i="15"/>
  <c r="H64" i="15"/>
  <c r="AC63" i="15"/>
  <c r="J64" i="15" l="1"/>
  <c r="AF63" i="15"/>
  <c r="AI63" i="15"/>
  <c r="AD63" i="15"/>
  <c r="AE63" i="15" s="1"/>
  <c r="AG63" i="15"/>
  <c r="C64" i="15" s="1"/>
  <c r="K64" i="15"/>
  <c r="T63" i="15"/>
  <c r="AK63" i="15" l="1"/>
  <c r="AL63" i="15"/>
  <c r="AJ63" i="15"/>
  <c r="B64" i="15"/>
  <c r="AH63" i="15"/>
  <c r="D64" i="15" s="1"/>
  <c r="O64" i="15"/>
  <c r="I64" i="15" l="1"/>
  <c r="U64" i="15"/>
  <c r="V64" i="15" s="1"/>
  <c r="L64" i="15"/>
  <c r="M64" i="15" s="1"/>
  <c r="E64" i="15"/>
  <c r="F64" i="15" l="1"/>
  <c r="N64" i="15"/>
  <c r="P64" i="15"/>
  <c r="W64" i="15"/>
  <c r="Y64" i="15"/>
  <c r="Z64" i="15"/>
  <c r="R64" i="15"/>
  <c r="X64" i="15" l="1"/>
  <c r="AA64" i="15" s="1"/>
  <c r="AB64" i="15" s="1"/>
  <c r="Q64" i="15"/>
  <c r="S64" i="15" s="1"/>
  <c r="G64" i="15"/>
  <c r="AC64" i="15"/>
  <c r="H65" i="15"/>
  <c r="J65" i="15" l="1"/>
  <c r="AI64" i="15"/>
  <c r="AD64" i="15"/>
  <c r="AE64" i="15" s="1"/>
  <c r="AF64" i="15"/>
  <c r="AG64" i="15"/>
  <c r="C65" i="15" s="1"/>
  <c r="T64" i="15"/>
  <c r="K65" i="15"/>
  <c r="AH64" i="15" l="1"/>
  <c r="D65" i="15" s="1"/>
  <c r="B65" i="15"/>
  <c r="AJ64" i="15"/>
  <c r="AK64" i="15"/>
  <c r="AL64" i="15"/>
  <c r="O65" i="15"/>
  <c r="I65" i="15" l="1"/>
  <c r="U65" i="15"/>
  <c r="V65" i="15" s="1"/>
  <c r="L65" i="15"/>
  <c r="M65" i="15" s="1"/>
  <c r="E65" i="15"/>
  <c r="F65" i="15" l="1"/>
  <c r="N65" i="15"/>
  <c r="P65" i="15"/>
  <c r="W65" i="15"/>
  <c r="Y65" i="15"/>
  <c r="R65" i="15"/>
  <c r="Z65" i="15"/>
  <c r="X65" i="15" l="1"/>
  <c r="AA65" i="15" s="1"/>
  <c r="AB65" i="15" s="1"/>
  <c r="Q65" i="15"/>
  <c r="S65" i="15" s="1"/>
  <c r="G65" i="15"/>
  <c r="H66" i="15"/>
  <c r="AC65" i="15"/>
  <c r="J66" i="15" l="1"/>
  <c r="AG65" i="15"/>
  <c r="C66" i="15" s="1"/>
  <c r="AD65" i="15"/>
  <c r="AE65" i="15" s="1"/>
  <c r="AF65" i="15"/>
  <c r="AI65" i="15"/>
  <c r="K66" i="15"/>
  <c r="T65" i="15"/>
  <c r="B66" i="15" l="1"/>
  <c r="AH65" i="15"/>
  <c r="D66" i="15" s="1"/>
  <c r="AL65" i="15"/>
  <c r="AK65" i="15"/>
  <c r="AJ65" i="15"/>
  <c r="O66" i="15"/>
  <c r="U66" i="15" l="1"/>
  <c r="V66" i="15" s="1"/>
  <c r="L66" i="15"/>
  <c r="M66" i="15" s="1"/>
  <c r="I66" i="15"/>
  <c r="E66" i="15"/>
  <c r="F66" i="15" l="1"/>
  <c r="P66" i="15"/>
  <c r="N66" i="15"/>
  <c r="W66" i="15"/>
  <c r="Y66" i="15"/>
  <c r="Z66" i="15"/>
  <c r="R66" i="15"/>
  <c r="X66" i="15" l="1"/>
  <c r="AA66" i="15" s="1"/>
  <c r="AB66" i="15" s="1"/>
  <c r="Q66" i="15"/>
  <c r="S66" i="15" s="1"/>
  <c r="G66" i="15"/>
  <c r="H67" i="15"/>
  <c r="AC66" i="15"/>
  <c r="J67" i="15" l="1"/>
  <c r="AG66" i="15"/>
  <c r="C67" i="15" s="1"/>
  <c r="AF66" i="15"/>
  <c r="AI66" i="15"/>
  <c r="AD66" i="15"/>
  <c r="AE66" i="15" s="1"/>
  <c r="T66" i="15"/>
  <c r="K67" i="15"/>
  <c r="B67" i="15" l="1"/>
  <c r="AH66" i="15"/>
  <c r="D67" i="15" s="1"/>
  <c r="AL66" i="15"/>
  <c r="AK66" i="15"/>
  <c r="AJ66" i="15"/>
  <c r="O67" i="15"/>
  <c r="U67" i="15" l="1"/>
  <c r="V67" i="15" s="1"/>
  <c r="L67" i="15"/>
  <c r="M67" i="15" s="1"/>
  <c r="I67" i="15"/>
  <c r="E67" i="15"/>
  <c r="F67" i="15" l="1"/>
  <c r="N67" i="15"/>
  <c r="P67" i="15"/>
  <c r="Y67" i="15"/>
  <c r="W67" i="15"/>
  <c r="X67" i="15" s="1"/>
  <c r="R67" i="15"/>
  <c r="Z67" i="15"/>
  <c r="Q67" i="15" l="1"/>
  <c r="S67" i="15" s="1"/>
  <c r="AA67" i="15"/>
  <c r="AB67" i="15" s="1"/>
  <c r="G67" i="15"/>
  <c r="AC67" i="15"/>
  <c r="H68" i="15"/>
  <c r="J68" i="15" l="1"/>
  <c r="AG67" i="15"/>
  <c r="C68" i="15" s="1"/>
  <c r="AI67" i="15"/>
  <c r="AD67" i="15"/>
  <c r="AE67" i="15" s="1"/>
  <c r="AF67" i="15"/>
  <c r="T67" i="15"/>
  <c r="K68" i="15"/>
  <c r="AK67" i="15" l="1"/>
  <c r="AJ67" i="15"/>
  <c r="AL67" i="15"/>
  <c r="B68" i="15"/>
  <c r="AH67" i="15"/>
  <c r="D68" i="15" s="1"/>
  <c r="O68" i="15"/>
  <c r="I68" i="15" l="1"/>
  <c r="U68" i="15"/>
  <c r="V68" i="15" s="1"/>
  <c r="L68" i="15"/>
  <c r="M68" i="15" s="1"/>
  <c r="E68" i="15"/>
  <c r="F68" i="15" l="1"/>
  <c r="P68" i="15"/>
  <c r="N68" i="15"/>
  <c r="Y68" i="15"/>
  <c r="W68" i="15"/>
  <c r="X68" i="15" s="1"/>
  <c r="R68" i="15"/>
  <c r="Z68" i="15"/>
  <c r="Q68" i="15" l="1"/>
  <c r="S68" i="15" s="1"/>
  <c r="AA68" i="15"/>
  <c r="AB68" i="15" s="1"/>
  <c r="G68" i="15"/>
  <c r="AC68" i="15"/>
  <c r="H69" i="15"/>
  <c r="J69" i="15" l="1"/>
  <c r="AI68" i="15"/>
  <c r="AD68" i="15"/>
  <c r="AE68" i="15" s="1"/>
  <c r="AG68" i="15"/>
  <c r="C69" i="15" s="1"/>
  <c r="AF68" i="15"/>
  <c r="T68" i="15"/>
  <c r="K69" i="15"/>
  <c r="AL68" i="15" l="1"/>
  <c r="AK68" i="15"/>
  <c r="AJ68" i="15"/>
  <c r="AH68" i="15"/>
  <c r="D69" i="15" s="1"/>
  <c r="B69" i="15"/>
  <c r="O69" i="15"/>
  <c r="U69" i="15" l="1"/>
  <c r="V69" i="15" s="1"/>
  <c r="L69" i="15"/>
  <c r="M69" i="15" s="1"/>
  <c r="I69" i="15"/>
  <c r="E69" i="15"/>
  <c r="F69" i="15" l="1"/>
  <c r="P69" i="15"/>
  <c r="N69" i="15"/>
  <c r="Y69" i="15"/>
  <c r="W69" i="15"/>
  <c r="X69" i="15" s="1"/>
  <c r="Z69" i="15"/>
  <c r="R69" i="15"/>
  <c r="Q69" i="15" l="1"/>
  <c r="S69" i="15" s="1"/>
  <c r="AA69" i="15"/>
  <c r="AB69" i="15" s="1"/>
  <c r="G69" i="15"/>
  <c r="AC69" i="15"/>
  <c r="H70" i="15"/>
  <c r="J70" i="15" l="1"/>
  <c r="AI69" i="15"/>
  <c r="AD69" i="15"/>
  <c r="AE69" i="15" s="1"/>
  <c r="AG69" i="15"/>
  <c r="C70" i="15" s="1"/>
  <c r="AF69" i="15"/>
  <c r="T69" i="15"/>
  <c r="K70" i="15"/>
  <c r="AK69" i="15" l="1"/>
  <c r="AL69" i="15"/>
  <c r="AJ69" i="15"/>
  <c r="B70" i="15"/>
  <c r="AH69" i="15"/>
  <c r="D70" i="15" s="1"/>
  <c r="O70" i="15"/>
  <c r="I70" i="15" l="1"/>
  <c r="U70" i="15"/>
  <c r="V70" i="15" s="1"/>
  <c r="L70" i="15"/>
  <c r="M70" i="15" s="1"/>
  <c r="E70" i="15"/>
  <c r="F70" i="15" l="1"/>
  <c r="N70" i="15"/>
  <c r="P70" i="15"/>
  <c r="Y70" i="15"/>
  <c r="W70" i="15"/>
  <c r="R70" i="15"/>
  <c r="Z70" i="15"/>
  <c r="X70" i="15" l="1"/>
  <c r="AA70" i="15" s="1"/>
  <c r="AB70" i="15" s="1"/>
  <c r="Q70" i="15"/>
  <c r="S70" i="15" s="1"/>
  <c r="G70" i="15"/>
  <c r="H71" i="15"/>
  <c r="AC70" i="15"/>
  <c r="J71" i="15" l="1"/>
  <c r="AF70" i="15"/>
  <c r="AD70" i="15"/>
  <c r="AE70" i="15" s="1"/>
  <c r="AI70" i="15"/>
  <c r="AG70" i="15"/>
  <c r="C71" i="15" s="1"/>
  <c r="T70" i="15"/>
  <c r="K71" i="15"/>
  <c r="AJ70" i="15" l="1"/>
  <c r="AL70" i="15"/>
  <c r="AK70" i="15"/>
  <c r="B71" i="15"/>
  <c r="AH70" i="15"/>
  <c r="D71" i="15" s="1"/>
  <c r="O71" i="15"/>
  <c r="I71" i="15" l="1"/>
  <c r="U71" i="15"/>
  <c r="V71" i="15" s="1"/>
  <c r="L71" i="15"/>
  <c r="M71" i="15" s="1"/>
  <c r="E71" i="15"/>
  <c r="F71" i="15" l="1"/>
  <c r="N71" i="15"/>
  <c r="P71" i="15"/>
  <c r="Y71" i="15"/>
  <c r="W71" i="15"/>
  <c r="X71" i="15" s="1"/>
  <c r="Z71" i="15"/>
  <c r="R71" i="15"/>
  <c r="Q71" i="15" l="1"/>
  <c r="S71" i="15" s="1"/>
  <c r="AA71" i="15"/>
  <c r="AB71" i="15" s="1"/>
  <c r="G71" i="15"/>
  <c r="AC71" i="15"/>
  <c r="H72" i="15"/>
  <c r="J72" i="15" l="1"/>
  <c r="AF71" i="15"/>
  <c r="AI71" i="15"/>
  <c r="AD71" i="15"/>
  <c r="AE71" i="15" s="1"/>
  <c r="AG71" i="15"/>
  <c r="C72" i="15" s="1"/>
  <c r="T71" i="15"/>
  <c r="K72" i="15"/>
  <c r="AK71" i="15" l="1"/>
  <c r="AJ71" i="15"/>
  <c r="AL71" i="15"/>
  <c r="AH71" i="15"/>
  <c r="D72" i="15" s="1"/>
  <c r="B72" i="15"/>
  <c r="O72" i="15"/>
  <c r="U72" i="15" l="1"/>
  <c r="V72" i="15" s="1"/>
  <c r="L72" i="15"/>
  <c r="M72" i="15" s="1"/>
  <c r="I72" i="15"/>
  <c r="E72" i="15"/>
  <c r="F72" i="15" l="1"/>
  <c r="N72" i="15"/>
  <c r="P72" i="15"/>
  <c r="W72" i="15"/>
  <c r="Y72" i="15"/>
  <c r="R72" i="15"/>
  <c r="Z72" i="15"/>
  <c r="X72" i="15" l="1"/>
  <c r="AA72" i="15" s="1"/>
  <c r="AB72" i="15" s="1"/>
  <c r="Q72" i="15"/>
  <c r="S72" i="15" s="1"/>
  <c r="G72" i="15"/>
  <c r="H73" i="15"/>
  <c r="AC72" i="15"/>
  <c r="J73" i="15" l="1"/>
  <c r="AI72" i="15"/>
  <c r="AD72" i="15"/>
  <c r="AE72" i="15" s="1"/>
  <c r="AG72" i="15"/>
  <c r="C73" i="15" s="1"/>
  <c r="AF72" i="15"/>
  <c r="K73" i="15"/>
  <c r="T72" i="15"/>
  <c r="AL72" i="15" l="1"/>
  <c r="AK72" i="15"/>
  <c r="AJ72" i="15"/>
  <c r="AH72" i="15"/>
  <c r="D73" i="15" s="1"/>
  <c r="B73" i="15"/>
  <c r="O73" i="15"/>
  <c r="U73" i="15" l="1"/>
  <c r="V73" i="15" s="1"/>
  <c r="L73" i="15"/>
  <c r="M73" i="15" s="1"/>
  <c r="I73" i="15"/>
  <c r="E73" i="15"/>
  <c r="F73" i="15" l="1"/>
  <c r="P73" i="15"/>
  <c r="N73" i="15"/>
  <c r="W73" i="15"/>
  <c r="Y73" i="15"/>
  <c r="Z73" i="15"/>
  <c r="R73" i="15"/>
  <c r="X73" i="15" l="1"/>
  <c r="AA73" i="15" s="1"/>
  <c r="AB73" i="15" s="1"/>
  <c r="Q73" i="15"/>
  <c r="S73" i="15" s="1"/>
  <c r="G73" i="15"/>
  <c r="H74" i="15"/>
  <c r="AC73" i="15"/>
  <c r="J74" i="15" l="1"/>
  <c r="AG73" i="15"/>
  <c r="C74" i="15" s="1"/>
  <c r="AF73" i="15"/>
  <c r="AI73" i="15"/>
  <c r="AD73" i="15"/>
  <c r="AE73" i="15" s="1"/>
  <c r="T73" i="15"/>
  <c r="K74" i="15"/>
  <c r="AJ73" i="15" l="1"/>
  <c r="AL73" i="15"/>
  <c r="AK73" i="15"/>
  <c r="AH73" i="15"/>
  <c r="D74" i="15" s="1"/>
  <c r="B74" i="15"/>
  <c r="O74" i="15"/>
  <c r="U74" i="15" l="1"/>
  <c r="V74" i="15" s="1"/>
  <c r="L74" i="15"/>
  <c r="M74" i="15" s="1"/>
  <c r="I74" i="15"/>
  <c r="E74" i="15"/>
  <c r="F74" i="15" l="1"/>
  <c r="N74" i="15"/>
  <c r="P74" i="15"/>
  <c r="Y74" i="15"/>
  <c r="W74" i="15"/>
  <c r="R74" i="15"/>
  <c r="Z74" i="15"/>
  <c r="X74" i="15" l="1"/>
  <c r="AA74" i="15" s="1"/>
  <c r="AB74" i="15" s="1"/>
  <c r="Q74" i="15"/>
  <c r="S74" i="15" s="1"/>
  <c r="G74" i="15"/>
  <c r="AC74" i="15"/>
  <c r="H75" i="15"/>
  <c r="J75" i="15" l="1"/>
  <c r="AG74" i="15"/>
  <c r="C75" i="15" s="1"/>
  <c r="AI74" i="15"/>
  <c r="AD74" i="15"/>
  <c r="AE74" i="15" s="1"/>
  <c r="AF74" i="15"/>
  <c r="T74" i="15"/>
  <c r="K75" i="15"/>
  <c r="AJ74" i="15" l="1"/>
  <c r="AL74" i="15"/>
  <c r="AK74" i="15"/>
  <c r="AH74" i="15"/>
  <c r="D75" i="15" s="1"/>
  <c r="B75" i="15"/>
  <c r="O75" i="15"/>
  <c r="U75" i="15" l="1"/>
  <c r="V75" i="15" s="1"/>
  <c r="L75" i="15"/>
  <c r="M75" i="15" s="1"/>
  <c r="I75" i="15"/>
  <c r="E75" i="15"/>
  <c r="F75" i="15" l="1"/>
  <c r="P75" i="15"/>
  <c r="N75" i="15"/>
  <c r="W75" i="15"/>
  <c r="Y75" i="15"/>
  <c r="R75" i="15"/>
  <c r="Z75" i="15"/>
  <c r="X75" i="15" l="1"/>
  <c r="AA75" i="15" s="1"/>
  <c r="AB75" i="15" s="1"/>
  <c r="Q75" i="15"/>
  <c r="S75" i="15" s="1"/>
  <c r="G75" i="15"/>
  <c r="H76" i="15"/>
  <c r="AC75" i="15"/>
  <c r="J76" i="15" l="1"/>
  <c r="AI75" i="15"/>
  <c r="AG75" i="15"/>
  <c r="C76" i="15" s="1"/>
  <c r="AD75" i="15"/>
  <c r="AE75" i="15" s="1"/>
  <c r="AF75" i="15"/>
  <c r="T75" i="15"/>
  <c r="K76" i="15"/>
  <c r="AJ75" i="15" l="1"/>
  <c r="AL75" i="15"/>
  <c r="AK75" i="15"/>
  <c r="B76" i="15"/>
  <c r="AH75" i="15"/>
  <c r="D76" i="15" s="1"/>
  <c r="O76" i="15"/>
  <c r="I76" i="15" l="1"/>
  <c r="U76" i="15"/>
  <c r="V76" i="15" s="1"/>
  <c r="L76" i="15"/>
  <c r="M76" i="15" s="1"/>
  <c r="E76" i="15"/>
  <c r="F76" i="15" l="1"/>
  <c r="N76" i="15"/>
  <c r="P76" i="15"/>
  <c r="Y76" i="15"/>
  <c r="W76" i="15"/>
  <c r="X76" i="15" s="1"/>
  <c r="Z76" i="15"/>
  <c r="R76" i="15"/>
  <c r="Q76" i="15" l="1"/>
  <c r="S76" i="15" s="1"/>
  <c r="AA76" i="15"/>
  <c r="AB76" i="15" s="1"/>
  <c r="G76" i="15"/>
  <c r="AC76" i="15"/>
  <c r="H77" i="15"/>
  <c r="J77" i="15" l="1"/>
  <c r="AD76" i="15"/>
  <c r="AE76" i="15" s="1"/>
  <c r="AF76" i="15"/>
  <c r="AG76" i="15"/>
  <c r="C77" i="15" s="1"/>
  <c r="AI76" i="15"/>
  <c r="T76" i="15"/>
  <c r="K77" i="15"/>
  <c r="B77" i="15" l="1"/>
  <c r="AH76" i="15"/>
  <c r="D77" i="15" s="1"/>
  <c r="AL76" i="15"/>
  <c r="AK76" i="15"/>
  <c r="AJ76" i="15"/>
  <c r="O77" i="15"/>
  <c r="U77" i="15" l="1"/>
  <c r="V77" i="15" s="1"/>
  <c r="L77" i="15"/>
  <c r="M77" i="15" s="1"/>
  <c r="I77" i="15"/>
  <c r="E77" i="15"/>
  <c r="F77" i="15" l="1"/>
  <c r="N77" i="15"/>
  <c r="P77" i="15"/>
  <c r="Y77" i="15"/>
  <c r="W77" i="15"/>
  <c r="X77" i="15" s="1"/>
  <c r="Z77" i="15"/>
  <c r="R77" i="15"/>
  <c r="Q77" i="15" l="1"/>
  <c r="S77" i="15" s="1"/>
  <c r="AA77" i="15"/>
  <c r="AB77" i="15" s="1"/>
  <c r="G77" i="15"/>
  <c r="AC77" i="15"/>
  <c r="H78" i="15"/>
  <c r="J78" i="15" l="1"/>
  <c r="AI77" i="15"/>
  <c r="AD77" i="15"/>
  <c r="AE77" i="15" s="1"/>
  <c r="AF77" i="15"/>
  <c r="AG77" i="15"/>
  <c r="C78" i="15" s="1"/>
  <c r="K78" i="15"/>
  <c r="T77" i="15"/>
  <c r="B78" i="15" l="1"/>
  <c r="AH77" i="15"/>
  <c r="D78" i="15" s="1"/>
  <c r="AJ77" i="15"/>
  <c r="AL77" i="15"/>
  <c r="AK77" i="15"/>
  <c r="O78" i="15"/>
  <c r="L78" i="15" l="1"/>
  <c r="M78" i="15" s="1"/>
  <c r="U78" i="15"/>
  <c r="V78" i="15" s="1"/>
  <c r="I78" i="15"/>
  <c r="E78" i="15"/>
  <c r="F78" i="15" l="1"/>
  <c r="Y78" i="15"/>
  <c r="W78" i="15"/>
  <c r="P78" i="15"/>
  <c r="N78" i="15"/>
  <c r="R78" i="15"/>
  <c r="Z78" i="15"/>
  <c r="X78" i="15" l="1"/>
  <c r="AA78" i="15" s="1"/>
  <c r="AB78" i="15" s="1"/>
  <c r="Q78" i="15"/>
  <c r="S78" i="15" s="1"/>
  <c r="G78" i="15"/>
  <c r="H79" i="15"/>
  <c r="AC78" i="15"/>
  <c r="J79" i="15" l="1"/>
  <c r="AG78" i="15"/>
  <c r="C79" i="15" s="1"/>
  <c r="AF78" i="15"/>
  <c r="AI78" i="15"/>
  <c r="AD78" i="15"/>
  <c r="AE78" i="15" s="1"/>
  <c r="T78" i="15"/>
  <c r="K79" i="15"/>
  <c r="AK78" i="15" l="1"/>
  <c r="AL78" i="15"/>
  <c r="AJ78" i="15"/>
  <c r="B79" i="15"/>
  <c r="AH78" i="15"/>
  <c r="D79" i="15" s="1"/>
  <c r="O79" i="15"/>
  <c r="I79" i="15" l="1"/>
  <c r="U79" i="15"/>
  <c r="V79" i="15" s="1"/>
  <c r="L79" i="15"/>
  <c r="M79" i="15" s="1"/>
  <c r="E79" i="15"/>
  <c r="F79" i="15" l="1"/>
  <c r="W79" i="15"/>
  <c r="Y79" i="15"/>
  <c r="P79" i="15"/>
  <c r="N79" i="15"/>
  <c r="R79" i="15"/>
  <c r="Z79" i="15"/>
  <c r="X79" i="15" l="1"/>
  <c r="AA79" i="15" s="1"/>
  <c r="AB79" i="15" s="1"/>
  <c r="Q79" i="15"/>
  <c r="S79" i="15" s="1"/>
  <c r="G79" i="15"/>
  <c r="H80" i="15"/>
  <c r="AC79" i="15"/>
  <c r="J80" i="15" l="1"/>
  <c r="AD79" i="15"/>
  <c r="AE79" i="15" s="1"/>
  <c r="AG79" i="15"/>
  <c r="C80" i="15" s="1"/>
  <c r="AF79" i="15"/>
  <c r="AI79" i="15"/>
  <c r="T79" i="15"/>
  <c r="K80" i="15"/>
  <c r="AH79" i="15" l="1"/>
  <c r="D80" i="15" s="1"/>
  <c r="B80" i="15"/>
  <c r="AJ79" i="15"/>
  <c r="AL79" i="15"/>
  <c r="AK79" i="15"/>
  <c r="O80" i="15"/>
  <c r="I80" i="15" l="1"/>
  <c r="U80" i="15"/>
  <c r="V80" i="15" s="1"/>
  <c r="L80" i="15"/>
  <c r="M80" i="15" s="1"/>
  <c r="E80" i="15"/>
  <c r="F80" i="15" l="1"/>
  <c r="P80" i="15"/>
  <c r="N80" i="15"/>
  <c r="Y80" i="15"/>
  <c r="W80" i="15"/>
  <c r="Z80" i="15"/>
  <c r="R80" i="15"/>
  <c r="X80" i="15" l="1"/>
  <c r="AA80" i="15" s="1"/>
  <c r="AB80" i="15" s="1"/>
  <c r="Q80" i="15"/>
  <c r="S80" i="15" s="1"/>
  <c r="G80" i="15"/>
  <c r="H81" i="15"/>
  <c r="AC80" i="15"/>
  <c r="J81" i="15" l="1"/>
  <c r="AD80" i="15"/>
  <c r="AE80" i="15" s="1"/>
  <c r="AF80" i="15"/>
  <c r="AI80" i="15"/>
  <c r="AG80" i="15"/>
  <c r="C81" i="15" s="1"/>
  <c r="T80" i="15"/>
  <c r="K81" i="15"/>
  <c r="AK80" i="15" l="1"/>
  <c r="AL80" i="15"/>
  <c r="AJ80" i="15"/>
  <c r="AH80" i="15"/>
  <c r="D81" i="15" s="1"/>
  <c r="B81" i="15"/>
  <c r="O81" i="15"/>
  <c r="U81" i="15" l="1"/>
  <c r="V81" i="15" s="1"/>
  <c r="L81" i="15"/>
  <c r="M81" i="15" s="1"/>
  <c r="I81" i="15"/>
  <c r="E81" i="15"/>
  <c r="F81" i="15" l="1"/>
  <c r="P81" i="15"/>
  <c r="N81" i="15"/>
  <c r="W81" i="15"/>
  <c r="Y81" i="15"/>
  <c r="R81" i="15"/>
  <c r="Z81" i="15"/>
  <c r="X81" i="15" l="1"/>
  <c r="AA81" i="15" s="1"/>
  <c r="AB81" i="15" s="1"/>
  <c r="Q81" i="15"/>
  <c r="S81" i="15" s="1"/>
  <c r="T81" i="15" s="1"/>
  <c r="G81" i="15"/>
  <c r="H82" i="15"/>
  <c r="AC81" i="15"/>
  <c r="J82" i="15" l="1"/>
  <c r="AI81" i="15"/>
  <c r="AD81" i="15"/>
  <c r="AE81" i="15" s="1"/>
  <c r="AG81" i="15"/>
  <c r="C82" i="15" s="1"/>
  <c r="AF81" i="15"/>
  <c r="K82" i="15"/>
  <c r="AK81" i="15" l="1"/>
  <c r="AL81" i="15"/>
  <c r="AJ81" i="15"/>
  <c r="AH81" i="15"/>
  <c r="D82" i="15" s="1"/>
  <c r="B82" i="15"/>
  <c r="O82" i="15"/>
  <c r="L82" i="15" l="1"/>
  <c r="M82" i="15" s="1"/>
  <c r="U82" i="15"/>
  <c r="V82" i="15" s="1"/>
  <c r="I82" i="15"/>
  <c r="E82" i="15"/>
  <c r="F82" i="15" l="1"/>
  <c r="Y82" i="15"/>
  <c r="W82" i="15"/>
  <c r="N82" i="15"/>
  <c r="P82" i="15"/>
  <c r="Z82" i="15"/>
  <c r="R82" i="15"/>
  <c r="X82" i="15" l="1"/>
  <c r="AA82" i="15" s="1"/>
  <c r="AB82" i="15" s="1"/>
  <c r="Q82" i="15"/>
  <c r="S82" i="15" s="1"/>
  <c r="G82" i="15"/>
  <c r="AC82" i="15"/>
  <c r="H83" i="15"/>
  <c r="J83" i="15" l="1"/>
  <c r="AI82" i="15"/>
  <c r="AD82" i="15"/>
  <c r="AE82" i="15" s="1"/>
  <c r="AG82" i="15"/>
  <c r="C83" i="15" s="1"/>
  <c r="AF82" i="15"/>
  <c r="T82" i="15"/>
  <c r="K83" i="15"/>
  <c r="AL82" i="15" l="1"/>
  <c r="AJ82" i="15"/>
  <c r="AK82" i="15"/>
  <c r="B83" i="15"/>
  <c r="AH82" i="15"/>
  <c r="D83" i="15" s="1"/>
  <c r="O83" i="15"/>
  <c r="I83" i="15" l="1"/>
  <c r="L83" i="15"/>
  <c r="M83" i="15" s="1"/>
  <c r="U83" i="15"/>
  <c r="V83" i="15" s="1"/>
  <c r="E83" i="15"/>
  <c r="F83" i="15" l="1"/>
  <c r="W83" i="15"/>
  <c r="Y83" i="15"/>
  <c r="P83" i="15"/>
  <c r="N83" i="15"/>
  <c r="R83" i="15"/>
  <c r="Z83" i="15"/>
  <c r="X83" i="15" l="1"/>
  <c r="AA83" i="15" s="1"/>
  <c r="AB83" i="15" s="1"/>
  <c r="Q83" i="15"/>
  <c r="S83" i="15" s="1"/>
  <c r="G83" i="15"/>
  <c r="AC83" i="15"/>
  <c r="H84" i="15"/>
  <c r="J84" i="15" l="1"/>
  <c r="AF83" i="15"/>
  <c r="AG83" i="15"/>
  <c r="C84" i="15" s="1"/>
  <c r="AI83" i="15"/>
  <c r="AD83" i="15"/>
  <c r="AE83" i="15" s="1"/>
  <c r="T83" i="15"/>
  <c r="K84" i="15"/>
  <c r="B84" i="15" l="1"/>
  <c r="AH83" i="15"/>
  <c r="D84" i="15" s="1"/>
  <c r="AJ83" i="15"/>
  <c r="AL83" i="15"/>
  <c r="AK83" i="15"/>
  <c r="O84" i="15"/>
  <c r="U84" i="15" l="1"/>
  <c r="V84" i="15" s="1"/>
  <c r="L84" i="15"/>
  <c r="M84" i="15" s="1"/>
  <c r="I84" i="15"/>
  <c r="E84" i="15"/>
  <c r="F84" i="15" l="1"/>
  <c r="N84" i="15"/>
  <c r="P84" i="15"/>
  <c r="Y84" i="15"/>
  <c r="W84" i="15"/>
  <c r="X84" i="15" s="1"/>
  <c r="Z84" i="15"/>
  <c r="R84" i="15"/>
  <c r="Q84" i="15" l="1"/>
  <c r="S84" i="15" s="1"/>
  <c r="AA84" i="15"/>
  <c r="AB84" i="15" s="1"/>
  <c r="G84" i="15"/>
  <c r="AC84" i="15"/>
  <c r="H85" i="15"/>
  <c r="J85" i="15" l="1"/>
  <c r="AG84" i="15"/>
  <c r="C85" i="15" s="1"/>
  <c r="AF84" i="15"/>
  <c r="AI84" i="15"/>
  <c r="AD84" i="15"/>
  <c r="AE84" i="15" s="1"/>
  <c r="K85" i="15"/>
  <c r="T84" i="15"/>
  <c r="AK84" i="15" l="1"/>
  <c r="AJ84" i="15"/>
  <c r="AL84" i="15"/>
  <c r="AH84" i="15"/>
  <c r="D85" i="15" s="1"/>
  <c r="B85" i="15"/>
  <c r="O85" i="15"/>
  <c r="U85" i="15" l="1"/>
  <c r="V85" i="15" s="1"/>
  <c r="L85" i="15"/>
  <c r="M85" i="15" s="1"/>
  <c r="I85" i="15"/>
  <c r="E85" i="15"/>
  <c r="F85" i="15" l="1"/>
  <c r="P85" i="15"/>
  <c r="N85" i="15"/>
  <c r="Q85" i="15" s="1"/>
  <c r="W85" i="15"/>
  <c r="Y85" i="15"/>
  <c r="Z85" i="15"/>
  <c r="R85" i="15"/>
  <c r="X85" i="15" l="1"/>
  <c r="AA85" i="15" s="1"/>
  <c r="AB85" i="15" s="1"/>
  <c r="S85" i="15"/>
  <c r="G85" i="15"/>
  <c r="AC85" i="15"/>
  <c r="H86" i="15"/>
  <c r="J86" i="15" l="1"/>
  <c r="AI85" i="15"/>
  <c r="AD85" i="15"/>
  <c r="AE85" i="15" s="1"/>
  <c r="AG85" i="15"/>
  <c r="C86" i="15" s="1"/>
  <c r="AF85" i="15"/>
  <c r="K86" i="15"/>
  <c r="T85" i="15"/>
  <c r="AK85" i="15" l="1"/>
  <c r="AJ85" i="15"/>
  <c r="AL85" i="15"/>
  <c r="B86" i="15"/>
  <c r="AH85" i="15"/>
  <c r="D86" i="15" s="1"/>
  <c r="O86" i="15"/>
  <c r="I86" i="15" l="1"/>
  <c r="L86" i="15"/>
  <c r="M86" i="15" s="1"/>
  <c r="U86" i="15"/>
  <c r="V86" i="15" s="1"/>
  <c r="E86" i="15"/>
  <c r="F86" i="15" l="1"/>
  <c r="Y86" i="15"/>
  <c r="W86" i="15"/>
  <c r="N86" i="15"/>
  <c r="P86" i="15"/>
  <c r="Z86" i="15"/>
  <c r="R86" i="15"/>
  <c r="X86" i="15" l="1"/>
  <c r="AA86" i="15" s="1"/>
  <c r="AB86" i="15" s="1"/>
  <c r="Q86" i="15"/>
  <c r="S86" i="15" s="1"/>
  <c r="G86" i="15"/>
  <c r="AC86" i="15"/>
  <c r="H87" i="15"/>
  <c r="J87" i="15" l="1"/>
  <c r="AG86" i="15"/>
  <c r="C87" i="15" s="1"/>
  <c r="AD86" i="15"/>
  <c r="AE86" i="15" s="1"/>
  <c r="AF86" i="15"/>
  <c r="AI86" i="15"/>
  <c r="T86" i="15"/>
  <c r="K87" i="15"/>
  <c r="AH86" i="15" l="1"/>
  <c r="D87" i="15" s="1"/>
  <c r="B87" i="15"/>
  <c r="AJ86" i="15"/>
  <c r="AK86" i="15"/>
  <c r="AL86" i="15"/>
  <c r="O87" i="15"/>
  <c r="I87" i="15" l="1"/>
  <c r="L87" i="15"/>
  <c r="M87" i="15" s="1"/>
  <c r="U87" i="15"/>
  <c r="V87" i="15" s="1"/>
  <c r="E87" i="15"/>
  <c r="F87" i="15" l="1"/>
  <c r="Y87" i="15"/>
  <c r="W87" i="15"/>
  <c r="P87" i="15"/>
  <c r="N87" i="15"/>
  <c r="R87" i="15"/>
  <c r="Z87" i="15"/>
  <c r="X87" i="15" l="1"/>
  <c r="AA87" i="15" s="1"/>
  <c r="AB87" i="15" s="1"/>
  <c r="Q87" i="15"/>
  <c r="S87" i="15" s="1"/>
  <c r="G87" i="15"/>
  <c r="AC87" i="15"/>
  <c r="H88" i="15"/>
  <c r="J88" i="15" l="1"/>
  <c r="AD87" i="15"/>
  <c r="AE87" i="15" s="1"/>
  <c r="AG87" i="15"/>
  <c r="C88" i="15" s="1"/>
  <c r="AF87" i="15"/>
  <c r="AI87" i="15"/>
  <c r="T87" i="15"/>
  <c r="K88" i="15"/>
  <c r="AH87" i="15" l="1"/>
  <c r="D88" i="15" s="1"/>
  <c r="B88" i="15"/>
  <c r="AK87" i="15"/>
  <c r="AJ87" i="15"/>
  <c r="AL87" i="15"/>
  <c r="O88" i="15"/>
  <c r="I88" i="15" l="1"/>
  <c r="U88" i="15"/>
  <c r="V88" i="15" s="1"/>
  <c r="L88" i="15"/>
  <c r="M88" i="15" s="1"/>
  <c r="E88" i="15"/>
  <c r="F88" i="15" l="1"/>
  <c r="N88" i="15"/>
  <c r="Q88" i="15" s="1"/>
  <c r="P88" i="15"/>
  <c r="Y88" i="15"/>
  <c r="W88" i="15"/>
  <c r="Z88" i="15"/>
  <c r="R88" i="15"/>
  <c r="X88" i="15" l="1"/>
  <c r="AA88" i="15" s="1"/>
  <c r="AB88" i="15" s="1"/>
  <c r="S88" i="15"/>
  <c r="G88" i="15"/>
  <c r="H89" i="15"/>
  <c r="AC88" i="15"/>
  <c r="J89" i="15" l="1"/>
  <c r="AF88" i="15"/>
  <c r="AD88" i="15"/>
  <c r="AE88" i="15" s="1"/>
  <c r="AG88" i="15"/>
  <c r="C89" i="15" s="1"/>
  <c r="AI88" i="15"/>
  <c r="T88" i="15"/>
  <c r="K89" i="15"/>
  <c r="AH88" i="15" l="1"/>
  <c r="D89" i="15" s="1"/>
  <c r="B89" i="15"/>
  <c r="AL88" i="15"/>
  <c r="AJ88" i="15"/>
  <c r="AK88" i="15"/>
  <c r="O89" i="15"/>
  <c r="I89" i="15" l="1"/>
  <c r="U89" i="15"/>
  <c r="V89" i="15" s="1"/>
  <c r="L89" i="15"/>
  <c r="M89" i="15" s="1"/>
  <c r="E89" i="15"/>
  <c r="F89" i="15" l="1"/>
  <c r="N89" i="15"/>
  <c r="P89" i="15"/>
  <c r="W89" i="15"/>
  <c r="Y89" i="15"/>
  <c r="R89" i="15"/>
  <c r="Z89" i="15"/>
  <c r="X89" i="15" l="1"/>
  <c r="AA89" i="15" s="1"/>
  <c r="AB89" i="15" s="1"/>
  <c r="Q89" i="15"/>
  <c r="S89" i="15" s="1"/>
  <c r="G89" i="15"/>
  <c r="AC89" i="15"/>
  <c r="H90" i="15"/>
  <c r="J90" i="15" l="1"/>
  <c r="AG89" i="15"/>
  <c r="C90" i="15" s="1"/>
  <c r="AF89" i="15"/>
  <c r="AI89" i="15"/>
  <c r="AD89" i="15"/>
  <c r="AE89" i="15" s="1"/>
  <c r="T89" i="15"/>
  <c r="K90" i="15"/>
  <c r="AH89" i="15" l="1"/>
  <c r="D90" i="15" s="1"/>
  <c r="B90" i="15"/>
  <c r="AK89" i="15"/>
  <c r="AJ89" i="15"/>
  <c r="AL89" i="15"/>
  <c r="O90" i="15"/>
  <c r="I90" i="15" l="1"/>
  <c r="U90" i="15"/>
  <c r="V90" i="15" s="1"/>
  <c r="L90" i="15"/>
  <c r="M90" i="15" s="1"/>
  <c r="E90" i="15"/>
  <c r="F90" i="15" l="1"/>
  <c r="N90" i="15"/>
  <c r="P90" i="15"/>
  <c r="W90" i="15"/>
  <c r="Y90" i="15"/>
  <c r="R90" i="15"/>
  <c r="Z90" i="15"/>
  <c r="X90" i="15" l="1"/>
  <c r="AA90" i="15" s="1"/>
  <c r="AB90" i="15" s="1"/>
  <c r="Q90" i="15"/>
  <c r="S90" i="15" s="1"/>
  <c r="G90" i="15"/>
  <c r="H91" i="15"/>
  <c r="AC90" i="15"/>
  <c r="J91" i="15" l="1"/>
  <c r="AG90" i="15"/>
  <c r="C91" i="15" s="1"/>
  <c r="AF90" i="15"/>
  <c r="AD90" i="15"/>
  <c r="AE90" i="15" s="1"/>
  <c r="AI90" i="15"/>
  <c r="K91" i="15"/>
  <c r="T90" i="15"/>
  <c r="B91" i="15" l="1"/>
  <c r="AH90" i="15"/>
  <c r="D91" i="15" s="1"/>
  <c r="AJ90" i="15"/>
  <c r="AK90" i="15"/>
  <c r="AL90" i="15"/>
  <c r="O91" i="15"/>
  <c r="U91" i="15" l="1"/>
  <c r="V91" i="15" s="1"/>
  <c r="L91" i="15"/>
  <c r="M91" i="15" s="1"/>
  <c r="I91" i="15"/>
  <c r="E91" i="15"/>
  <c r="F91" i="15" l="1"/>
  <c r="P91" i="15"/>
  <c r="N91" i="15"/>
  <c r="Y91" i="15"/>
  <c r="W91" i="15"/>
  <c r="X91" i="15" s="1"/>
  <c r="Z91" i="15"/>
  <c r="R91" i="15"/>
  <c r="Q91" i="15" l="1"/>
  <c r="S91" i="15" s="1"/>
  <c r="AA91" i="15"/>
  <c r="AB91" i="15" s="1"/>
  <c r="G91" i="15"/>
  <c r="AC91" i="15"/>
  <c r="H92" i="15"/>
  <c r="J92" i="15" l="1"/>
  <c r="AG91" i="15"/>
  <c r="C92" i="15" s="1"/>
  <c r="AI91" i="15"/>
  <c r="AF91" i="15"/>
  <c r="AD91" i="15"/>
  <c r="AE91" i="15" s="1"/>
  <c r="T91" i="15"/>
  <c r="K92" i="15"/>
  <c r="AK91" i="15" l="1"/>
  <c r="AL91" i="15"/>
  <c r="AJ91" i="15"/>
  <c r="AH91" i="15"/>
  <c r="D92" i="15" s="1"/>
  <c r="B92" i="15"/>
  <c r="O92" i="15"/>
  <c r="U92" i="15" l="1"/>
  <c r="V92" i="15" s="1"/>
  <c r="L92" i="15"/>
  <c r="M92" i="15" s="1"/>
  <c r="I92" i="15"/>
  <c r="E92" i="15"/>
  <c r="F92" i="15" l="1"/>
  <c r="N92" i="15"/>
  <c r="P92" i="15"/>
  <c r="Y92" i="15"/>
  <c r="W92" i="15"/>
  <c r="X92" i="15" s="1"/>
  <c r="Z92" i="15"/>
  <c r="R92" i="15"/>
  <c r="Q92" i="15" l="1"/>
  <c r="S92" i="15" s="1"/>
  <c r="AA92" i="15"/>
  <c r="AB92" i="15" s="1"/>
  <c r="G92" i="15"/>
  <c r="H93" i="15"/>
  <c r="AC92" i="15"/>
  <c r="J93" i="15" l="1"/>
  <c r="AG92" i="15"/>
  <c r="C93" i="15" s="1"/>
  <c r="AF92" i="15"/>
  <c r="AI92" i="15"/>
  <c r="AD92" i="15"/>
  <c r="AE92" i="15" s="1"/>
  <c r="K93" i="15"/>
  <c r="T92" i="15"/>
  <c r="AJ92" i="15" l="1"/>
  <c r="AK92" i="15"/>
  <c r="AL92" i="15"/>
  <c r="AH92" i="15"/>
  <c r="D93" i="15" s="1"/>
  <c r="B93" i="15"/>
  <c r="O93" i="15"/>
  <c r="U93" i="15" l="1"/>
  <c r="V93" i="15" s="1"/>
  <c r="L93" i="15"/>
  <c r="M93" i="15" s="1"/>
  <c r="I93" i="15"/>
  <c r="E93" i="15"/>
  <c r="F93" i="15" l="1"/>
  <c r="P93" i="15"/>
  <c r="N93" i="15"/>
  <c r="W93" i="15"/>
  <c r="Y93" i="15"/>
  <c r="Z93" i="15"/>
  <c r="R93" i="15"/>
  <c r="X93" i="15" l="1"/>
  <c r="AA93" i="15" s="1"/>
  <c r="AB93" i="15" s="1"/>
  <c r="Q93" i="15"/>
  <c r="S93" i="15" s="1"/>
  <c r="G93" i="15"/>
  <c r="H94" i="15"/>
  <c r="AC93" i="15"/>
  <c r="J94" i="15" l="1"/>
  <c r="AG93" i="15"/>
  <c r="C94" i="15" s="1"/>
  <c r="AD93" i="15"/>
  <c r="AE93" i="15" s="1"/>
  <c r="AF93" i="15"/>
  <c r="AI93" i="15"/>
  <c r="T93" i="15"/>
  <c r="K94" i="15"/>
  <c r="B94" i="15" l="1"/>
  <c r="AH93" i="15"/>
  <c r="D94" i="15" s="1"/>
  <c r="AL93" i="15"/>
  <c r="AK93" i="15"/>
  <c r="AJ93" i="15"/>
  <c r="O94" i="15"/>
  <c r="U94" i="15" l="1"/>
  <c r="V94" i="15" s="1"/>
  <c r="L94" i="15"/>
  <c r="M94" i="15" s="1"/>
  <c r="I94" i="15"/>
  <c r="E94" i="15"/>
  <c r="F94" i="15" l="1"/>
  <c r="N94" i="15"/>
  <c r="P94" i="15"/>
  <c r="W94" i="15"/>
  <c r="Y94" i="15"/>
  <c r="Z94" i="15"/>
  <c r="R94" i="15"/>
  <c r="X94" i="15" l="1"/>
  <c r="AA94" i="15" s="1"/>
  <c r="AB94" i="15" s="1"/>
  <c r="Q94" i="15"/>
  <c r="S94" i="15" s="1"/>
  <c r="G94" i="15"/>
  <c r="H95" i="15"/>
  <c r="AC94" i="15"/>
  <c r="J95" i="15" l="1"/>
  <c r="AF94" i="15"/>
  <c r="AI94" i="15"/>
  <c r="AD94" i="15"/>
  <c r="AE94" i="15" s="1"/>
  <c r="AG94" i="15"/>
  <c r="C95" i="15" s="1"/>
  <c r="T94" i="15"/>
  <c r="K95" i="15"/>
  <c r="AJ94" i="15" l="1"/>
  <c r="AL94" i="15"/>
  <c r="AK94" i="15"/>
  <c r="B95" i="15"/>
  <c r="AH94" i="15"/>
  <c r="D95" i="15" s="1"/>
  <c r="O95" i="15"/>
  <c r="I95" i="15" l="1"/>
  <c r="L95" i="15"/>
  <c r="M95" i="15" s="1"/>
  <c r="U95" i="15"/>
  <c r="V95" i="15" s="1"/>
  <c r="E95" i="15"/>
  <c r="F95" i="15" l="1"/>
  <c r="P95" i="15"/>
  <c r="N95" i="15"/>
  <c r="W95" i="15"/>
  <c r="Y95" i="15"/>
  <c r="R95" i="15"/>
  <c r="Z95" i="15"/>
  <c r="X95" i="15" l="1"/>
  <c r="AA95" i="15" s="1"/>
  <c r="AB95" i="15" s="1"/>
  <c r="Q95" i="15"/>
  <c r="S95" i="15" s="1"/>
  <c r="G95" i="15"/>
  <c r="AC95" i="15"/>
  <c r="H96" i="15"/>
  <c r="J96" i="15" l="1"/>
  <c r="AG95" i="15"/>
  <c r="C96" i="15" s="1"/>
  <c r="AF95" i="15"/>
  <c r="AD95" i="15"/>
  <c r="AE95" i="15" s="1"/>
  <c r="AI95" i="15"/>
  <c r="T95" i="15"/>
  <c r="K96" i="15"/>
  <c r="B96" i="15" l="1"/>
  <c r="AH95" i="15"/>
  <c r="D96" i="15" s="1"/>
  <c r="AK95" i="15"/>
  <c r="AJ95" i="15"/>
  <c r="AL95" i="15"/>
  <c r="O96" i="15"/>
  <c r="U96" i="15" l="1"/>
  <c r="V96" i="15" s="1"/>
  <c r="L96" i="15"/>
  <c r="M96" i="15" s="1"/>
  <c r="I96" i="15"/>
  <c r="E96" i="15"/>
  <c r="F96" i="15" l="1"/>
  <c r="P96" i="15"/>
  <c r="N96" i="15"/>
  <c r="Y96" i="15"/>
  <c r="W96" i="15"/>
  <c r="X96" i="15" s="1"/>
  <c r="R96" i="15"/>
  <c r="Z96" i="15"/>
  <c r="Q96" i="15" l="1"/>
  <c r="S96" i="15" s="1"/>
  <c r="AA96" i="15"/>
  <c r="AB96" i="15" s="1"/>
  <c r="G96" i="15"/>
  <c r="AC96" i="15"/>
  <c r="H97" i="15"/>
  <c r="J97" i="15" l="1"/>
  <c r="AG96" i="15"/>
  <c r="C97" i="15" s="1"/>
  <c r="AI96" i="15"/>
  <c r="AD96" i="15"/>
  <c r="AE96" i="15" s="1"/>
  <c r="AF96" i="15"/>
  <c r="T96" i="15"/>
  <c r="K97" i="15"/>
  <c r="AJ96" i="15" l="1"/>
  <c r="AL96" i="15"/>
  <c r="AK96" i="15"/>
  <c r="B97" i="15"/>
  <c r="AH96" i="15"/>
  <c r="D97" i="15" s="1"/>
  <c r="O97" i="15"/>
  <c r="I97" i="15" l="1"/>
  <c r="U97" i="15"/>
  <c r="V97" i="15" s="1"/>
  <c r="L97" i="15"/>
  <c r="M97" i="15" s="1"/>
  <c r="E97" i="15"/>
  <c r="F97" i="15" l="1"/>
  <c r="W97" i="15"/>
  <c r="Y97" i="15"/>
  <c r="N97" i="15"/>
  <c r="P97" i="15"/>
  <c r="Z97" i="15"/>
  <c r="R97" i="15"/>
  <c r="X97" i="15" l="1"/>
  <c r="AA97" i="15" s="1"/>
  <c r="AB97" i="15" s="1"/>
  <c r="Q97" i="15"/>
  <c r="S97" i="15" s="1"/>
  <c r="G97" i="15"/>
  <c r="AC97" i="15"/>
  <c r="H98" i="15"/>
  <c r="J98" i="15" l="1"/>
  <c r="AF97" i="15"/>
  <c r="AI97" i="15"/>
  <c r="AD97" i="15"/>
  <c r="AE97" i="15" s="1"/>
  <c r="AG97" i="15"/>
  <c r="C98" i="15" s="1"/>
  <c r="T97" i="15"/>
  <c r="K98" i="15"/>
  <c r="B98" i="15" l="1"/>
  <c r="AH97" i="15"/>
  <c r="D98" i="15" s="1"/>
  <c r="AJ97" i="15"/>
  <c r="AL97" i="15"/>
  <c r="AK97" i="15"/>
  <c r="O98" i="15"/>
  <c r="U98" i="15" l="1"/>
  <c r="V98" i="15" s="1"/>
  <c r="L98" i="15"/>
  <c r="M98" i="15" s="1"/>
  <c r="I98" i="15"/>
  <c r="E98" i="15"/>
  <c r="F98" i="15" l="1"/>
  <c r="Y98" i="15"/>
  <c r="W98" i="15"/>
  <c r="P98" i="15"/>
  <c r="N98" i="15"/>
  <c r="R98" i="15"/>
  <c r="Z98" i="15"/>
  <c r="X98" i="15" l="1"/>
  <c r="AA98" i="15" s="1"/>
  <c r="AB98" i="15" s="1"/>
  <c r="Q98" i="15"/>
  <c r="S98" i="15" s="1"/>
  <c r="G98" i="15"/>
  <c r="AC98" i="15"/>
  <c r="H99" i="15"/>
  <c r="J99" i="15" l="1"/>
  <c r="AF98" i="15"/>
  <c r="AI98" i="15"/>
  <c r="AD98" i="15"/>
  <c r="AE98" i="15" s="1"/>
  <c r="AG98" i="15"/>
  <c r="C99" i="15" s="1"/>
  <c r="T98" i="15"/>
  <c r="K99" i="15"/>
  <c r="B99" i="15" l="1"/>
  <c r="AH98" i="15"/>
  <c r="D99" i="15" s="1"/>
  <c r="AL98" i="15"/>
  <c r="AK98" i="15"/>
  <c r="AJ98" i="15"/>
  <c r="O99" i="15"/>
  <c r="U99" i="15" l="1"/>
  <c r="V99" i="15" s="1"/>
  <c r="L99" i="15"/>
  <c r="M99" i="15" s="1"/>
  <c r="I99" i="15"/>
  <c r="E99" i="15"/>
  <c r="F99" i="15" l="1"/>
  <c r="P99" i="15"/>
  <c r="N99" i="15"/>
  <c r="Y99" i="15"/>
  <c r="W99" i="15"/>
  <c r="Z99" i="15"/>
  <c r="R99" i="15"/>
  <c r="X99" i="15" l="1"/>
  <c r="AA99" i="15" s="1"/>
  <c r="AB99" i="15" s="1"/>
  <c r="Q99" i="15"/>
  <c r="S99" i="15" s="1"/>
  <c r="G99" i="15"/>
  <c r="AC99" i="15"/>
  <c r="H100" i="15"/>
  <c r="J100" i="15" l="1"/>
  <c r="AG99" i="15"/>
  <c r="C100" i="15" s="1"/>
  <c r="AI99" i="15"/>
  <c r="AF99" i="15"/>
  <c r="AD99" i="15"/>
  <c r="AE99" i="15" s="1"/>
  <c r="T99" i="15"/>
  <c r="K100" i="15"/>
  <c r="B100" i="15" l="1"/>
  <c r="AH99" i="15"/>
  <c r="D100" i="15" s="1"/>
  <c r="AK99" i="15"/>
  <c r="AJ99" i="15"/>
  <c r="AL99" i="15"/>
  <c r="O100" i="15"/>
  <c r="U100" i="15" l="1"/>
  <c r="V100" i="15" s="1"/>
  <c r="L100" i="15"/>
  <c r="M100" i="15" s="1"/>
  <c r="I100" i="15"/>
  <c r="E100" i="15"/>
  <c r="F100" i="15" l="1"/>
  <c r="P100" i="15"/>
  <c r="N100" i="15"/>
  <c r="W100" i="15"/>
  <c r="Y100" i="15"/>
  <c r="R100" i="15"/>
  <c r="Z100" i="15"/>
  <c r="X100" i="15" l="1"/>
  <c r="AA100" i="15" s="1"/>
  <c r="AB100" i="15" s="1"/>
  <c r="Q100" i="15"/>
  <c r="S100" i="15" s="1"/>
  <c r="G100" i="15"/>
  <c r="AC100" i="15"/>
  <c r="H101" i="15"/>
  <c r="J101" i="15" l="1"/>
  <c r="AI100" i="15"/>
  <c r="AD100" i="15"/>
  <c r="AE100" i="15" s="1"/>
  <c r="AF100" i="15"/>
  <c r="AG100" i="15"/>
  <c r="C101" i="15" s="1"/>
  <c r="T100" i="15"/>
  <c r="K101" i="15"/>
  <c r="AK100" i="15" l="1"/>
  <c r="AL100" i="15"/>
  <c r="AJ100" i="15"/>
  <c r="B101" i="15"/>
  <c r="AH100" i="15"/>
  <c r="D101" i="15" s="1"/>
  <c r="O101" i="15"/>
  <c r="I101" i="15" l="1"/>
  <c r="L101" i="15"/>
  <c r="M101" i="15" s="1"/>
  <c r="U101" i="15"/>
  <c r="V101" i="15" s="1"/>
  <c r="E101" i="15"/>
  <c r="F101" i="15" l="1"/>
  <c r="N101" i="15"/>
  <c r="P101" i="15"/>
  <c r="Y101" i="15"/>
  <c r="W101" i="15"/>
  <c r="R101" i="15"/>
  <c r="Z101" i="15"/>
  <c r="X101" i="15" l="1"/>
  <c r="AA101" i="15" s="1"/>
  <c r="AB101" i="15" s="1"/>
  <c r="Q101" i="15"/>
  <c r="S101" i="15" s="1"/>
  <c r="G101" i="15"/>
  <c r="H102" i="15"/>
  <c r="AC101" i="15"/>
  <c r="J102" i="15" l="1"/>
  <c r="AD101" i="15"/>
  <c r="AE101" i="15" s="1"/>
  <c r="AG101" i="15"/>
  <c r="C102" i="15" s="1"/>
  <c r="AF101" i="15"/>
  <c r="AI101" i="15"/>
  <c r="T101" i="15"/>
  <c r="K102" i="15"/>
  <c r="AH101" i="15" l="1"/>
  <c r="D102" i="15" s="1"/>
  <c r="B102" i="15"/>
  <c r="AL101" i="15"/>
  <c r="AK101" i="15"/>
  <c r="AJ101" i="15"/>
  <c r="O102" i="15"/>
  <c r="I102" i="15" l="1"/>
  <c r="U102" i="15"/>
  <c r="V102" i="15" s="1"/>
  <c r="L102" i="15"/>
  <c r="M102" i="15" s="1"/>
  <c r="E102" i="15"/>
  <c r="F102" i="15" l="1"/>
  <c r="P102" i="15"/>
  <c r="N102" i="15"/>
  <c r="W102" i="15"/>
  <c r="Y102" i="15"/>
  <c r="R102" i="15"/>
  <c r="Z102" i="15"/>
  <c r="X102" i="15" l="1"/>
  <c r="AA102" i="15" s="1"/>
  <c r="AB102" i="15" s="1"/>
  <c r="Q102" i="15"/>
  <c r="S102" i="15" s="1"/>
  <c r="G102" i="15"/>
  <c r="AC102" i="15"/>
  <c r="H103" i="15"/>
  <c r="J103" i="15" l="1"/>
  <c r="AI102" i="15"/>
  <c r="AG102" i="15"/>
  <c r="C103" i="15" s="1"/>
  <c r="AF102" i="15"/>
  <c r="AD102" i="15"/>
  <c r="AE102" i="15" s="1"/>
  <c r="T102" i="15"/>
  <c r="K103" i="15"/>
  <c r="B103" i="15" l="1"/>
  <c r="AH102" i="15"/>
  <c r="D103" i="15" s="1"/>
  <c r="AJ102" i="15"/>
  <c r="AK102" i="15"/>
  <c r="AL102" i="15"/>
  <c r="O103" i="15"/>
  <c r="L103" i="15" l="1"/>
  <c r="M103" i="15" s="1"/>
  <c r="U103" i="15"/>
  <c r="V103" i="15" s="1"/>
  <c r="I103" i="15"/>
  <c r="E103" i="15"/>
  <c r="F103" i="15" l="1"/>
  <c r="Y103" i="15"/>
  <c r="W103" i="15"/>
  <c r="P103" i="15"/>
  <c r="N103" i="15"/>
  <c r="Z103" i="15"/>
  <c r="R103" i="15"/>
  <c r="X103" i="15" l="1"/>
  <c r="AA103" i="15" s="1"/>
  <c r="AB103" i="15" s="1"/>
  <c r="Q103" i="15"/>
  <c r="S103" i="15" s="1"/>
  <c r="G103" i="15"/>
  <c r="AC103" i="15"/>
  <c r="H104" i="15"/>
  <c r="J104" i="15" l="1"/>
  <c r="AF103" i="15"/>
  <c r="AI103" i="15"/>
  <c r="AD103" i="15"/>
  <c r="AE103" i="15" s="1"/>
  <c r="AG103" i="15"/>
  <c r="C104" i="15" s="1"/>
  <c r="K104" i="15"/>
  <c r="T103" i="15"/>
  <c r="AL103" i="15" l="1"/>
  <c r="AK103" i="15"/>
  <c r="AJ103" i="15"/>
  <c r="AH103" i="15"/>
  <c r="D104" i="15" s="1"/>
  <c r="B104" i="15"/>
  <c r="O104" i="15"/>
  <c r="U104" i="15" l="1"/>
  <c r="V104" i="15" s="1"/>
  <c r="L104" i="15"/>
  <c r="M104" i="15" s="1"/>
  <c r="I104" i="15"/>
  <c r="E104" i="15"/>
  <c r="F104" i="15" l="1"/>
  <c r="N104" i="15"/>
  <c r="P104" i="15"/>
  <c r="Y104" i="15"/>
  <c r="W104" i="15"/>
  <c r="X104" i="15" s="1"/>
  <c r="R104" i="15"/>
  <c r="Z104" i="15"/>
  <c r="Q104" i="15" l="1"/>
  <c r="S104" i="15" s="1"/>
  <c r="AA104" i="15"/>
  <c r="AB104" i="15" s="1"/>
  <c r="G104" i="15"/>
  <c r="H105" i="15"/>
  <c r="AC104" i="15"/>
  <c r="J105" i="15" l="1"/>
  <c r="AI104" i="15"/>
  <c r="AG104" i="15"/>
  <c r="C105" i="15" s="1"/>
  <c r="AF104" i="15"/>
  <c r="AD104" i="15"/>
  <c r="AE104" i="15" s="1"/>
  <c r="T104" i="15"/>
  <c r="K105" i="15"/>
  <c r="AH104" i="15" l="1"/>
  <c r="D105" i="15" s="1"/>
  <c r="B105" i="15"/>
  <c r="AK104" i="15"/>
  <c r="AL104" i="15"/>
  <c r="AJ104" i="15"/>
  <c r="O105" i="15"/>
  <c r="I105" i="15" l="1"/>
  <c r="L105" i="15"/>
  <c r="M105" i="15" s="1"/>
  <c r="U105" i="15"/>
  <c r="V105" i="15" s="1"/>
  <c r="E105" i="15"/>
  <c r="F105" i="15" l="1"/>
  <c r="W105" i="15"/>
  <c r="Y105" i="15"/>
  <c r="N105" i="15"/>
  <c r="P105" i="15"/>
  <c r="R105" i="15"/>
  <c r="Z105" i="15"/>
  <c r="X105" i="15" l="1"/>
  <c r="AA105" i="15" s="1"/>
  <c r="AB105" i="15" s="1"/>
  <c r="Q105" i="15"/>
  <c r="S105" i="15" s="1"/>
  <c r="T105" i="15" s="1"/>
  <c r="G105" i="15"/>
  <c r="AC105" i="15"/>
  <c r="H106" i="15"/>
  <c r="J106" i="15" l="1"/>
  <c r="AD105" i="15"/>
  <c r="AE105" i="15" s="1"/>
  <c r="AF105" i="15"/>
  <c r="AG105" i="15"/>
  <c r="C106" i="15" s="1"/>
  <c r="AI105" i="15"/>
  <c r="K106" i="15"/>
  <c r="AH105" i="15" l="1"/>
  <c r="D106" i="15" s="1"/>
  <c r="B106" i="15"/>
  <c r="AK105" i="15"/>
  <c r="AL105" i="15"/>
  <c r="AJ105" i="15"/>
  <c r="O106" i="15"/>
  <c r="I106" i="15" l="1"/>
  <c r="L106" i="15"/>
  <c r="M106" i="15" s="1"/>
  <c r="U106" i="15"/>
  <c r="V106" i="15" s="1"/>
  <c r="E106" i="15"/>
  <c r="F106" i="15" l="1"/>
  <c r="Y106" i="15"/>
  <c r="W106" i="15"/>
  <c r="N106" i="15"/>
  <c r="P106" i="15"/>
  <c r="Z106" i="15"/>
  <c r="R106" i="15"/>
  <c r="X106" i="15" l="1"/>
  <c r="AA106" i="15" s="1"/>
  <c r="AB106" i="15" s="1"/>
  <c r="Q106" i="15"/>
  <c r="S106" i="15" s="1"/>
  <c r="G106" i="15"/>
  <c r="H107" i="15"/>
  <c r="AC106" i="15"/>
  <c r="J107" i="15" l="1"/>
  <c r="AD106" i="15"/>
  <c r="AE106" i="15" s="1"/>
  <c r="AF106" i="15"/>
  <c r="AG106" i="15"/>
  <c r="C107" i="15" s="1"/>
  <c r="AI106" i="15"/>
  <c r="T106" i="15"/>
  <c r="K107" i="15"/>
  <c r="AH106" i="15" l="1"/>
  <c r="D107" i="15" s="1"/>
  <c r="B107" i="15"/>
  <c r="AL106" i="15"/>
  <c r="AJ106" i="15"/>
  <c r="AK106" i="15"/>
  <c r="O107" i="15"/>
  <c r="I107" i="15" l="1"/>
  <c r="U107" i="15"/>
  <c r="V107" i="15" s="1"/>
  <c r="L107" i="15"/>
  <c r="M107" i="15" s="1"/>
  <c r="E107" i="15"/>
  <c r="F107" i="15" l="1"/>
  <c r="P107" i="15"/>
  <c r="N107" i="15"/>
  <c r="W107" i="15"/>
  <c r="Y107" i="15"/>
  <c r="Z107" i="15"/>
  <c r="R107" i="15"/>
  <c r="X107" i="15" l="1"/>
  <c r="AA107" i="15" s="1"/>
  <c r="AB107" i="15" s="1"/>
  <c r="Q107" i="15"/>
  <c r="S107" i="15" s="1"/>
  <c r="G107" i="15"/>
  <c r="AC107" i="15"/>
  <c r="H108" i="15"/>
  <c r="J108" i="15" l="1"/>
  <c r="AG107" i="15"/>
  <c r="C108" i="15" s="1"/>
  <c r="AI107" i="15"/>
  <c r="AF107" i="15"/>
  <c r="AD107" i="15"/>
  <c r="AE107" i="15" s="1"/>
  <c r="K108" i="15"/>
  <c r="T107" i="15"/>
  <c r="AL107" i="15" l="1"/>
  <c r="AK107" i="15"/>
  <c r="AJ107" i="15"/>
  <c r="B108" i="15"/>
  <c r="AH107" i="15"/>
  <c r="D108" i="15" s="1"/>
  <c r="O108" i="15"/>
  <c r="I108" i="15" l="1"/>
  <c r="U108" i="15"/>
  <c r="V108" i="15" s="1"/>
  <c r="L108" i="15"/>
  <c r="M108" i="15" s="1"/>
  <c r="E108" i="15"/>
  <c r="F108" i="15" l="1"/>
  <c r="P108" i="15"/>
  <c r="N108" i="15"/>
  <c r="Y108" i="15"/>
  <c r="W108" i="15"/>
  <c r="X108" i="15" s="1"/>
  <c r="Z108" i="15"/>
  <c r="R108" i="15"/>
  <c r="Q108" i="15" l="1"/>
  <c r="S108" i="15" s="1"/>
  <c r="AA108" i="15"/>
  <c r="AB108" i="15" s="1"/>
  <c r="G108" i="15"/>
  <c r="AC108" i="15"/>
  <c r="H109" i="15"/>
  <c r="J109" i="15" l="1"/>
  <c r="AG108" i="15"/>
  <c r="C109" i="15" s="1"/>
  <c r="AF108" i="15"/>
  <c r="AI108" i="15"/>
  <c r="AD108" i="15"/>
  <c r="AE108" i="15" s="1"/>
  <c r="T108" i="15"/>
  <c r="K109" i="15"/>
  <c r="AJ108" i="15" l="1"/>
  <c r="AL108" i="15"/>
  <c r="AK108" i="15"/>
  <c r="B109" i="15"/>
  <c r="AH108" i="15"/>
  <c r="D109" i="15" s="1"/>
  <c r="O109" i="15"/>
  <c r="I109" i="15" l="1"/>
  <c r="L109" i="15"/>
  <c r="M109" i="15" s="1"/>
  <c r="U109" i="15"/>
  <c r="V109" i="15" s="1"/>
  <c r="E109" i="15"/>
  <c r="F109" i="15" l="1"/>
  <c r="Y109" i="15"/>
  <c r="W109" i="15"/>
  <c r="N109" i="15"/>
  <c r="P109" i="15"/>
  <c r="R109" i="15"/>
  <c r="Z109" i="15"/>
  <c r="X109" i="15" l="1"/>
  <c r="AA109" i="15" s="1"/>
  <c r="AB109" i="15" s="1"/>
  <c r="Q109" i="15"/>
  <c r="S109" i="15" s="1"/>
  <c r="T109" i="15" s="1"/>
  <c r="G109" i="15"/>
  <c r="AC109" i="15"/>
  <c r="H110" i="15"/>
  <c r="J110" i="15" l="1"/>
  <c r="AF109" i="15"/>
  <c r="AI109" i="15"/>
  <c r="AD109" i="15"/>
  <c r="AE109" i="15" s="1"/>
  <c r="AG109" i="15"/>
  <c r="C110" i="15" s="1"/>
  <c r="K110" i="15"/>
  <c r="AJ109" i="15" l="1"/>
  <c r="AL109" i="15"/>
  <c r="AK109" i="15"/>
  <c r="AH109" i="15"/>
  <c r="D110" i="15" s="1"/>
  <c r="B110" i="15"/>
  <c r="O110" i="15"/>
  <c r="L110" i="15" l="1"/>
  <c r="M110" i="15" s="1"/>
  <c r="U110" i="15"/>
  <c r="V110" i="15" s="1"/>
  <c r="I110" i="15"/>
  <c r="E110" i="15"/>
  <c r="F110" i="15" l="1"/>
  <c r="Y110" i="15"/>
  <c r="W110" i="15"/>
  <c r="N110" i="15"/>
  <c r="P110" i="15"/>
  <c r="R110" i="15"/>
  <c r="Z110" i="15"/>
  <c r="X110" i="15" l="1"/>
  <c r="AA110" i="15" s="1"/>
  <c r="AB110" i="15" s="1"/>
  <c r="Q110" i="15"/>
  <c r="S110" i="15" s="1"/>
  <c r="G110" i="15"/>
  <c r="H111" i="15"/>
  <c r="AC110" i="15"/>
  <c r="J111" i="15" l="1"/>
  <c r="AF110" i="15"/>
  <c r="AI110" i="15"/>
  <c r="AD110" i="15"/>
  <c r="AE110" i="15" s="1"/>
  <c r="AG110" i="15"/>
  <c r="C111" i="15" s="1"/>
  <c r="T110" i="15"/>
  <c r="K111" i="15"/>
  <c r="AJ110" i="15" l="1"/>
  <c r="AK110" i="15"/>
  <c r="AL110" i="15"/>
  <c r="B111" i="15"/>
  <c r="AH110" i="15"/>
  <c r="D111" i="15" s="1"/>
  <c r="O111" i="15"/>
  <c r="I111" i="15" l="1"/>
  <c r="L111" i="15"/>
  <c r="M111" i="15" s="1"/>
  <c r="U111" i="15"/>
  <c r="V111" i="15" s="1"/>
  <c r="E111" i="15"/>
  <c r="F111" i="15" l="1"/>
  <c r="Y111" i="15"/>
  <c r="W111" i="15"/>
  <c r="P111" i="15"/>
  <c r="N111" i="15"/>
  <c r="R111" i="15"/>
  <c r="Z111" i="15"/>
  <c r="X111" i="15" l="1"/>
  <c r="AA111" i="15" s="1"/>
  <c r="AB111" i="15" s="1"/>
  <c r="Q111" i="15"/>
  <c r="S111" i="15" s="1"/>
  <c r="G111" i="15"/>
  <c r="AC111" i="15"/>
  <c r="H112" i="15"/>
  <c r="J112" i="15" l="1"/>
  <c r="AD111" i="15"/>
  <c r="AE111" i="15" s="1"/>
  <c r="AG111" i="15"/>
  <c r="C112" i="15" s="1"/>
  <c r="AF111" i="15"/>
  <c r="AI111" i="15"/>
  <c r="T111" i="15"/>
  <c r="K112" i="15"/>
  <c r="AH111" i="15" l="1"/>
  <c r="D112" i="15" s="1"/>
  <c r="B112" i="15"/>
  <c r="AJ111" i="15"/>
  <c r="AK111" i="15"/>
  <c r="AL111" i="15"/>
  <c r="O112" i="15"/>
  <c r="I112" i="15" l="1"/>
  <c r="L112" i="15"/>
  <c r="M112" i="15" s="1"/>
  <c r="U112" i="15"/>
  <c r="V112" i="15" s="1"/>
  <c r="E112" i="15"/>
  <c r="F112" i="15" l="1"/>
  <c r="P112" i="15"/>
  <c r="N112" i="15"/>
  <c r="Y112" i="15"/>
  <c r="W112" i="15"/>
  <c r="X112" i="15" s="1"/>
  <c r="Z112" i="15"/>
  <c r="R112" i="15"/>
  <c r="AA112" i="15" l="1"/>
  <c r="AB112" i="15" s="1"/>
  <c r="Q112" i="15"/>
  <c r="S112" i="15" s="1"/>
  <c r="G112" i="15"/>
  <c r="H113" i="15"/>
  <c r="AC112" i="15"/>
  <c r="J113" i="15" l="1"/>
  <c r="AF112" i="15"/>
  <c r="AD112" i="15"/>
  <c r="AE112" i="15" s="1"/>
  <c r="AG112" i="15"/>
  <c r="C113" i="15" s="1"/>
  <c r="AI112" i="15"/>
  <c r="T112" i="15"/>
  <c r="K113" i="15"/>
  <c r="AH112" i="15" l="1"/>
  <c r="D113" i="15" s="1"/>
  <c r="B113" i="15"/>
  <c r="AJ112" i="15"/>
  <c r="AL112" i="15"/>
  <c r="AK112" i="15"/>
  <c r="O113" i="15"/>
  <c r="I113" i="15" l="1"/>
  <c r="L113" i="15"/>
  <c r="M113" i="15" s="1"/>
  <c r="U113" i="15"/>
  <c r="V113" i="15" s="1"/>
  <c r="E113" i="15"/>
  <c r="F113" i="15" l="1"/>
  <c r="W113" i="15"/>
  <c r="Y113" i="15"/>
  <c r="P113" i="15"/>
  <c r="N113" i="15"/>
  <c r="Z113" i="15"/>
  <c r="R113" i="15"/>
  <c r="X113" i="15" l="1"/>
  <c r="AA113" i="15" s="1"/>
  <c r="AB113" i="15" s="1"/>
  <c r="Q113" i="15"/>
  <c r="S113" i="15" s="1"/>
  <c r="G113" i="15"/>
  <c r="AC113" i="15"/>
  <c r="H114" i="15"/>
  <c r="J114" i="15" l="1"/>
  <c r="AG113" i="15"/>
  <c r="C114" i="15" s="1"/>
  <c r="AI113" i="15"/>
  <c r="AF113" i="15"/>
  <c r="AD113" i="15"/>
  <c r="AE113" i="15" s="1"/>
  <c r="T113" i="15"/>
  <c r="K114" i="15"/>
  <c r="AJ113" i="15" l="1"/>
  <c r="AK113" i="15"/>
  <c r="AL113" i="15"/>
  <c r="B114" i="15"/>
  <c r="AH113" i="15"/>
  <c r="D114" i="15" s="1"/>
  <c r="O114" i="15"/>
  <c r="I114" i="15" l="1"/>
  <c r="L114" i="15"/>
  <c r="M114" i="15" s="1"/>
  <c r="U114" i="15"/>
  <c r="V114" i="15" s="1"/>
  <c r="E114" i="15"/>
  <c r="F114" i="15" l="1"/>
  <c r="W114" i="15"/>
  <c r="Y114" i="15"/>
  <c r="N114" i="15"/>
  <c r="P114" i="15"/>
  <c r="Z114" i="15"/>
  <c r="R114" i="15"/>
  <c r="X114" i="15" l="1"/>
  <c r="AA114" i="15" s="1"/>
  <c r="AB114" i="15" s="1"/>
  <c r="Q114" i="15"/>
  <c r="S114" i="15" s="1"/>
  <c r="G114" i="15"/>
  <c r="AC114" i="15"/>
  <c r="H115" i="15"/>
  <c r="J115" i="15" l="1"/>
  <c r="AG114" i="15"/>
  <c r="C115" i="15" s="1"/>
  <c r="AI114" i="15"/>
  <c r="AD114" i="15"/>
  <c r="AE114" i="15" s="1"/>
  <c r="AF114" i="15"/>
  <c r="T114" i="15"/>
  <c r="K115" i="15"/>
  <c r="AL114" i="15" l="1"/>
  <c r="AK114" i="15"/>
  <c r="AJ114" i="15"/>
  <c r="AH114" i="15"/>
  <c r="D115" i="15" s="1"/>
  <c r="B115" i="15"/>
  <c r="O115" i="15"/>
  <c r="U115" i="15" l="1"/>
  <c r="V115" i="15" s="1"/>
  <c r="L115" i="15"/>
  <c r="M115" i="15" s="1"/>
  <c r="I115" i="15"/>
  <c r="E115" i="15"/>
  <c r="F115" i="15" l="1"/>
  <c r="N115" i="15"/>
  <c r="P115" i="15"/>
  <c r="Y115" i="15"/>
  <c r="W115" i="15"/>
  <c r="X115" i="15" s="1"/>
  <c r="Z115" i="15"/>
  <c r="R115" i="15"/>
  <c r="Q115" i="15" l="1"/>
  <c r="S115" i="15" s="1"/>
  <c r="AA115" i="15"/>
  <c r="AB115" i="15" s="1"/>
  <c r="G115" i="15"/>
  <c r="AC115" i="15"/>
  <c r="H116" i="15"/>
  <c r="J116" i="15" l="1"/>
  <c r="AI115" i="15"/>
  <c r="AD115" i="15"/>
  <c r="AE115" i="15" s="1"/>
  <c r="AG115" i="15"/>
  <c r="C116" i="15" s="1"/>
  <c r="AF115" i="15"/>
  <c r="K116" i="15"/>
  <c r="T115" i="15"/>
  <c r="AK115" i="15" l="1"/>
  <c r="AJ115" i="15"/>
  <c r="AL115" i="15"/>
  <c r="AH115" i="15"/>
  <c r="D116" i="15" s="1"/>
  <c r="B116" i="15"/>
  <c r="O116" i="15"/>
  <c r="U116" i="15" l="1"/>
  <c r="V116" i="15" s="1"/>
  <c r="L116" i="15"/>
  <c r="M116" i="15" s="1"/>
  <c r="I116" i="15"/>
  <c r="E116" i="15"/>
  <c r="F116" i="15" l="1"/>
  <c r="P116" i="15"/>
  <c r="N116" i="15"/>
  <c r="W116" i="15"/>
  <c r="Y116" i="15"/>
  <c r="Z116" i="15"/>
  <c r="R116" i="15"/>
  <c r="X116" i="15" l="1"/>
  <c r="AA116" i="15" s="1"/>
  <c r="AB116" i="15" s="1"/>
  <c r="Q116" i="15"/>
  <c r="S116" i="15" s="1"/>
  <c r="G116" i="15"/>
  <c r="H117" i="15"/>
  <c r="AC116" i="15"/>
  <c r="J117" i="15" l="1"/>
  <c r="AI116" i="15"/>
  <c r="AD116" i="15"/>
  <c r="AE116" i="15" s="1"/>
  <c r="AG116" i="15"/>
  <c r="C117" i="15" s="1"/>
  <c r="AF116" i="15"/>
  <c r="T116" i="15"/>
  <c r="K117" i="15"/>
  <c r="AK116" i="15" l="1"/>
  <c r="AL116" i="15"/>
  <c r="AJ116" i="15"/>
  <c r="B117" i="15"/>
  <c r="AH116" i="15"/>
  <c r="D117" i="15" s="1"/>
  <c r="O117" i="15"/>
  <c r="I117" i="15" l="1"/>
  <c r="U117" i="15"/>
  <c r="V117" i="15" s="1"/>
  <c r="L117" i="15"/>
  <c r="M117" i="15" s="1"/>
  <c r="E117" i="15"/>
  <c r="F117" i="15" l="1"/>
  <c r="P117" i="15"/>
  <c r="N117" i="15"/>
  <c r="W117" i="15"/>
  <c r="Y117" i="15"/>
  <c r="Z117" i="15"/>
  <c r="R117" i="15"/>
  <c r="X117" i="15" l="1"/>
  <c r="AA117" i="15" s="1"/>
  <c r="AB117" i="15" s="1"/>
  <c r="Q117" i="15"/>
  <c r="S117" i="15" s="1"/>
  <c r="G117" i="15"/>
  <c r="AC117" i="15"/>
  <c r="H118" i="15"/>
  <c r="J118" i="15" l="1"/>
  <c r="AI117" i="15"/>
  <c r="AD117" i="15"/>
  <c r="AE117" i="15" s="1"/>
  <c r="AG117" i="15"/>
  <c r="C118" i="15" s="1"/>
  <c r="AF117" i="15"/>
  <c r="T117" i="15"/>
  <c r="K118" i="15"/>
  <c r="AK117" i="15" l="1"/>
  <c r="AJ117" i="15"/>
  <c r="AL117" i="15"/>
  <c r="B118" i="15"/>
  <c r="AH117" i="15"/>
  <c r="D118" i="15" s="1"/>
  <c r="O118" i="15"/>
  <c r="I118" i="15" l="1"/>
  <c r="L118" i="15"/>
  <c r="M118" i="15" s="1"/>
  <c r="U118" i="15"/>
  <c r="V118" i="15" s="1"/>
  <c r="E118" i="15"/>
  <c r="F118" i="15" l="1"/>
  <c r="W118" i="15"/>
  <c r="Y118" i="15"/>
  <c r="N118" i="15"/>
  <c r="P118" i="15"/>
  <c r="R118" i="15"/>
  <c r="Z118" i="15"/>
  <c r="X118" i="15" l="1"/>
  <c r="AA118" i="15" s="1"/>
  <c r="AB118" i="15" s="1"/>
  <c r="Q118" i="15"/>
  <c r="S118" i="15" s="1"/>
  <c r="G118" i="15"/>
  <c r="AC118" i="15"/>
  <c r="H119" i="15"/>
  <c r="J119" i="15" l="1"/>
  <c r="AG118" i="15"/>
  <c r="C119" i="15" s="1"/>
  <c r="AD118" i="15"/>
  <c r="AE118" i="15" s="1"/>
  <c r="AF118" i="15"/>
  <c r="AI118" i="15"/>
  <c r="T118" i="15"/>
  <c r="K119" i="15"/>
  <c r="B119" i="15" l="1"/>
  <c r="AH118" i="15"/>
  <c r="D119" i="15" s="1"/>
  <c r="AL118" i="15"/>
  <c r="AK118" i="15"/>
  <c r="AJ118" i="15"/>
  <c r="O119" i="15"/>
  <c r="U119" i="15" l="1"/>
  <c r="V119" i="15" s="1"/>
  <c r="L119" i="15"/>
  <c r="M119" i="15" s="1"/>
  <c r="I119" i="15"/>
  <c r="E119" i="15"/>
  <c r="F119" i="15" l="1"/>
  <c r="N119" i="15"/>
  <c r="P119" i="15"/>
  <c r="Y119" i="15"/>
  <c r="W119" i="15"/>
  <c r="X119" i="15" s="1"/>
  <c r="Z119" i="15"/>
  <c r="R119" i="15"/>
  <c r="Q119" i="15" l="1"/>
  <c r="S119" i="15" s="1"/>
  <c r="AA119" i="15"/>
  <c r="AB119" i="15" s="1"/>
  <c r="G119" i="15"/>
  <c r="AC119" i="15"/>
  <c r="H120" i="15"/>
  <c r="J120" i="15" l="1"/>
  <c r="AG119" i="15"/>
  <c r="C120" i="15" s="1"/>
  <c r="AF119" i="15"/>
  <c r="AI119" i="15"/>
  <c r="AD119" i="15"/>
  <c r="AE119" i="15" s="1"/>
  <c r="T119" i="15"/>
  <c r="K120" i="15"/>
  <c r="B120" i="15" l="1"/>
  <c r="AH119" i="15"/>
  <c r="D120" i="15" s="1"/>
  <c r="AL119" i="15"/>
  <c r="AK119" i="15"/>
  <c r="AJ119" i="15"/>
  <c r="O120" i="15"/>
  <c r="L120" i="15" l="1"/>
  <c r="M120" i="15" s="1"/>
  <c r="U120" i="15"/>
  <c r="V120" i="15" s="1"/>
  <c r="I120" i="15"/>
  <c r="E120" i="15"/>
  <c r="F120" i="15" l="1"/>
  <c r="Y120" i="15"/>
  <c r="W120" i="15"/>
  <c r="N120" i="15"/>
  <c r="P120" i="15"/>
  <c r="Z120" i="15"/>
  <c r="R120" i="15"/>
  <c r="X120" i="15" l="1"/>
  <c r="AA120" i="15" s="1"/>
  <c r="AB120" i="15" s="1"/>
  <c r="Q120" i="15"/>
  <c r="S120" i="15" s="1"/>
  <c r="G120" i="15"/>
  <c r="AC120" i="15"/>
  <c r="H121" i="15"/>
  <c r="J121" i="15" l="1"/>
  <c r="AI120" i="15"/>
  <c r="AD120" i="15"/>
  <c r="AE120" i="15" s="1"/>
  <c r="AG120" i="15"/>
  <c r="C121" i="15" s="1"/>
  <c r="AF120" i="15"/>
  <c r="T120" i="15"/>
  <c r="K121" i="15"/>
  <c r="AL120" i="15" l="1"/>
  <c r="AK120" i="15"/>
  <c r="AJ120" i="15"/>
  <c r="B121" i="15"/>
  <c r="AH120" i="15"/>
  <c r="D121" i="15" s="1"/>
  <c r="O121" i="15"/>
  <c r="I121" i="15" l="1"/>
  <c r="U121" i="15"/>
  <c r="V121" i="15" s="1"/>
  <c r="L121" i="15"/>
  <c r="M121" i="15" s="1"/>
  <c r="E121" i="15"/>
  <c r="F121" i="15" l="1"/>
  <c r="P121" i="15"/>
  <c r="N121" i="15"/>
  <c r="W121" i="15"/>
  <c r="Y121" i="15"/>
  <c r="R121" i="15"/>
  <c r="Z121" i="15"/>
  <c r="X121" i="15" l="1"/>
  <c r="AA121" i="15" s="1"/>
  <c r="AB121" i="15" s="1"/>
  <c r="Q121" i="15"/>
  <c r="S121" i="15" s="1"/>
  <c r="G121" i="15"/>
  <c r="AC121" i="15"/>
  <c r="H122" i="15"/>
  <c r="J122" i="15" l="1"/>
  <c r="AD121" i="15"/>
  <c r="AE121" i="15" s="1"/>
  <c r="AG121" i="15"/>
  <c r="C122" i="15" s="1"/>
  <c r="AF121" i="15"/>
  <c r="AI121" i="15"/>
  <c r="T121" i="15"/>
  <c r="K122" i="15"/>
  <c r="B122" i="15" l="1"/>
  <c r="AH121" i="15"/>
  <c r="D122" i="15" s="1"/>
  <c r="AK121" i="15"/>
  <c r="AJ121" i="15"/>
  <c r="AL121" i="15"/>
  <c r="O122" i="15"/>
  <c r="U122" i="15" l="1"/>
  <c r="V122" i="15" s="1"/>
  <c r="L122" i="15"/>
  <c r="M122" i="15" s="1"/>
  <c r="I122" i="15"/>
  <c r="E122" i="15"/>
  <c r="F122" i="15" l="1"/>
  <c r="N122" i="15"/>
  <c r="P122" i="15"/>
  <c r="Y122" i="15"/>
  <c r="W122" i="15"/>
  <c r="X122" i="15" s="1"/>
  <c r="R122" i="15"/>
  <c r="Z122" i="15"/>
  <c r="Q122" i="15" l="1"/>
  <c r="S122" i="15" s="1"/>
  <c r="AA122" i="15"/>
  <c r="AB122" i="15" s="1"/>
  <c r="G122" i="15"/>
  <c r="AC122" i="15"/>
  <c r="H123" i="15"/>
  <c r="J123" i="15" l="1"/>
  <c r="AF122" i="15"/>
  <c r="AI122" i="15"/>
  <c r="AD122" i="15"/>
  <c r="AE122" i="15" s="1"/>
  <c r="AG122" i="15"/>
  <c r="C123" i="15" s="1"/>
  <c r="T122" i="15"/>
  <c r="K123" i="15"/>
  <c r="AJ122" i="15" l="1"/>
  <c r="AK122" i="15"/>
  <c r="AL122" i="15"/>
  <c r="B123" i="15"/>
  <c r="AH122" i="15"/>
  <c r="D123" i="15" s="1"/>
  <c r="O123" i="15"/>
  <c r="I123" i="15" l="1"/>
  <c r="U123" i="15"/>
  <c r="V123" i="15" s="1"/>
  <c r="L123" i="15"/>
  <c r="M123" i="15" s="1"/>
  <c r="E123" i="15"/>
  <c r="F123" i="15" l="1"/>
  <c r="P123" i="15"/>
  <c r="N123" i="15"/>
  <c r="Q123" i="15" s="1"/>
  <c r="Y123" i="15"/>
  <c r="W123" i="15"/>
  <c r="X123" i="15" s="1"/>
  <c r="R123" i="15"/>
  <c r="Z123" i="15"/>
  <c r="AA123" i="15" l="1"/>
  <c r="AB123" i="15" s="1"/>
  <c r="S123" i="15"/>
  <c r="G123" i="15"/>
  <c r="H124" i="15"/>
  <c r="AC123" i="15"/>
  <c r="J124" i="15" l="1"/>
  <c r="AG123" i="15"/>
  <c r="C124" i="15" s="1"/>
  <c r="AI123" i="15"/>
  <c r="AF123" i="15"/>
  <c r="AD123" i="15"/>
  <c r="AE123" i="15" s="1"/>
  <c r="T123" i="15"/>
  <c r="K124" i="15"/>
  <c r="AK123" i="15" l="1"/>
  <c r="AL123" i="15"/>
  <c r="AJ123" i="15"/>
  <c r="B124" i="15"/>
  <c r="AH123" i="15"/>
  <c r="D124" i="15" s="1"/>
  <c r="O124" i="15"/>
  <c r="I124" i="15" l="1"/>
  <c r="U124" i="15"/>
  <c r="V124" i="15" s="1"/>
  <c r="L124" i="15"/>
  <c r="M124" i="15" s="1"/>
  <c r="E124" i="15"/>
  <c r="F124" i="15" l="1"/>
  <c r="W124" i="15"/>
  <c r="Y124" i="15"/>
  <c r="N124" i="15"/>
  <c r="P124" i="15"/>
  <c r="R124" i="15"/>
  <c r="Z124" i="15"/>
  <c r="X124" i="15" l="1"/>
  <c r="AA124" i="15" s="1"/>
  <c r="AB124" i="15" s="1"/>
  <c r="Q124" i="15"/>
  <c r="S124" i="15" s="1"/>
  <c r="G124" i="15"/>
  <c r="H125" i="15"/>
  <c r="AC124" i="15"/>
  <c r="J125" i="15" l="1"/>
  <c r="AF124" i="15"/>
  <c r="AI124" i="15"/>
  <c r="AG124" i="15"/>
  <c r="C125" i="15" s="1"/>
  <c r="AD124" i="15"/>
  <c r="AE124" i="15" s="1"/>
  <c r="T124" i="15"/>
  <c r="K125" i="15"/>
  <c r="AH124" i="15" l="1"/>
  <c r="D125" i="15" s="1"/>
  <c r="B125" i="15"/>
  <c r="AK124" i="15"/>
  <c r="AL124" i="15"/>
  <c r="AJ124" i="15"/>
  <c r="O125" i="15"/>
  <c r="I125" i="15" l="1"/>
  <c r="L125" i="15"/>
  <c r="M125" i="15" s="1"/>
  <c r="U125" i="15"/>
  <c r="V125" i="15" s="1"/>
  <c r="E125" i="15"/>
  <c r="F125" i="15" l="1"/>
  <c r="P125" i="15"/>
  <c r="N125" i="15"/>
  <c r="Y125" i="15"/>
  <c r="W125" i="15"/>
  <c r="R125" i="15"/>
  <c r="Z125" i="15"/>
  <c r="X125" i="15" l="1"/>
  <c r="AA125" i="15" s="1"/>
  <c r="AB125" i="15" s="1"/>
  <c r="Q125" i="15"/>
  <c r="S125" i="15" s="1"/>
  <c r="G125" i="15"/>
  <c r="H126" i="15"/>
  <c r="AC125" i="15"/>
  <c r="J126" i="15" l="1"/>
  <c r="AG125" i="15"/>
  <c r="C126" i="15" s="1"/>
  <c r="AD125" i="15"/>
  <c r="AE125" i="15" s="1"/>
  <c r="AF125" i="15"/>
  <c r="AI125" i="15"/>
  <c r="T125" i="15"/>
  <c r="K126" i="15"/>
  <c r="B126" i="15" l="1"/>
  <c r="AH125" i="15"/>
  <c r="D126" i="15" s="1"/>
  <c r="AL125" i="15"/>
  <c r="AJ125" i="15"/>
  <c r="AK125" i="15"/>
  <c r="O126" i="15"/>
  <c r="L126" i="15" l="1"/>
  <c r="M126" i="15" s="1"/>
  <c r="U126" i="15"/>
  <c r="V126" i="15" s="1"/>
  <c r="I126" i="15"/>
  <c r="E126" i="15"/>
  <c r="F126" i="15" l="1"/>
  <c r="Y126" i="15"/>
  <c r="W126" i="15"/>
  <c r="P126" i="15"/>
  <c r="N126" i="15"/>
  <c r="R126" i="15"/>
  <c r="Z126" i="15"/>
  <c r="X126" i="15" l="1"/>
  <c r="AA126" i="15" s="1"/>
  <c r="AB126" i="15" s="1"/>
  <c r="Q126" i="15"/>
  <c r="S126" i="15" s="1"/>
  <c r="G126" i="15"/>
  <c r="AC126" i="15"/>
  <c r="H127" i="15"/>
  <c r="J127" i="15" l="1"/>
  <c r="AD126" i="15"/>
  <c r="AE126" i="15" s="1"/>
  <c r="AG126" i="15"/>
  <c r="C127" i="15" s="1"/>
  <c r="AF126" i="15"/>
  <c r="AI126" i="15"/>
  <c r="T126" i="15"/>
  <c r="K127" i="15"/>
  <c r="AH126" i="15" l="1"/>
  <c r="D127" i="15" s="1"/>
  <c r="B127" i="15"/>
  <c r="AK126" i="15"/>
  <c r="AL126" i="15"/>
  <c r="AJ126" i="15"/>
  <c r="O127" i="15"/>
  <c r="I127" i="15" l="1"/>
  <c r="L127" i="15"/>
  <c r="M127" i="15" s="1"/>
  <c r="U127" i="15"/>
  <c r="V127" i="15" s="1"/>
  <c r="E127" i="15"/>
  <c r="F127" i="15" l="1"/>
  <c r="N127" i="15"/>
  <c r="P127" i="15"/>
  <c r="Y127" i="15"/>
  <c r="W127" i="15"/>
  <c r="X127" i="15" s="1"/>
  <c r="R127" i="15"/>
  <c r="Z127" i="15"/>
  <c r="Q127" i="15" l="1"/>
  <c r="S127" i="15" s="1"/>
  <c r="AA127" i="15"/>
  <c r="AB127" i="15" s="1"/>
  <c r="G127" i="15"/>
  <c r="AC127" i="15"/>
  <c r="H128" i="15"/>
  <c r="J128" i="15" l="1"/>
  <c r="AG127" i="15"/>
  <c r="C128" i="15" s="1"/>
  <c r="AF127" i="15"/>
  <c r="AD127" i="15"/>
  <c r="AE127" i="15" s="1"/>
  <c r="AI127" i="15"/>
  <c r="T127" i="15"/>
  <c r="K128" i="15"/>
  <c r="AH127" i="15" l="1"/>
  <c r="D128" i="15" s="1"/>
  <c r="B128" i="15"/>
  <c r="AJ127" i="15"/>
  <c r="AK127" i="15"/>
  <c r="AL127" i="15"/>
  <c r="O128" i="15"/>
  <c r="I128" i="15" l="1"/>
  <c r="L128" i="15"/>
  <c r="M128" i="15" s="1"/>
  <c r="U128" i="15"/>
  <c r="V128" i="15" s="1"/>
  <c r="E128" i="15"/>
  <c r="F128" i="15" l="1"/>
  <c r="Y128" i="15"/>
  <c r="W128" i="15"/>
  <c r="N128" i="15"/>
  <c r="Q128" i="15" s="1"/>
  <c r="P128" i="15"/>
  <c r="Z128" i="15"/>
  <c r="R128" i="15"/>
  <c r="X128" i="15" l="1"/>
  <c r="AA128" i="15" s="1"/>
  <c r="AB128" i="15" s="1"/>
  <c r="S128" i="15"/>
  <c r="T128" i="15" s="1"/>
  <c r="G128" i="15"/>
  <c r="AC128" i="15"/>
  <c r="H129" i="15"/>
  <c r="J129" i="15" l="1"/>
  <c r="AD128" i="15"/>
  <c r="AE128" i="15" s="1"/>
  <c r="AG128" i="15"/>
  <c r="C129" i="15" s="1"/>
  <c r="AF128" i="15"/>
  <c r="AI128" i="15"/>
  <c r="K129" i="15"/>
  <c r="B129" i="15" l="1"/>
  <c r="AH128" i="15"/>
  <c r="D129" i="15" s="1"/>
  <c r="AK128" i="15"/>
  <c r="AL128" i="15"/>
  <c r="AJ128" i="15"/>
  <c r="O129" i="15"/>
  <c r="L129" i="15" l="1"/>
  <c r="M129" i="15" s="1"/>
  <c r="U129" i="15"/>
  <c r="V129" i="15" s="1"/>
  <c r="I129" i="15"/>
  <c r="E129" i="15"/>
  <c r="F129" i="15" l="1"/>
  <c r="W129" i="15"/>
  <c r="Y129" i="15"/>
  <c r="N129" i="15"/>
  <c r="P129" i="15"/>
  <c r="Z129" i="15"/>
  <c r="R129" i="15"/>
  <c r="X129" i="15" l="1"/>
  <c r="AA129" i="15" s="1"/>
  <c r="AB129" i="15" s="1"/>
  <c r="Q129" i="15"/>
  <c r="S129" i="15" s="1"/>
  <c r="G129" i="15"/>
  <c r="AC129" i="15"/>
  <c r="H130" i="15"/>
  <c r="J130" i="15" l="1"/>
  <c r="AI129" i="15"/>
  <c r="AD129" i="15"/>
  <c r="AE129" i="15" s="1"/>
  <c r="AG129" i="15"/>
  <c r="C130" i="15" s="1"/>
  <c r="AF129" i="15"/>
  <c r="T129" i="15"/>
  <c r="K130" i="15"/>
  <c r="AK129" i="15" l="1"/>
  <c r="AL129" i="15"/>
  <c r="AJ129" i="15"/>
  <c r="B130" i="15"/>
  <c r="AH129" i="15"/>
  <c r="D130" i="15" s="1"/>
  <c r="O130" i="15"/>
  <c r="I130" i="15" l="1"/>
  <c r="U130" i="15"/>
  <c r="V130" i="15" s="1"/>
  <c r="L130" i="15"/>
  <c r="M130" i="15" s="1"/>
  <c r="E130" i="15"/>
  <c r="F130" i="15" l="1"/>
  <c r="P130" i="15"/>
  <c r="N130" i="15"/>
  <c r="Y130" i="15"/>
  <c r="W130" i="15"/>
  <c r="R130" i="15"/>
  <c r="Z130" i="15"/>
  <c r="X130" i="15" l="1"/>
  <c r="AA130" i="15" s="1"/>
  <c r="AB130" i="15" s="1"/>
  <c r="Q130" i="15"/>
  <c r="S130" i="15" s="1"/>
  <c r="G130" i="15"/>
  <c r="H131" i="15"/>
  <c r="AC130" i="15"/>
  <c r="J131" i="15" l="1"/>
  <c r="AG130" i="15"/>
  <c r="C131" i="15" s="1"/>
  <c r="AI130" i="15"/>
  <c r="AF130" i="15"/>
  <c r="AD130" i="15"/>
  <c r="AE130" i="15" s="1"/>
  <c r="T130" i="15"/>
  <c r="K131" i="15"/>
  <c r="AH130" i="15" l="1"/>
  <c r="D131" i="15" s="1"/>
  <c r="B131" i="15"/>
  <c r="AJ130" i="15"/>
  <c r="AK130" i="15"/>
  <c r="AL130" i="15"/>
  <c r="O131" i="15"/>
  <c r="I131" i="15" l="1"/>
  <c r="L131" i="15"/>
  <c r="M131" i="15" s="1"/>
  <c r="U131" i="15"/>
  <c r="V131" i="15" s="1"/>
  <c r="E131" i="15"/>
  <c r="F131" i="15" l="1"/>
  <c r="Y131" i="15"/>
  <c r="W131" i="15"/>
  <c r="N131" i="15"/>
  <c r="P131" i="15"/>
  <c r="Z131" i="15"/>
  <c r="R131" i="15"/>
  <c r="X131" i="15" l="1"/>
  <c r="AA131" i="15" s="1"/>
  <c r="AB131" i="15" s="1"/>
  <c r="Q131" i="15"/>
  <c r="S131" i="15" s="1"/>
  <c r="G131" i="15"/>
  <c r="H132" i="15"/>
  <c r="AC131" i="15"/>
  <c r="J132" i="15" l="1"/>
  <c r="AD131" i="15"/>
  <c r="AE131" i="15" s="1"/>
  <c r="AG131" i="15"/>
  <c r="C132" i="15" s="1"/>
  <c r="AF131" i="15"/>
  <c r="AI131" i="15"/>
  <c r="T131" i="15"/>
  <c r="K132" i="15"/>
  <c r="B132" i="15" l="1"/>
  <c r="AH131" i="15"/>
  <c r="D132" i="15" s="1"/>
  <c r="AK131" i="15"/>
  <c r="AL131" i="15"/>
  <c r="AJ131" i="15"/>
  <c r="O132" i="15"/>
  <c r="L132" i="15" l="1"/>
  <c r="M132" i="15" s="1"/>
  <c r="U132" i="15"/>
  <c r="V132" i="15" s="1"/>
  <c r="I132" i="15"/>
  <c r="E132" i="15"/>
  <c r="F132" i="15" l="1"/>
  <c r="W132" i="15"/>
  <c r="Y132" i="15"/>
  <c r="N132" i="15"/>
  <c r="P132" i="15"/>
  <c r="Z132" i="15"/>
  <c r="R132" i="15"/>
  <c r="X132" i="15" l="1"/>
  <c r="AA132" i="15" s="1"/>
  <c r="AB132" i="15" s="1"/>
  <c r="Q132" i="15"/>
  <c r="S132" i="15" s="1"/>
  <c r="G132" i="15"/>
  <c r="AC132" i="15"/>
  <c r="H133" i="15"/>
  <c r="J133" i="15" l="1"/>
  <c r="AG132" i="15"/>
  <c r="C133" i="15" s="1"/>
  <c r="AF132" i="15"/>
  <c r="AD132" i="15"/>
  <c r="AE132" i="15" s="1"/>
  <c r="AI132" i="15"/>
  <c r="T132" i="15"/>
  <c r="K133" i="15"/>
  <c r="B133" i="15" l="1"/>
  <c r="AH132" i="15"/>
  <c r="D133" i="15" s="1"/>
  <c r="AL132" i="15"/>
  <c r="AK132" i="15"/>
  <c r="AJ132" i="15"/>
  <c r="O133" i="15"/>
  <c r="L133" i="15" l="1"/>
  <c r="M133" i="15" s="1"/>
  <c r="U133" i="15"/>
  <c r="V133" i="15" s="1"/>
  <c r="I133" i="15"/>
  <c r="E133" i="15"/>
  <c r="F133" i="15" l="1"/>
  <c r="W133" i="15"/>
  <c r="Y133" i="15"/>
  <c r="N133" i="15"/>
  <c r="P133" i="15"/>
  <c r="R133" i="15"/>
  <c r="Z133" i="15"/>
  <c r="X133" i="15" l="1"/>
  <c r="AA133" i="15" s="1"/>
  <c r="AB133" i="15" s="1"/>
  <c r="Q133" i="15"/>
  <c r="S133" i="15" s="1"/>
  <c r="G133" i="15"/>
  <c r="H134" i="15"/>
  <c r="AC133" i="15"/>
  <c r="J134" i="15" l="1"/>
  <c r="AF133" i="15"/>
  <c r="AG133" i="15"/>
  <c r="C134" i="15" s="1"/>
  <c r="AI133" i="15"/>
  <c r="AD133" i="15"/>
  <c r="AE133" i="15" s="1"/>
  <c r="T133" i="15"/>
  <c r="K134" i="15"/>
  <c r="AL133" i="15" l="1"/>
  <c r="AJ133" i="15"/>
  <c r="AK133" i="15"/>
  <c r="B134" i="15"/>
  <c r="AH133" i="15"/>
  <c r="D134" i="15" s="1"/>
  <c r="O134" i="15"/>
  <c r="I134" i="15" l="1"/>
  <c r="U134" i="15"/>
  <c r="V134" i="15" s="1"/>
  <c r="L134" i="15"/>
  <c r="M134" i="15" s="1"/>
  <c r="E134" i="15"/>
  <c r="F134" i="15" l="1"/>
  <c r="N134" i="15"/>
  <c r="P134" i="15"/>
  <c r="Y134" i="15"/>
  <c r="W134" i="15"/>
  <c r="Z134" i="15"/>
  <c r="R134" i="15"/>
  <c r="X134" i="15" l="1"/>
  <c r="AA134" i="15" s="1"/>
  <c r="AB134" i="15" s="1"/>
  <c r="Q134" i="15"/>
  <c r="S134" i="15" s="1"/>
  <c r="G134" i="15"/>
  <c r="H135" i="15"/>
  <c r="AC134" i="15"/>
  <c r="J135" i="15" l="1"/>
  <c r="AG134" i="15"/>
  <c r="C135" i="15" s="1"/>
  <c r="AI134" i="15"/>
  <c r="AF134" i="15"/>
  <c r="AD134" i="15"/>
  <c r="AE134" i="15" s="1"/>
  <c r="T134" i="15"/>
  <c r="K135" i="15"/>
  <c r="AH134" i="15" l="1"/>
  <c r="D135" i="15" s="1"/>
  <c r="B135" i="15"/>
  <c r="AK134" i="15"/>
  <c r="AL134" i="15"/>
  <c r="AJ134" i="15"/>
  <c r="O135" i="15"/>
  <c r="I135" i="15" l="1"/>
  <c r="L135" i="15"/>
  <c r="M135" i="15" s="1"/>
  <c r="U135" i="15"/>
  <c r="V135" i="15" s="1"/>
  <c r="E135" i="15"/>
  <c r="F135" i="15" l="1"/>
  <c r="W135" i="15"/>
  <c r="Y135" i="15"/>
  <c r="N135" i="15"/>
  <c r="P135" i="15"/>
  <c r="R135" i="15"/>
  <c r="Z135" i="15"/>
  <c r="X135" i="15" l="1"/>
  <c r="AA135" i="15" s="1"/>
  <c r="AB135" i="15" s="1"/>
  <c r="Q135" i="15"/>
  <c r="S135" i="15" s="1"/>
  <c r="G135" i="15"/>
  <c r="H136" i="15"/>
  <c r="AC135" i="15"/>
  <c r="J136" i="15" l="1"/>
  <c r="AG135" i="15"/>
  <c r="C136" i="15" s="1"/>
  <c r="AI135" i="15"/>
  <c r="AF135" i="15"/>
  <c r="AD135" i="15"/>
  <c r="AE135" i="15" s="1"/>
  <c r="T135" i="15"/>
  <c r="K136" i="15"/>
  <c r="B136" i="15" l="1"/>
  <c r="AH135" i="15"/>
  <c r="D136" i="15" s="1"/>
  <c r="AK135" i="15"/>
  <c r="AJ135" i="15"/>
  <c r="AL135" i="15"/>
  <c r="O136" i="15"/>
  <c r="U136" i="15" l="1"/>
  <c r="V136" i="15" s="1"/>
  <c r="L136" i="15"/>
  <c r="M136" i="15" s="1"/>
  <c r="I136" i="15"/>
  <c r="E136" i="15"/>
  <c r="F136" i="15" l="1"/>
  <c r="P136" i="15"/>
  <c r="N136" i="15"/>
  <c r="Y136" i="15"/>
  <c r="W136" i="15"/>
  <c r="X136" i="15" s="1"/>
  <c r="R136" i="15"/>
  <c r="Z136" i="15"/>
  <c r="G136" i="15" l="1"/>
  <c r="Q136" i="15"/>
  <c r="S136" i="15" s="1"/>
  <c r="AA136" i="15"/>
  <c r="AB136" i="15" s="1"/>
  <c r="H137" i="15"/>
  <c r="AC136" i="15"/>
  <c r="J137" i="15" l="1"/>
  <c r="AD136" i="15"/>
  <c r="AE136" i="15" s="1"/>
  <c r="AG136" i="15"/>
  <c r="C137" i="15" s="1"/>
  <c r="AF136" i="15"/>
  <c r="AI136" i="15"/>
  <c r="T136" i="15"/>
  <c r="K137" i="15"/>
  <c r="B137" i="15" l="1"/>
  <c r="AH136" i="15"/>
  <c r="D137" i="15" s="1"/>
  <c r="AL136" i="15"/>
  <c r="AJ136" i="15"/>
  <c r="AK136" i="15"/>
  <c r="O137" i="15"/>
  <c r="U137" i="15" l="1"/>
  <c r="V137" i="15" s="1"/>
  <c r="L137" i="15"/>
  <c r="M137" i="15" s="1"/>
  <c r="I137" i="15"/>
  <c r="E137" i="15"/>
  <c r="F137" i="15" l="1"/>
  <c r="N137" i="15"/>
  <c r="P137" i="15"/>
  <c r="Y137" i="15"/>
  <c r="W137" i="15"/>
  <c r="Z137" i="15"/>
  <c r="R137" i="15"/>
  <c r="X137" i="15" l="1"/>
  <c r="AA137" i="15" s="1"/>
  <c r="AB137" i="15" s="1"/>
  <c r="Q137" i="15"/>
  <c r="S137" i="15" s="1"/>
  <c r="G137" i="15"/>
  <c r="AC137" i="15"/>
  <c r="H138" i="15"/>
  <c r="J138" i="15" l="1"/>
  <c r="AI137" i="15"/>
  <c r="AF137" i="15"/>
  <c r="AD137" i="15"/>
  <c r="AE137" i="15" s="1"/>
  <c r="AG137" i="15"/>
  <c r="C138" i="15" s="1"/>
  <c r="T137" i="15"/>
  <c r="K138" i="15"/>
  <c r="AL137" i="15" l="1"/>
  <c r="AK137" i="15"/>
  <c r="AJ137" i="15"/>
  <c r="B138" i="15"/>
  <c r="AH137" i="15"/>
  <c r="D138" i="15" s="1"/>
  <c r="O138" i="15"/>
  <c r="I138" i="15" l="1"/>
  <c r="L138" i="15"/>
  <c r="M138" i="15" s="1"/>
  <c r="U138" i="15"/>
  <c r="V138" i="15" s="1"/>
  <c r="E138" i="15"/>
  <c r="F138" i="15" l="1"/>
  <c r="N138" i="15"/>
  <c r="P138" i="15"/>
  <c r="W138" i="15"/>
  <c r="Y138" i="15"/>
  <c r="Z138" i="15"/>
  <c r="R138" i="15"/>
  <c r="X138" i="15" l="1"/>
  <c r="AA138" i="15" s="1"/>
  <c r="AB138" i="15" s="1"/>
  <c r="Q138" i="15"/>
  <c r="S138" i="15" s="1"/>
  <c r="G138" i="15"/>
  <c r="AC138" i="15"/>
  <c r="H139" i="15"/>
  <c r="J139" i="15" l="1"/>
  <c r="AG138" i="15"/>
  <c r="C139" i="15" s="1"/>
  <c r="AF138" i="15"/>
  <c r="AI138" i="15"/>
  <c r="AD138" i="15"/>
  <c r="AE138" i="15" s="1"/>
  <c r="T138" i="15"/>
  <c r="K139" i="15"/>
  <c r="AK138" i="15" l="1"/>
  <c r="AJ138" i="15"/>
  <c r="AL138" i="15"/>
  <c r="B139" i="15"/>
  <c r="AH138" i="15"/>
  <c r="D139" i="15" s="1"/>
  <c r="O139" i="15"/>
  <c r="I139" i="15" l="1"/>
  <c r="L139" i="15"/>
  <c r="M139" i="15" s="1"/>
  <c r="U139" i="15"/>
  <c r="V139" i="15" s="1"/>
  <c r="E139" i="15"/>
  <c r="F139" i="15" l="1"/>
  <c r="W139" i="15"/>
  <c r="Y139" i="15"/>
  <c r="P139" i="15"/>
  <c r="N139" i="15"/>
  <c r="Z139" i="15"/>
  <c r="R139" i="15"/>
  <c r="X139" i="15" l="1"/>
  <c r="AA139" i="15" s="1"/>
  <c r="AB139" i="15" s="1"/>
  <c r="Q139" i="15"/>
  <c r="S139" i="15" s="1"/>
  <c r="G139" i="15"/>
  <c r="AC139" i="15"/>
  <c r="H140" i="15"/>
  <c r="J140" i="15" l="1"/>
  <c r="AF139" i="15"/>
  <c r="AI139" i="15"/>
  <c r="AD139" i="15"/>
  <c r="AE139" i="15" s="1"/>
  <c r="AG139" i="15"/>
  <c r="C140" i="15" s="1"/>
  <c r="T139" i="15"/>
  <c r="K140" i="15"/>
  <c r="AJ139" i="15" l="1"/>
  <c r="AL139" i="15"/>
  <c r="AK139" i="15"/>
  <c r="B140" i="15"/>
  <c r="AH139" i="15"/>
  <c r="D140" i="15" s="1"/>
  <c r="O140" i="15"/>
  <c r="I140" i="15" l="1"/>
  <c r="U140" i="15"/>
  <c r="V140" i="15" s="1"/>
  <c r="L140" i="15"/>
  <c r="M140" i="15" s="1"/>
  <c r="E140" i="15"/>
  <c r="F140" i="15" l="1"/>
  <c r="N140" i="15"/>
  <c r="P140" i="15"/>
  <c r="W140" i="15"/>
  <c r="Y140" i="15"/>
  <c r="Z140" i="15"/>
  <c r="R140" i="15"/>
  <c r="X140" i="15" l="1"/>
  <c r="AA140" i="15" s="1"/>
  <c r="AB140" i="15" s="1"/>
  <c r="Q140" i="15"/>
  <c r="S140" i="15" s="1"/>
  <c r="G140" i="15"/>
  <c r="H141" i="15"/>
  <c r="AC140" i="15"/>
  <c r="J141" i="15" l="1"/>
  <c r="AD140" i="15"/>
  <c r="AE140" i="15" s="1"/>
  <c r="AG140" i="15"/>
  <c r="C141" i="15" s="1"/>
  <c r="AF140" i="15"/>
  <c r="AI140" i="15"/>
  <c r="T140" i="15"/>
  <c r="K141" i="15"/>
  <c r="B141" i="15" l="1"/>
  <c r="AH140" i="15"/>
  <c r="D141" i="15" s="1"/>
  <c r="AK140" i="15"/>
  <c r="AJ140" i="15"/>
  <c r="AL140" i="15"/>
  <c r="O141" i="15"/>
  <c r="L141" i="15" l="1"/>
  <c r="M141" i="15" s="1"/>
  <c r="U141" i="15"/>
  <c r="V141" i="15" s="1"/>
  <c r="I141" i="15"/>
  <c r="E141" i="15"/>
  <c r="F141" i="15" l="1"/>
  <c r="W141" i="15"/>
  <c r="Y141" i="15"/>
  <c r="P141" i="15"/>
  <c r="N141" i="15"/>
  <c r="Z141" i="15"/>
  <c r="R141" i="15"/>
  <c r="X141" i="15" l="1"/>
  <c r="AA141" i="15" s="1"/>
  <c r="AB141" i="15" s="1"/>
  <c r="Q141" i="15"/>
  <c r="S141" i="15" s="1"/>
  <c r="G141" i="15"/>
  <c r="AC141" i="15"/>
  <c r="H142" i="15"/>
  <c r="J142" i="15" l="1"/>
  <c r="AF141" i="15"/>
  <c r="AG141" i="15"/>
  <c r="C142" i="15" s="1"/>
  <c r="AI141" i="15"/>
  <c r="AD141" i="15"/>
  <c r="AE141" i="15" s="1"/>
  <c r="T141" i="15"/>
  <c r="K142" i="15"/>
  <c r="AL141" i="15" l="1"/>
  <c r="AK141" i="15"/>
  <c r="AJ141" i="15"/>
  <c r="AH141" i="15"/>
  <c r="D142" i="15" s="1"/>
  <c r="B142" i="15"/>
  <c r="O142" i="15"/>
  <c r="U142" i="15" l="1"/>
  <c r="V142" i="15" s="1"/>
  <c r="L142" i="15"/>
  <c r="M142" i="15" s="1"/>
  <c r="I142" i="15"/>
  <c r="E142" i="15"/>
  <c r="F142" i="15" l="1"/>
  <c r="P142" i="15"/>
  <c r="N142" i="15"/>
  <c r="W142" i="15"/>
  <c r="Y142" i="15"/>
  <c r="Z142" i="15"/>
  <c r="R142" i="15"/>
  <c r="X142" i="15" l="1"/>
  <c r="AA142" i="15" s="1"/>
  <c r="AB142" i="15" s="1"/>
  <c r="Q142" i="15"/>
  <c r="S142" i="15" s="1"/>
  <c r="G142" i="15"/>
  <c r="AC142" i="15"/>
  <c r="H143" i="15"/>
  <c r="J143" i="15" l="1"/>
  <c r="AG142" i="15"/>
  <c r="C143" i="15" s="1"/>
  <c r="AF142" i="15"/>
  <c r="AI142" i="15"/>
  <c r="AD142" i="15"/>
  <c r="AE142" i="15" s="1"/>
  <c r="T142" i="15"/>
  <c r="K143" i="15"/>
  <c r="AH142" i="15" l="1"/>
  <c r="D143" i="15" s="1"/>
  <c r="B143" i="15"/>
  <c r="AJ142" i="15"/>
  <c r="AL142" i="15"/>
  <c r="AK142" i="15"/>
  <c r="O143" i="15"/>
  <c r="I143" i="15" l="1"/>
  <c r="U143" i="15"/>
  <c r="V143" i="15" s="1"/>
  <c r="L143" i="15"/>
  <c r="M143" i="15" s="1"/>
  <c r="E143" i="15"/>
  <c r="F143" i="15" l="1"/>
  <c r="N143" i="15"/>
  <c r="Q143" i="15" s="1"/>
  <c r="P143" i="15"/>
  <c r="Y143" i="15"/>
  <c r="W143" i="15"/>
  <c r="X143" i="15" s="1"/>
  <c r="R143" i="15"/>
  <c r="Z143" i="15"/>
  <c r="S143" i="15" l="1"/>
  <c r="AA143" i="15"/>
  <c r="AB143" i="15" s="1"/>
  <c r="G143" i="15"/>
  <c r="H144" i="15"/>
  <c r="AC143" i="15"/>
  <c r="J144" i="15" l="1"/>
  <c r="AD143" i="15"/>
  <c r="AE143" i="15" s="1"/>
  <c r="AG143" i="15"/>
  <c r="C144" i="15" s="1"/>
  <c r="AF143" i="15"/>
  <c r="AI143" i="15"/>
  <c r="T143" i="15"/>
  <c r="K144" i="15"/>
  <c r="B144" i="15" l="1"/>
  <c r="AH143" i="15"/>
  <c r="D144" i="15" s="1"/>
  <c r="AK143" i="15"/>
  <c r="AJ143" i="15"/>
  <c r="AL143" i="15"/>
  <c r="O144" i="15"/>
  <c r="L144" i="15" l="1"/>
  <c r="M144" i="15" s="1"/>
  <c r="U144" i="15"/>
  <c r="V144" i="15" s="1"/>
  <c r="I144" i="15"/>
  <c r="E144" i="15"/>
  <c r="F144" i="15" l="1"/>
  <c r="Y144" i="15"/>
  <c r="W144" i="15"/>
  <c r="N144" i="15"/>
  <c r="P144" i="15"/>
  <c r="Z144" i="15"/>
  <c r="R144" i="15"/>
  <c r="X144" i="15" l="1"/>
  <c r="AA144" i="15" s="1"/>
  <c r="AB144" i="15" s="1"/>
  <c r="Q144" i="15"/>
  <c r="S144" i="15" s="1"/>
  <c r="G144" i="15"/>
  <c r="AC144" i="15"/>
  <c r="H145" i="15"/>
  <c r="J145" i="15" l="1"/>
  <c r="AF144" i="15"/>
  <c r="AI144" i="15"/>
  <c r="AD144" i="15"/>
  <c r="AE144" i="15" s="1"/>
  <c r="AG144" i="15"/>
  <c r="C145" i="15" s="1"/>
  <c r="T144" i="15"/>
  <c r="K145" i="15"/>
  <c r="AK144" i="15" l="1"/>
  <c r="AJ144" i="15"/>
  <c r="AL144" i="15"/>
  <c r="AH144" i="15"/>
  <c r="D145" i="15" s="1"/>
  <c r="B145" i="15"/>
  <c r="O145" i="15"/>
  <c r="L145" i="15" l="1"/>
  <c r="M145" i="15" s="1"/>
  <c r="U145" i="15"/>
  <c r="V145" i="15" s="1"/>
  <c r="I145" i="15"/>
  <c r="E145" i="15"/>
  <c r="F145" i="15" l="1"/>
  <c r="Y145" i="15"/>
  <c r="W145" i="15"/>
  <c r="P145" i="15"/>
  <c r="N145" i="15"/>
  <c r="R145" i="15"/>
  <c r="Z145" i="15"/>
  <c r="X145" i="15" l="1"/>
  <c r="AA145" i="15" s="1"/>
  <c r="AB145" i="15" s="1"/>
  <c r="Q145" i="15"/>
  <c r="S145" i="15" s="1"/>
  <c r="G145" i="15"/>
  <c r="AC145" i="15"/>
  <c r="H146" i="15"/>
  <c r="J146" i="15" l="1"/>
  <c r="AD145" i="15"/>
  <c r="AE145" i="15" s="1"/>
  <c r="AG145" i="15"/>
  <c r="C146" i="15" s="1"/>
  <c r="AF145" i="15"/>
  <c r="AI145" i="15"/>
  <c r="T145" i="15"/>
  <c r="K146" i="15"/>
  <c r="B146" i="15" l="1"/>
  <c r="AH145" i="15"/>
  <c r="D146" i="15" s="1"/>
  <c r="AK145" i="15"/>
  <c r="AJ145" i="15"/>
  <c r="AL145" i="15"/>
  <c r="O146" i="15"/>
  <c r="L146" i="15" l="1"/>
  <c r="M146" i="15" s="1"/>
  <c r="U146" i="15"/>
  <c r="V146" i="15" s="1"/>
  <c r="I146" i="15"/>
  <c r="E146" i="15"/>
  <c r="F146" i="15" l="1"/>
  <c r="W146" i="15"/>
  <c r="Y146" i="15"/>
  <c r="N146" i="15"/>
  <c r="P146" i="15"/>
  <c r="R146" i="15"/>
  <c r="Z146" i="15"/>
  <c r="X146" i="15" l="1"/>
  <c r="AA146" i="15" s="1"/>
  <c r="AB146" i="15" s="1"/>
  <c r="Q146" i="15"/>
  <c r="S146" i="15" s="1"/>
  <c r="G146" i="15"/>
  <c r="AC146" i="15"/>
  <c r="H147" i="15"/>
  <c r="J147" i="15" l="1"/>
  <c r="AF146" i="15"/>
  <c r="AI146" i="15"/>
  <c r="AG146" i="15"/>
  <c r="C147" i="15" s="1"/>
  <c r="AD146" i="15"/>
  <c r="AE146" i="15" s="1"/>
  <c r="T146" i="15"/>
  <c r="K147" i="15"/>
  <c r="AJ146" i="15" l="1"/>
  <c r="AL146" i="15"/>
  <c r="AK146" i="15"/>
  <c r="B147" i="15"/>
  <c r="AH146" i="15"/>
  <c r="D147" i="15" s="1"/>
  <c r="O147" i="15"/>
  <c r="I147" i="15" l="1"/>
  <c r="L147" i="15"/>
  <c r="M147" i="15" s="1"/>
  <c r="U147" i="15"/>
  <c r="V147" i="15" s="1"/>
  <c r="E147" i="15"/>
  <c r="F147" i="15" l="1"/>
  <c r="W147" i="15"/>
  <c r="Y147" i="15"/>
  <c r="P147" i="15"/>
  <c r="N147" i="15"/>
  <c r="Z147" i="15"/>
  <c r="R147" i="15"/>
  <c r="X147" i="15" l="1"/>
  <c r="AA147" i="15" s="1"/>
  <c r="AB147" i="15" s="1"/>
  <c r="Q147" i="15"/>
  <c r="S147" i="15" s="1"/>
  <c r="G147" i="15"/>
  <c r="AC147" i="15"/>
  <c r="H148" i="15"/>
  <c r="J148" i="15" l="1"/>
  <c r="AG147" i="15"/>
  <c r="C148" i="15" s="1"/>
  <c r="AF147" i="15"/>
  <c r="AI147" i="15"/>
  <c r="AD147" i="15"/>
  <c r="AE147" i="15" s="1"/>
  <c r="T147" i="15"/>
  <c r="K148" i="15"/>
  <c r="B148" i="15" l="1"/>
  <c r="AH147" i="15"/>
  <c r="D148" i="15" s="1"/>
  <c r="AL147" i="15"/>
  <c r="AJ147" i="15"/>
  <c r="AK147" i="15"/>
  <c r="O148" i="15"/>
  <c r="U148" i="15" l="1"/>
  <c r="V148" i="15" s="1"/>
  <c r="L148" i="15"/>
  <c r="M148" i="15" s="1"/>
  <c r="I148" i="15"/>
  <c r="E148" i="15"/>
  <c r="F148" i="15" l="1"/>
  <c r="P148" i="15"/>
  <c r="N148" i="15"/>
  <c r="Y148" i="15"/>
  <c r="W148" i="15"/>
  <c r="X148" i="15" s="1"/>
  <c r="R148" i="15"/>
  <c r="Z148" i="15"/>
  <c r="Q148" i="15" l="1"/>
  <c r="S148" i="15" s="1"/>
  <c r="T148" i="15" s="1"/>
  <c r="AA148" i="15"/>
  <c r="AB148" i="15" s="1"/>
  <c r="G148" i="15"/>
  <c r="AC148" i="15"/>
  <c r="H149" i="15"/>
  <c r="J149" i="15" l="1"/>
  <c r="AI148" i="15"/>
  <c r="AD148" i="15"/>
  <c r="AE148" i="15" s="1"/>
  <c r="AG148" i="15"/>
  <c r="C149" i="15" s="1"/>
  <c r="AF148" i="15"/>
  <c r="K149" i="15"/>
  <c r="AL148" i="15" l="1"/>
  <c r="AJ148" i="15"/>
  <c r="AK148" i="15"/>
  <c r="AH148" i="15"/>
  <c r="D149" i="15" s="1"/>
  <c r="B149" i="15"/>
  <c r="O149" i="15"/>
  <c r="U149" i="15" l="1"/>
  <c r="V149" i="15" s="1"/>
  <c r="L149" i="15"/>
  <c r="M149" i="15" s="1"/>
  <c r="I149" i="15"/>
  <c r="E149" i="15"/>
  <c r="F149" i="15" l="1"/>
  <c r="P149" i="15"/>
  <c r="N149" i="15"/>
  <c r="W149" i="15"/>
  <c r="Y149" i="15"/>
  <c r="R149" i="15"/>
  <c r="Z149" i="15"/>
  <c r="X149" i="15" l="1"/>
  <c r="AA149" i="15" s="1"/>
  <c r="AB149" i="15" s="1"/>
  <c r="Q149" i="15"/>
  <c r="S149" i="15" s="1"/>
  <c r="G149" i="15"/>
  <c r="H150" i="15"/>
  <c r="AC149" i="15"/>
  <c r="J150" i="15" l="1"/>
  <c r="AI149" i="15"/>
  <c r="AG149" i="15"/>
  <c r="C150" i="15" s="1"/>
  <c r="AD149" i="15"/>
  <c r="AE149" i="15" s="1"/>
  <c r="AF149" i="15"/>
  <c r="T149" i="15"/>
  <c r="K150" i="15"/>
  <c r="AJ149" i="15" l="1"/>
  <c r="AL149" i="15"/>
  <c r="AK149" i="15"/>
  <c r="B150" i="15"/>
  <c r="AH149" i="15"/>
  <c r="D150" i="15" s="1"/>
  <c r="O150" i="15"/>
  <c r="I150" i="15" l="1"/>
  <c r="L150" i="15"/>
  <c r="M150" i="15" s="1"/>
  <c r="U150" i="15"/>
  <c r="V150" i="15" s="1"/>
  <c r="E150" i="15"/>
  <c r="F150" i="15" l="1"/>
  <c r="Y150" i="15"/>
  <c r="W150" i="15"/>
  <c r="N150" i="15"/>
  <c r="P150" i="15"/>
  <c r="Z150" i="15"/>
  <c r="R150" i="15"/>
  <c r="X150" i="15" l="1"/>
  <c r="AA150" i="15" s="1"/>
  <c r="AB150" i="15" s="1"/>
  <c r="Q150" i="15"/>
  <c r="S150" i="15" s="1"/>
  <c r="T150" i="15" s="1"/>
  <c r="G150" i="15"/>
  <c r="AC150" i="15"/>
  <c r="H151" i="15"/>
  <c r="J151" i="15" l="1"/>
  <c r="AI150" i="15"/>
  <c r="AD150" i="15"/>
  <c r="AE150" i="15" s="1"/>
  <c r="AG150" i="15"/>
  <c r="C151" i="15" s="1"/>
  <c r="AF150" i="15"/>
  <c r="K151" i="15"/>
  <c r="AL150" i="15" l="1"/>
  <c r="AJ150" i="15"/>
  <c r="AK150" i="15"/>
  <c r="AH150" i="15"/>
  <c r="D151" i="15" s="1"/>
  <c r="B151" i="15"/>
  <c r="O151" i="15"/>
  <c r="U151" i="15" l="1"/>
  <c r="V151" i="15" s="1"/>
  <c r="L151" i="15"/>
  <c r="M151" i="15" s="1"/>
  <c r="I151" i="15"/>
  <c r="E151" i="15"/>
  <c r="F151" i="15" l="1"/>
  <c r="P151" i="15"/>
  <c r="N151" i="15"/>
  <c r="Y151" i="15"/>
  <c r="W151" i="15"/>
  <c r="R151" i="15"/>
  <c r="Z151" i="15"/>
  <c r="X151" i="15" l="1"/>
  <c r="AA151" i="15" s="1"/>
  <c r="AB151" i="15" s="1"/>
  <c r="Q151" i="15"/>
  <c r="S151" i="15" s="1"/>
  <c r="G151" i="15"/>
  <c r="AC151" i="15"/>
  <c r="H152" i="15"/>
  <c r="J152" i="15" l="1"/>
  <c r="AG151" i="15"/>
  <c r="C152" i="15" s="1"/>
  <c r="AF151" i="15"/>
  <c r="AI151" i="15"/>
  <c r="AD151" i="15"/>
  <c r="AE151" i="15" s="1"/>
  <c r="K152" i="15"/>
  <c r="T151" i="15"/>
  <c r="AL151" i="15" l="1"/>
  <c r="AJ151" i="15"/>
  <c r="AK151" i="15"/>
  <c r="B152" i="15"/>
  <c r="AH151" i="15"/>
  <c r="D152" i="15" s="1"/>
  <c r="O152" i="15"/>
  <c r="I152" i="15" l="1"/>
  <c r="U152" i="15"/>
  <c r="V152" i="15" s="1"/>
  <c r="L152" i="15"/>
  <c r="M152" i="15" s="1"/>
  <c r="E152" i="15"/>
  <c r="F152" i="15" l="1"/>
  <c r="N152" i="15"/>
  <c r="P152" i="15"/>
  <c r="Y152" i="15"/>
  <c r="W152" i="15"/>
  <c r="Z152" i="15"/>
  <c r="R152" i="15"/>
  <c r="X152" i="15" l="1"/>
  <c r="AA152" i="15" s="1"/>
  <c r="AB152" i="15" s="1"/>
  <c r="Q152" i="15"/>
  <c r="S152" i="15" s="1"/>
  <c r="G152" i="15"/>
  <c r="H153" i="15"/>
  <c r="AC152" i="15"/>
  <c r="J153" i="15" l="1"/>
  <c r="AI152" i="15"/>
  <c r="AD152" i="15"/>
  <c r="AE152" i="15" s="1"/>
  <c r="AF152" i="15"/>
  <c r="AG152" i="15"/>
  <c r="C153" i="15" s="1"/>
  <c r="K153" i="15"/>
  <c r="T152" i="15"/>
  <c r="AK152" i="15" l="1"/>
  <c r="AL152" i="15"/>
  <c r="AJ152" i="15"/>
  <c r="AH152" i="15"/>
  <c r="D153" i="15" s="1"/>
  <c r="B153" i="15"/>
  <c r="O153" i="15"/>
  <c r="L153" i="15" l="1"/>
  <c r="M153" i="15" s="1"/>
  <c r="U153" i="15"/>
  <c r="V153" i="15" s="1"/>
  <c r="I153" i="15"/>
  <c r="E153" i="15"/>
  <c r="F153" i="15" l="1"/>
  <c r="W153" i="15"/>
  <c r="Y153" i="15"/>
  <c r="P153" i="15"/>
  <c r="N153" i="15"/>
  <c r="Z153" i="15"/>
  <c r="R153" i="15"/>
  <c r="X153" i="15" l="1"/>
  <c r="AA153" i="15" s="1"/>
  <c r="AB153" i="15" s="1"/>
  <c r="Q153" i="15"/>
  <c r="S153" i="15" s="1"/>
  <c r="G153" i="15"/>
  <c r="H154" i="15"/>
  <c r="AC153" i="15"/>
  <c r="J154" i="15" l="1"/>
  <c r="AG153" i="15"/>
  <c r="C154" i="15" s="1"/>
  <c r="AF153" i="15"/>
  <c r="AI153" i="15"/>
  <c r="AD153" i="15"/>
  <c r="AE153" i="15" s="1"/>
  <c r="T153" i="15"/>
  <c r="K154" i="15"/>
  <c r="AK153" i="15" l="1"/>
  <c r="AL153" i="15"/>
  <c r="AJ153" i="15"/>
  <c r="B154" i="15"/>
  <c r="AH153" i="15"/>
  <c r="D154" i="15" s="1"/>
  <c r="O154" i="15"/>
  <c r="I154" i="15" l="1"/>
  <c r="U154" i="15"/>
  <c r="V154" i="15" s="1"/>
  <c r="L154" i="15"/>
  <c r="M154" i="15" s="1"/>
  <c r="E154" i="15"/>
  <c r="F154" i="15" l="1"/>
  <c r="P154" i="15"/>
  <c r="N154" i="15"/>
  <c r="W154" i="15"/>
  <c r="Y154" i="15"/>
  <c r="R154" i="15"/>
  <c r="Z154" i="15"/>
  <c r="X154" i="15" l="1"/>
  <c r="AA154" i="15" s="1"/>
  <c r="AB154" i="15" s="1"/>
  <c r="Q154" i="15"/>
  <c r="S154" i="15" s="1"/>
  <c r="G154" i="15"/>
  <c r="AC154" i="15"/>
  <c r="H155" i="15"/>
  <c r="J155" i="15" l="1"/>
  <c r="AI154" i="15"/>
  <c r="AD154" i="15"/>
  <c r="AE154" i="15" s="1"/>
  <c r="AG154" i="15"/>
  <c r="C155" i="15" s="1"/>
  <c r="AF154" i="15"/>
  <c r="T154" i="15"/>
  <c r="K155" i="15"/>
  <c r="AL154" i="15" l="1"/>
  <c r="AK154" i="15"/>
  <c r="AJ154" i="15"/>
  <c r="AH154" i="15"/>
  <c r="D155" i="15" s="1"/>
  <c r="B155" i="15"/>
  <c r="O155" i="15"/>
  <c r="U155" i="15" l="1"/>
  <c r="V155" i="15" s="1"/>
  <c r="L155" i="15"/>
  <c r="M155" i="15" s="1"/>
  <c r="I155" i="15"/>
  <c r="E155" i="15"/>
  <c r="F155" i="15" l="1"/>
  <c r="N155" i="15"/>
  <c r="P155" i="15"/>
  <c r="Y155" i="15"/>
  <c r="W155" i="15"/>
  <c r="Z155" i="15"/>
  <c r="R155" i="15"/>
  <c r="X155" i="15" l="1"/>
  <c r="AA155" i="15" s="1"/>
  <c r="AB155" i="15" s="1"/>
  <c r="Q155" i="15"/>
  <c r="S155" i="15" s="1"/>
  <c r="G155" i="15"/>
  <c r="AC155" i="15"/>
  <c r="H156" i="15"/>
  <c r="J156" i="15" l="1"/>
  <c r="AI155" i="15"/>
  <c r="AD155" i="15"/>
  <c r="AE155" i="15" s="1"/>
  <c r="AG155" i="15"/>
  <c r="C156" i="15" s="1"/>
  <c r="AF155" i="15"/>
  <c r="T155" i="15"/>
  <c r="K156" i="15"/>
  <c r="AL155" i="15" l="1"/>
  <c r="AK155" i="15"/>
  <c r="AJ155" i="15"/>
  <c r="B156" i="15"/>
  <c r="AH155" i="15"/>
  <c r="D156" i="15" s="1"/>
  <c r="O156" i="15"/>
  <c r="I156" i="15" l="1"/>
  <c r="L156" i="15"/>
  <c r="M156" i="15" s="1"/>
  <c r="U156" i="15"/>
  <c r="V156" i="15" s="1"/>
  <c r="E156" i="15"/>
  <c r="F156" i="15" l="1"/>
  <c r="P156" i="15"/>
  <c r="N156" i="15"/>
  <c r="W156" i="15"/>
  <c r="Y156" i="15"/>
  <c r="R156" i="15"/>
  <c r="Z156" i="15"/>
  <c r="X156" i="15" l="1"/>
  <c r="AA156" i="15" s="1"/>
  <c r="AB156" i="15" s="1"/>
  <c r="Q156" i="15"/>
  <c r="S156" i="15" s="1"/>
  <c r="G156" i="15"/>
  <c r="H157" i="15"/>
  <c r="AC156" i="15"/>
  <c r="J157" i="15" l="1"/>
  <c r="AD156" i="15"/>
  <c r="AE156" i="15" s="1"/>
  <c r="AI156" i="15"/>
  <c r="AG156" i="15"/>
  <c r="C157" i="15" s="1"/>
  <c r="AF156" i="15"/>
  <c r="T156" i="15"/>
  <c r="K157" i="15"/>
  <c r="AL156" i="15" l="1"/>
  <c r="AK156" i="15"/>
  <c r="AJ156" i="15"/>
  <c r="B157" i="15"/>
  <c r="AH156" i="15"/>
  <c r="D157" i="15" s="1"/>
  <c r="O157" i="15"/>
  <c r="I157" i="15" l="1"/>
  <c r="U157" i="15"/>
  <c r="V157" i="15" s="1"/>
  <c r="L157" i="15"/>
  <c r="M157" i="15" s="1"/>
  <c r="E157" i="15"/>
  <c r="F157" i="15" l="1"/>
  <c r="Y157" i="15"/>
  <c r="W157" i="15"/>
  <c r="N157" i="15"/>
  <c r="P157" i="15"/>
  <c r="Z157" i="15"/>
  <c r="R157" i="15"/>
  <c r="X157" i="15" l="1"/>
  <c r="AA157" i="15" s="1"/>
  <c r="AB157" i="15" s="1"/>
  <c r="Q157" i="15"/>
  <c r="S157" i="15" s="1"/>
  <c r="T157" i="15" s="1"/>
  <c r="G157" i="15"/>
  <c r="H158" i="15"/>
  <c r="AC157" i="15"/>
  <c r="J158" i="15" l="1"/>
  <c r="AD157" i="15"/>
  <c r="AE157" i="15" s="1"/>
  <c r="AG157" i="15"/>
  <c r="C158" i="15" s="1"/>
  <c r="AF157" i="15"/>
  <c r="AI157" i="15"/>
  <c r="K158" i="15"/>
  <c r="AH157" i="15" l="1"/>
  <c r="D158" i="15" s="1"/>
  <c r="B158" i="15"/>
  <c r="AJ157" i="15"/>
  <c r="AK157" i="15"/>
  <c r="AL157" i="15"/>
  <c r="O158" i="15"/>
  <c r="I158" i="15" l="1"/>
  <c r="U158" i="15"/>
  <c r="V158" i="15" s="1"/>
  <c r="L158" i="15"/>
  <c r="M158" i="15" s="1"/>
  <c r="E158" i="15"/>
  <c r="F158" i="15" l="1"/>
  <c r="N158" i="15"/>
  <c r="P158" i="15"/>
  <c r="W158" i="15"/>
  <c r="Y158" i="15"/>
  <c r="Z158" i="15"/>
  <c r="R158" i="15"/>
  <c r="X158" i="15" l="1"/>
  <c r="AA158" i="15" s="1"/>
  <c r="AB158" i="15" s="1"/>
  <c r="Q158" i="15"/>
  <c r="S158" i="15" s="1"/>
  <c r="G158" i="15"/>
  <c r="H159" i="15"/>
  <c r="AC158" i="15"/>
  <c r="J159" i="15" l="1"/>
  <c r="AF158" i="15"/>
  <c r="AD158" i="15"/>
  <c r="AE158" i="15" s="1"/>
  <c r="AG158" i="15"/>
  <c r="C159" i="15" s="1"/>
  <c r="AI158" i="15"/>
  <c r="T158" i="15"/>
  <c r="K159" i="15"/>
  <c r="B159" i="15" l="1"/>
  <c r="AH158" i="15"/>
  <c r="D159" i="15" s="1"/>
  <c r="AL158" i="15"/>
  <c r="AK158" i="15"/>
  <c r="AJ158" i="15"/>
  <c r="O159" i="15"/>
  <c r="L159" i="15" l="1"/>
  <c r="M159" i="15" s="1"/>
  <c r="U159" i="15"/>
  <c r="V159" i="15" s="1"/>
  <c r="I159" i="15"/>
  <c r="E159" i="15"/>
  <c r="F159" i="15" l="1"/>
  <c r="Y159" i="15"/>
  <c r="W159" i="15"/>
  <c r="P159" i="15"/>
  <c r="N159" i="15"/>
  <c r="Z159" i="15"/>
  <c r="R159" i="15"/>
  <c r="X159" i="15" l="1"/>
  <c r="AA159" i="15" s="1"/>
  <c r="AB159" i="15" s="1"/>
  <c r="Q159" i="15"/>
  <c r="S159" i="15" s="1"/>
  <c r="G159" i="15"/>
  <c r="AC159" i="15"/>
  <c r="H160" i="15"/>
  <c r="J160" i="15" l="1"/>
  <c r="AG159" i="15"/>
  <c r="C160" i="15" s="1"/>
  <c r="AI159" i="15"/>
  <c r="AD159" i="15"/>
  <c r="AE159" i="15" s="1"/>
  <c r="AF159" i="15"/>
  <c r="T159" i="15"/>
  <c r="K160" i="15"/>
  <c r="AL159" i="15" l="1"/>
  <c r="AJ159" i="15"/>
  <c r="AK159" i="15"/>
  <c r="B160" i="15"/>
  <c r="AH159" i="15"/>
  <c r="D160" i="15" s="1"/>
  <c r="O160" i="15"/>
  <c r="I160" i="15" l="1"/>
  <c r="U160" i="15"/>
  <c r="V160" i="15" s="1"/>
  <c r="L160" i="15"/>
  <c r="M160" i="15" s="1"/>
  <c r="E160" i="15"/>
  <c r="F160" i="15" l="1"/>
  <c r="P160" i="15"/>
  <c r="N160" i="15"/>
  <c r="Y160" i="15"/>
  <c r="W160" i="15"/>
  <c r="Z160" i="15"/>
  <c r="R160" i="15"/>
  <c r="X160" i="15" l="1"/>
  <c r="AA160" i="15" s="1"/>
  <c r="AB160" i="15" s="1"/>
  <c r="Q160" i="15"/>
  <c r="S160" i="15" s="1"/>
  <c r="G160" i="15"/>
  <c r="AC160" i="15"/>
  <c r="H161" i="15"/>
  <c r="J161" i="15" l="1"/>
  <c r="AD160" i="15"/>
  <c r="AE160" i="15" s="1"/>
  <c r="AG160" i="15"/>
  <c r="C161" i="15" s="1"/>
  <c r="AF160" i="15"/>
  <c r="AI160" i="15"/>
  <c r="T160" i="15"/>
  <c r="K161" i="15"/>
  <c r="AH160" i="15" l="1"/>
  <c r="D161" i="15" s="1"/>
  <c r="B161" i="15"/>
  <c r="AK160" i="15"/>
  <c r="AJ160" i="15"/>
  <c r="AL160" i="15"/>
  <c r="O161" i="15"/>
  <c r="I161" i="15" l="1"/>
  <c r="U161" i="15"/>
  <c r="V161" i="15" s="1"/>
  <c r="L161" i="15"/>
  <c r="M161" i="15" s="1"/>
  <c r="E161" i="15"/>
  <c r="F161" i="15" l="1"/>
  <c r="Y161" i="15"/>
  <c r="W161" i="15"/>
  <c r="N161" i="15"/>
  <c r="Q161" i="15" s="1"/>
  <c r="P161" i="15"/>
  <c r="Z161" i="15"/>
  <c r="R161" i="15"/>
  <c r="X161" i="15" l="1"/>
  <c r="AA161" i="15" s="1"/>
  <c r="AB161" i="15" s="1"/>
  <c r="S161" i="15"/>
  <c r="G161" i="15"/>
  <c r="AC161" i="15"/>
  <c r="H162" i="15"/>
  <c r="J162" i="15" l="1"/>
  <c r="AF161" i="15"/>
  <c r="AI161" i="15"/>
  <c r="AD161" i="15"/>
  <c r="AE161" i="15" s="1"/>
  <c r="AG161" i="15"/>
  <c r="C162" i="15" s="1"/>
  <c r="T161" i="15"/>
  <c r="K162" i="15"/>
  <c r="AL161" i="15" l="1"/>
  <c r="AJ161" i="15"/>
  <c r="AK161" i="15"/>
  <c r="AH161" i="15"/>
  <c r="D162" i="15" s="1"/>
  <c r="B162" i="15"/>
  <c r="O162" i="15"/>
  <c r="L162" i="15" l="1"/>
  <c r="M162" i="15" s="1"/>
  <c r="U162" i="15"/>
  <c r="V162" i="15" s="1"/>
  <c r="I162" i="15"/>
  <c r="E162" i="15"/>
  <c r="F162" i="15" l="1"/>
  <c r="Y162" i="15"/>
  <c r="W162" i="15"/>
  <c r="N162" i="15"/>
  <c r="P162" i="15"/>
  <c r="R162" i="15"/>
  <c r="Z162" i="15"/>
  <c r="X162" i="15" l="1"/>
  <c r="AA162" i="15" s="1"/>
  <c r="AB162" i="15" s="1"/>
  <c r="Q162" i="15"/>
  <c r="S162" i="15" s="1"/>
  <c r="G162" i="15"/>
  <c r="AC162" i="15"/>
  <c r="H163" i="15"/>
  <c r="J163" i="15" l="1"/>
  <c r="AG162" i="15"/>
  <c r="C163" i="15" s="1"/>
  <c r="AF162" i="15"/>
  <c r="AI162" i="15"/>
  <c r="AD162" i="15"/>
  <c r="AE162" i="15" s="1"/>
  <c r="K163" i="15"/>
  <c r="T162" i="15"/>
  <c r="AL162" i="15" l="1"/>
  <c r="AK162" i="15"/>
  <c r="AJ162" i="15"/>
  <c r="AH162" i="15"/>
  <c r="D163" i="15" s="1"/>
  <c r="B163" i="15"/>
  <c r="O163" i="15"/>
  <c r="U163" i="15" l="1"/>
  <c r="V163" i="15" s="1"/>
  <c r="L163" i="15"/>
  <c r="M163" i="15" s="1"/>
  <c r="I163" i="15"/>
  <c r="E163" i="15"/>
  <c r="F163" i="15" l="1"/>
  <c r="N163" i="15"/>
  <c r="P163" i="15"/>
  <c r="Y163" i="15"/>
  <c r="W163" i="15"/>
  <c r="X163" i="15" s="1"/>
  <c r="R163" i="15"/>
  <c r="Z163" i="15"/>
  <c r="Q163" i="15" l="1"/>
  <c r="S163" i="15" s="1"/>
  <c r="AA163" i="15"/>
  <c r="AB163" i="15" s="1"/>
  <c r="G163" i="15"/>
  <c r="AC163" i="15"/>
  <c r="H164" i="15"/>
  <c r="J164" i="15" l="1"/>
  <c r="AI163" i="15"/>
  <c r="AG163" i="15"/>
  <c r="C164" i="15" s="1"/>
  <c r="AD163" i="15"/>
  <c r="AE163" i="15" s="1"/>
  <c r="AF163" i="15"/>
  <c r="T163" i="15"/>
  <c r="K164" i="15"/>
  <c r="AL163" i="15" l="1"/>
  <c r="AJ163" i="15"/>
  <c r="AK163" i="15"/>
  <c r="AH163" i="15"/>
  <c r="D164" i="15" s="1"/>
  <c r="B164" i="15"/>
  <c r="O164" i="15"/>
  <c r="L164" i="15" l="1"/>
  <c r="M164" i="15" s="1"/>
  <c r="U164" i="15"/>
  <c r="V164" i="15" s="1"/>
  <c r="I164" i="15"/>
  <c r="E164" i="15"/>
  <c r="F164" i="15" l="1"/>
  <c r="W164" i="15"/>
  <c r="Y164" i="15"/>
  <c r="P164" i="15"/>
  <c r="N164" i="15"/>
  <c r="R164" i="15"/>
  <c r="Z164" i="15"/>
  <c r="X164" i="15" l="1"/>
  <c r="AA164" i="15" s="1"/>
  <c r="AB164" i="15" s="1"/>
  <c r="Q164" i="15"/>
  <c r="S164" i="15" s="1"/>
  <c r="G164" i="15"/>
  <c r="H165" i="15"/>
  <c r="AC164" i="15"/>
  <c r="J165" i="15" l="1"/>
  <c r="AI164" i="15"/>
  <c r="AG164" i="15"/>
  <c r="C165" i="15" s="1"/>
  <c r="AF164" i="15"/>
  <c r="AD164" i="15"/>
  <c r="AE164" i="15" s="1"/>
  <c r="T164" i="15"/>
  <c r="K165" i="15"/>
  <c r="AH164" i="15" l="1"/>
  <c r="D165" i="15" s="1"/>
  <c r="B165" i="15"/>
  <c r="AL164" i="15"/>
  <c r="AJ164" i="15"/>
  <c r="AK164" i="15"/>
  <c r="O165" i="15"/>
  <c r="I165" i="15" l="1"/>
  <c r="L165" i="15"/>
  <c r="M165" i="15" s="1"/>
  <c r="U165" i="15"/>
  <c r="V165" i="15" s="1"/>
  <c r="E165" i="15"/>
  <c r="F165" i="15" l="1"/>
  <c r="Y165" i="15"/>
  <c r="W165" i="15"/>
  <c r="N165" i="15"/>
  <c r="P165" i="15"/>
  <c r="Z165" i="15"/>
  <c r="R165" i="15"/>
  <c r="X165" i="15" l="1"/>
  <c r="AA165" i="15" s="1"/>
  <c r="AB165" i="15" s="1"/>
  <c r="Q165" i="15"/>
  <c r="S165" i="15" s="1"/>
  <c r="G165" i="15"/>
  <c r="AC165" i="15"/>
  <c r="H166" i="15"/>
  <c r="J166" i="15" l="1"/>
  <c r="AI165" i="15"/>
  <c r="AD165" i="15"/>
  <c r="AE165" i="15" s="1"/>
  <c r="AG165" i="15"/>
  <c r="C166" i="15" s="1"/>
  <c r="AF165" i="15"/>
  <c r="T165" i="15"/>
  <c r="K166" i="15"/>
  <c r="AK165" i="15" l="1"/>
  <c r="AL165" i="15"/>
  <c r="AJ165" i="15"/>
  <c r="B166" i="15"/>
  <c r="AH165" i="15"/>
  <c r="D166" i="15" s="1"/>
  <c r="O166" i="15"/>
  <c r="I166" i="15" l="1"/>
  <c r="U166" i="15"/>
  <c r="V166" i="15" s="1"/>
  <c r="L166" i="15"/>
  <c r="M166" i="15" s="1"/>
  <c r="E166" i="15"/>
  <c r="F166" i="15" l="1"/>
  <c r="N166" i="15"/>
  <c r="P166" i="15"/>
  <c r="Y166" i="15"/>
  <c r="W166" i="15"/>
  <c r="X166" i="15" s="1"/>
  <c r="R166" i="15"/>
  <c r="Z166" i="15"/>
  <c r="G166" i="15" l="1"/>
  <c r="Q166" i="15"/>
  <c r="S166" i="15" s="1"/>
  <c r="AA166" i="15"/>
  <c r="AB166" i="15" s="1"/>
  <c r="H167" i="15"/>
  <c r="AC166" i="15"/>
  <c r="J167" i="15" l="1"/>
  <c r="AF166" i="15"/>
  <c r="AG166" i="15"/>
  <c r="C167" i="15" s="1"/>
  <c r="AI166" i="15"/>
  <c r="AD166" i="15"/>
  <c r="AE166" i="15" s="1"/>
  <c r="T166" i="15"/>
  <c r="K167" i="15"/>
  <c r="AK166" i="15" l="1"/>
  <c r="AL166" i="15"/>
  <c r="AJ166" i="15"/>
  <c r="AH166" i="15"/>
  <c r="D167" i="15" s="1"/>
  <c r="B167" i="15"/>
  <c r="O167" i="15"/>
  <c r="U167" i="15" l="1"/>
  <c r="V167" i="15" s="1"/>
  <c r="L167" i="15"/>
  <c r="M167" i="15" s="1"/>
  <c r="I167" i="15"/>
  <c r="E167" i="15"/>
  <c r="F167" i="15" l="1"/>
  <c r="N167" i="15"/>
  <c r="P167" i="15"/>
  <c r="W167" i="15"/>
  <c r="Y167" i="15"/>
  <c r="R167" i="15"/>
  <c r="Z167" i="15"/>
  <c r="X167" i="15" l="1"/>
  <c r="AA167" i="15" s="1"/>
  <c r="AB167" i="15" s="1"/>
  <c r="Q167" i="15"/>
  <c r="S167" i="15" s="1"/>
  <c r="G167" i="15"/>
  <c r="AC167" i="15"/>
  <c r="H168" i="15"/>
  <c r="J168" i="15" l="1"/>
  <c r="AF167" i="15"/>
  <c r="AI167" i="15"/>
  <c r="AG167" i="15"/>
  <c r="C168" i="15" s="1"/>
  <c r="AD167" i="15"/>
  <c r="AE167" i="15" s="1"/>
  <c r="T167" i="15"/>
  <c r="K168" i="15"/>
  <c r="AK167" i="15" l="1"/>
  <c r="AJ167" i="15"/>
  <c r="AL167" i="15"/>
  <c r="B168" i="15"/>
  <c r="AH167" i="15"/>
  <c r="D168" i="15" s="1"/>
  <c r="O168" i="15"/>
  <c r="I168" i="15" l="1"/>
  <c r="U168" i="15"/>
  <c r="V168" i="15" s="1"/>
  <c r="L168" i="15"/>
  <c r="M168" i="15" s="1"/>
  <c r="E168" i="15"/>
  <c r="F168" i="15" l="1"/>
  <c r="N168" i="15"/>
  <c r="P168" i="15"/>
  <c r="Y168" i="15"/>
  <c r="W168" i="15"/>
  <c r="X168" i="15" s="1"/>
  <c r="R168" i="15"/>
  <c r="Z168" i="15"/>
  <c r="Q168" i="15" l="1"/>
  <c r="S168" i="15" s="1"/>
  <c r="AA168" i="15"/>
  <c r="AB168" i="15" s="1"/>
  <c r="G168" i="15"/>
  <c r="H169" i="15"/>
  <c r="AC168" i="15"/>
  <c r="J169" i="15" l="1"/>
  <c r="AI168" i="15"/>
  <c r="AD168" i="15"/>
  <c r="AE168" i="15" s="1"/>
  <c r="AG168" i="15"/>
  <c r="C169" i="15" s="1"/>
  <c r="AF168" i="15"/>
  <c r="K169" i="15"/>
  <c r="T168" i="15"/>
  <c r="AK168" i="15" l="1"/>
  <c r="AJ168" i="15"/>
  <c r="AL168" i="15"/>
  <c r="AH168" i="15"/>
  <c r="D169" i="15" s="1"/>
  <c r="B169" i="15"/>
  <c r="O169" i="15"/>
  <c r="L169" i="15" l="1"/>
  <c r="M169" i="15" s="1"/>
  <c r="U169" i="15"/>
  <c r="V169" i="15" s="1"/>
  <c r="I169" i="15"/>
  <c r="E169" i="15"/>
  <c r="F169" i="15" l="1"/>
  <c r="Y169" i="15"/>
  <c r="W169" i="15"/>
  <c r="N169" i="15"/>
  <c r="P169" i="15"/>
  <c r="R169" i="15"/>
  <c r="Z169" i="15"/>
  <c r="X169" i="15" l="1"/>
  <c r="AA169" i="15" s="1"/>
  <c r="AB169" i="15" s="1"/>
  <c r="Q169" i="15"/>
  <c r="S169" i="15" s="1"/>
  <c r="G169" i="15"/>
  <c r="AC169" i="15"/>
  <c r="H170" i="15"/>
  <c r="J170" i="15" l="1"/>
  <c r="AG169" i="15"/>
  <c r="C170" i="15" s="1"/>
  <c r="AI169" i="15"/>
  <c r="AF169" i="15"/>
  <c r="AD169" i="15"/>
  <c r="AE169" i="15" s="1"/>
  <c r="K170" i="15"/>
  <c r="T169" i="15"/>
  <c r="AH169" i="15" l="1"/>
  <c r="D170" i="15" s="1"/>
  <c r="B170" i="15"/>
  <c r="AJ169" i="15"/>
  <c r="AL169" i="15"/>
  <c r="AK169" i="15"/>
  <c r="O170" i="15"/>
  <c r="I170" i="15" l="1"/>
  <c r="L170" i="15"/>
  <c r="M170" i="15" s="1"/>
  <c r="U170" i="15"/>
  <c r="V170" i="15" s="1"/>
  <c r="E170" i="15"/>
  <c r="F170" i="15" l="1"/>
  <c r="W170" i="15"/>
  <c r="Y170" i="15"/>
  <c r="N170" i="15"/>
  <c r="P170" i="15"/>
  <c r="Z170" i="15"/>
  <c r="R170" i="15"/>
  <c r="X170" i="15" l="1"/>
  <c r="AA170" i="15" s="1"/>
  <c r="AB170" i="15" s="1"/>
  <c r="Q170" i="15"/>
  <c r="S170" i="15" s="1"/>
  <c r="G170" i="15"/>
  <c r="AC170" i="15"/>
  <c r="H171" i="15"/>
  <c r="J171" i="15" l="1"/>
  <c r="AG170" i="15"/>
  <c r="C171" i="15" s="1"/>
  <c r="AI170" i="15"/>
  <c r="AD170" i="15"/>
  <c r="AE170" i="15" s="1"/>
  <c r="AF170" i="15"/>
  <c r="K171" i="15"/>
  <c r="T170" i="15"/>
  <c r="AJ170" i="15" l="1"/>
  <c r="AK170" i="15"/>
  <c r="AL170" i="15"/>
  <c r="B171" i="15"/>
  <c r="AH170" i="15"/>
  <c r="D171" i="15" s="1"/>
  <c r="O171" i="15"/>
  <c r="I171" i="15" l="1"/>
  <c r="U171" i="15"/>
  <c r="V171" i="15" s="1"/>
  <c r="L171" i="15"/>
  <c r="M171" i="15" s="1"/>
  <c r="E171" i="15"/>
  <c r="F171" i="15" l="1"/>
  <c r="W171" i="15"/>
  <c r="Y171" i="15"/>
  <c r="N171" i="15"/>
  <c r="P171" i="15"/>
  <c r="R171" i="15"/>
  <c r="Z171" i="15"/>
  <c r="X171" i="15" l="1"/>
  <c r="AA171" i="15" s="1"/>
  <c r="AB171" i="15" s="1"/>
  <c r="Q171" i="15"/>
  <c r="S171" i="15" s="1"/>
  <c r="T171" i="15" s="1"/>
  <c r="G171" i="15"/>
  <c r="AC171" i="15"/>
  <c r="H172" i="15"/>
  <c r="J172" i="15" l="1"/>
  <c r="AD171" i="15"/>
  <c r="AE171" i="15" s="1"/>
  <c r="AF171" i="15"/>
  <c r="AG171" i="15"/>
  <c r="C172" i="15" s="1"/>
  <c r="AI171" i="15"/>
  <c r="K172" i="15"/>
  <c r="B172" i="15" l="1"/>
  <c r="AH171" i="15"/>
  <c r="D172" i="15" s="1"/>
  <c r="AK171" i="15"/>
  <c r="AL171" i="15"/>
  <c r="AJ171" i="15"/>
  <c r="O172" i="15"/>
  <c r="U172" i="15" l="1"/>
  <c r="V172" i="15" s="1"/>
  <c r="L172" i="15"/>
  <c r="M172" i="15" s="1"/>
  <c r="I172" i="15"/>
  <c r="E172" i="15"/>
  <c r="F172" i="15" l="1"/>
  <c r="P172" i="15"/>
  <c r="N172" i="15"/>
  <c r="Y172" i="15"/>
  <c r="W172" i="15"/>
  <c r="Z172" i="15"/>
  <c r="R172" i="15"/>
  <c r="X172" i="15" l="1"/>
  <c r="AA172" i="15" s="1"/>
  <c r="AB172" i="15" s="1"/>
  <c r="Q172" i="15"/>
  <c r="S172" i="15" s="1"/>
  <c r="G172" i="15"/>
  <c r="AC172" i="15"/>
  <c r="H173" i="15"/>
  <c r="J173" i="15" l="1"/>
  <c r="AI172" i="15"/>
  <c r="AF172" i="15"/>
  <c r="AD172" i="15"/>
  <c r="AE172" i="15" s="1"/>
  <c r="AG172" i="15"/>
  <c r="C173" i="15" s="1"/>
  <c r="T172" i="15"/>
  <c r="K173" i="15"/>
  <c r="B173" i="15" l="1"/>
  <c r="AH172" i="15"/>
  <c r="D173" i="15" s="1"/>
  <c r="AJ172" i="15"/>
  <c r="AK172" i="15"/>
  <c r="AL172" i="15"/>
  <c r="O173" i="15"/>
  <c r="U173" i="15" l="1"/>
  <c r="V173" i="15" s="1"/>
  <c r="L173" i="15"/>
  <c r="M173" i="15" s="1"/>
  <c r="I173" i="15"/>
  <c r="E173" i="15"/>
  <c r="F173" i="15" l="1"/>
  <c r="P173" i="15"/>
  <c r="N173" i="15"/>
  <c r="W173" i="15"/>
  <c r="Y173" i="15"/>
  <c r="Z173" i="15"/>
  <c r="R173" i="15"/>
  <c r="X173" i="15" l="1"/>
  <c r="AA173" i="15" s="1"/>
  <c r="AB173" i="15" s="1"/>
  <c r="Q173" i="15"/>
  <c r="S173" i="15" s="1"/>
  <c r="G173" i="15"/>
  <c r="H174" i="15"/>
  <c r="AC173" i="15"/>
  <c r="J174" i="15" l="1"/>
  <c r="AG173" i="15"/>
  <c r="C174" i="15" s="1"/>
  <c r="AF173" i="15"/>
  <c r="AI173" i="15"/>
  <c r="AD173" i="15"/>
  <c r="AE173" i="15" s="1"/>
  <c r="T173" i="15"/>
  <c r="K174" i="15"/>
  <c r="AH173" i="15" l="1"/>
  <c r="D174" i="15" s="1"/>
  <c r="B174" i="15"/>
  <c r="AK173" i="15"/>
  <c r="AL173" i="15"/>
  <c r="AJ173" i="15"/>
  <c r="O174" i="15"/>
  <c r="I174" i="15" l="1"/>
  <c r="U174" i="15"/>
  <c r="V174" i="15" s="1"/>
  <c r="L174" i="15"/>
  <c r="M174" i="15" s="1"/>
  <c r="E174" i="15"/>
  <c r="F174" i="15" l="1"/>
  <c r="P174" i="15"/>
  <c r="N174" i="15"/>
  <c r="W174" i="15"/>
  <c r="Y174" i="15"/>
  <c r="R174" i="15"/>
  <c r="Z174" i="15"/>
  <c r="X174" i="15" l="1"/>
  <c r="AA174" i="15" s="1"/>
  <c r="AB174" i="15" s="1"/>
  <c r="Q174" i="15"/>
  <c r="S174" i="15" s="1"/>
  <c r="G174" i="15"/>
  <c r="H175" i="15"/>
  <c r="AC174" i="15"/>
  <c r="J175" i="15" l="1"/>
  <c r="AD174" i="15"/>
  <c r="AE174" i="15" s="1"/>
  <c r="AI174" i="15"/>
  <c r="AG174" i="15"/>
  <c r="C175" i="15" s="1"/>
  <c r="AF174" i="15"/>
  <c r="T174" i="15"/>
  <c r="K175" i="15"/>
  <c r="AJ174" i="15" l="1"/>
  <c r="AK174" i="15"/>
  <c r="AL174" i="15"/>
  <c r="AH174" i="15"/>
  <c r="D175" i="15" s="1"/>
  <c r="B175" i="15"/>
  <c r="O175" i="15"/>
  <c r="L175" i="15" l="1"/>
  <c r="M175" i="15" s="1"/>
  <c r="U175" i="15"/>
  <c r="V175" i="15" s="1"/>
  <c r="I175" i="15"/>
  <c r="E175" i="15"/>
  <c r="F175" i="15" l="1"/>
  <c r="W175" i="15"/>
  <c r="Y175" i="15"/>
  <c r="P175" i="15"/>
  <c r="N175" i="15"/>
  <c r="Z175" i="15"/>
  <c r="R175" i="15"/>
  <c r="X175" i="15" l="1"/>
  <c r="AA175" i="15" s="1"/>
  <c r="AB175" i="15" s="1"/>
  <c r="Q175" i="15"/>
  <c r="S175" i="15" s="1"/>
  <c r="G175" i="15"/>
  <c r="H176" i="15"/>
  <c r="AC175" i="15"/>
  <c r="J176" i="15" l="1"/>
  <c r="AI175" i="15"/>
  <c r="AG175" i="15"/>
  <c r="C176" i="15" s="1"/>
  <c r="AF175" i="15"/>
  <c r="AD175" i="15"/>
  <c r="AE175" i="15" s="1"/>
  <c r="T175" i="15"/>
  <c r="K176" i="15"/>
  <c r="AJ175" i="15" l="1"/>
  <c r="AK175" i="15"/>
  <c r="AL175" i="15"/>
  <c r="B176" i="15"/>
  <c r="AH175" i="15"/>
  <c r="D176" i="15" s="1"/>
  <c r="O176" i="15"/>
  <c r="I176" i="15" l="1"/>
  <c r="U176" i="15"/>
  <c r="V176" i="15" s="1"/>
  <c r="L176" i="15"/>
  <c r="M176" i="15" s="1"/>
  <c r="E176" i="15"/>
  <c r="F176" i="15" l="1"/>
  <c r="N176" i="15"/>
  <c r="P176" i="15"/>
  <c r="W176" i="15"/>
  <c r="Y176" i="15"/>
  <c r="Z176" i="15"/>
  <c r="R176" i="15"/>
  <c r="X176" i="15" l="1"/>
  <c r="AA176" i="15" s="1"/>
  <c r="AB176" i="15" s="1"/>
  <c r="Q176" i="15"/>
  <c r="S176" i="15" s="1"/>
  <c r="G176" i="15"/>
  <c r="H177" i="15"/>
  <c r="AC176" i="15"/>
  <c r="J177" i="15" l="1"/>
  <c r="AI176" i="15"/>
  <c r="AG176" i="15"/>
  <c r="C177" i="15" s="1"/>
  <c r="AD176" i="15"/>
  <c r="AE176" i="15" s="1"/>
  <c r="AF176" i="15"/>
  <c r="K177" i="15"/>
  <c r="T176" i="15"/>
  <c r="AJ176" i="15" l="1"/>
  <c r="AL176" i="15"/>
  <c r="AK176" i="15"/>
  <c r="AH176" i="15"/>
  <c r="D177" i="15" s="1"/>
  <c r="B177" i="15"/>
  <c r="O177" i="15"/>
  <c r="U177" i="15" l="1"/>
  <c r="V177" i="15" s="1"/>
  <c r="L177" i="15"/>
  <c r="M177" i="15" s="1"/>
  <c r="I177" i="15"/>
  <c r="E177" i="15"/>
  <c r="F177" i="15" l="1"/>
  <c r="N177" i="15"/>
  <c r="Q177" i="15" s="1"/>
  <c r="P177" i="15"/>
  <c r="Y177" i="15"/>
  <c r="W177" i="15"/>
  <c r="X177" i="15" s="1"/>
  <c r="Z177" i="15"/>
  <c r="R177" i="15"/>
  <c r="S177" i="15" l="1"/>
  <c r="AA177" i="15"/>
  <c r="AB177" i="15" s="1"/>
  <c r="G177" i="15"/>
  <c r="AC177" i="15"/>
  <c r="H178" i="15"/>
  <c r="J178" i="15" l="1"/>
  <c r="AG177" i="15"/>
  <c r="C178" i="15" s="1"/>
  <c r="AF177" i="15"/>
  <c r="AD177" i="15"/>
  <c r="AE177" i="15" s="1"/>
  <c r="AI177" i="15"/>
  <c r="T177" i="15"/>
  <c r="K178" i="15"/>
  <c r="AH177" i="15" l="1"/>
  <c r="D178" i="15" s="1"/>
  <c r="B178" i="15"/>
  <c r="AK177" i="15"/>
  <c r="AJ177" i="15"/>
  <c r="AL177" i="15"/>
  <c r="O178" i="15"/>
  <c r="I178" i="15" l="1"/>
  <c r="U178" i="15"/>
  <c r="V178" i="15" s="1"/>
  <c r="L178" i="15"/>
  <c r="M178" i="15" s="1"/>
  <c r="E178" i="15"/>
  <c r="F178" i="15" l="1"/>
  <c r="Y178" i="15"/>
  <c r="W178" i="15"/>
  <c r="N178" i="15"/>
  <c r="P178" i="15"/>
  <c r="Z178" i="15"/>
  <c r="R178" i="15"/>
  <c r="X178" i="15" l="1"/>
  <c r="AA178" i="15" s="1"/>
  <c r="AB178" i="15" s="1"/>
  <c r="Q178" i="15"/>
  <c r="S178" i="15" s="1"/>
  <c r="G178" i="15"/>
  <c r="AC178" i="15"/>
  <c r="H179" i="15"/>
  <c r="J179" i="15" l="1"/>
  <c r="AG178" i="15"/>
  <c r="C179" i="15" s="1"/>
  <c r="AF178" i="15"/>
  <c r="AI178" i="15"/>
  <c r="AD178" i="15"/>
  <c r="AE178" i="15" s="1"/>
  <c r="K179" i="15"/>
  <c r="T178" i="15"/>
  <c r="B179" i="15" l="1"/>
  <c r="AH178" i="15"/>
  <c r="D179" i="15" s="1"/>
  <c r="AK178" i="15"/>
  <c r="AL178" i="15"/>
  <c r="AJ178" i="15"/>
  <c r="O179" i="15"/>
  <c r="L179" i="15" l="1"/>
  <c r="M179" i="15" s="1"/>
  <c r="U179" i="15"/>
  <c r="V179" i="15" s="1"/>
  <c r="I179" i="15"/>
  <c r="E179" i="15"/>
  <c r="F179" i="15" l="1"/>
  <c r="W179" i="15"/>
  <c r="Y179" i="15"/>
  <c r="N179" i="15"/>
  <c r="P179" i="15"/>
  <c r="Z179" i="15"/>
  <c r="R179" i="15"/>
  <c r="X179" i="15" l="1"/>
  <c r="AA179" i="15" s="1"/>
  <c r="AB179" i="15" s="1"/>
  <c r="Q179" i="15"/>
  <c r="S179" i="15" s="1"/>
  <c r="T179" i="15" s="1"/>
  <c r="G179" i="15"/>
  <c r="H180" i="15"/>
  <c r="AC179" i="15"/>
  <c r="J180" i="15" l="1"/>
  <c r="AF179" i="15"/>
  <c r="AI179" i="15"/>
  <c r="AD179" i="15"/>
  <c r="AE179" i="15" s="1"/>
  <c r="AG179" i="15"/>
  <c r="C180" i="15" s="1"/>
  <c r="K180" i="15"/>
  <c r="AL179" i="15" l="1"/>
  <c r="AK179" i="15"/>
  <c r="AJ179" i="15"/>
  <c r="AH179" i="15"/>
  <c r="D180" i="15" s="1"/>
  <c r="B180" i="15"/>
  <c r="O180" i="15"/>
  <c r="L180" i="15" l="1"/>
  <c r="M180" i="15" s="1"/>
  <c r="U180" i="15"/>
  <c r="V180" i="15" s="1"/>
  <c r="I180" i="15"/>
  <c r="E180" i="15"/>
  <c r="F180" i="15" l="1"/>
  <c r="Y180" i="15"/>
  <c r="W180" i="15"/>
  <c r="N180" i="15"/>
  <c r="P180" i="15"/>
  <c r="Z180" i="15"/>
  <c r="R180" i="15"/>
  <c r="X180" i="15" l="1"/>
  <c r="AA180" i="15" s="1"/>
  <c r="AB180" i="15" s="1"/>
  <c r="Q180" i="15"/>
  <c r="S180" i="15" s="1"/>
  <c r="G180" i="15"/>
  <c r="AC180" i="15"/>
  <c r="H181" i="15"/>
  <c r="J181" i="15" l="1"/>
  <c r="AF180" i="15"/>
  <c r="AI180" i="15"/>
  <c r="AD180" i="15"/>
  <c r="AE180" i="15" s="1"/>
  <c r="AG180" i="15"/>
  <c r="C181" i="15" s="1"/>
  <c r="T180" i="15"/>
  <c r="K181" i="15"/>
  <c r="AJ180" i="15" l="1"/>
  <c r="AL180" i="15"/>
  <c r="AK180" i="15"/>
  <c r="B181" i="15"/>
  <c r="AH180" i="15"/>
  <c r="D181" i="15" s="1"/>
  <c r="O181" i="15"/>
  <c r="I181" i="15" l="1"/>
  <c r="L181" i="15"/>
  <c r="M181" i="15" s="1"/>
  <c r="U181" i="15"/>
  <c r="V181" i="15" s="1"/>
  <c r="E181" i="15"/>
  <c r="F181" i="15" l="1"/>
  <c r="Y181" i="15"/>
  <c r="W181" i="15"/>
  <c r="N181" i="15"/>
  <c r="P181" i="15"/>
  <c r="R181" i="15"/>
  <c r="Z181" i="15"/>
  <c r="X181" i="15" l="1"/>
  <c r="AA181" i="15" s="1"/>
  <c r="AB181" i="15" s="1"/>
  <c r="Q181" i="15"/>
  <c r="S181" i="15" s="1"/>
  <c r="T181" i="15" s="1"/>
  <c r="G181" i="15"/>
  <c r="AC181" i="15"/>
  <c r="H182" i="15"/>
  <c r="J182" i="15" l="1"/>
  <c r="AI181" i="15"/>
  <c r="AD181" i="15"/>
  <c r="AE181" i="15" s="1"/>
  <c r="AG181" i="15"/>
  <c r="C182" i="15" s="1"/>
  <c r="AF181" i="15"/>
  <c r="K182" i="15"/>
  <c r="AK181" i="15" l="1"/>
  <c r="AJ181" i="15"/>
  <c r="AL181" i="15"/>
  <c r="B182" i="15"/>
  <c r="AH181" i="15"/>
  <c r="D182" i="15" s="1"/>
  <c r="O182" i="15"/>
  <c r="I182" i="15" l="1"/>
  <c r="L182" i="15"/>
  <c r="M182" i="15" s="1"/>
  <c r="U182" i="15"/>
  <c r="V182" i="15" s="1"/>
  <c r="E182" i="15"/>
  <c r="F182" i="15" l="1"/>
  <c r="W182" i="15"/>
  <c r="Y182" i="15"/>
  <c r="P182" i="15"/>
  <c r="N182" i="15"/>
  <c r="Z182" i="15"/>
  <c r="R182" i="15"/>
  <c r="X182" i="15" l="1"/>
  <c r="AA182" i="15" s="1"/>
  <c r="AB182" i="15" s="1"/>
  <c r="Q182" i="15"/>
  <c r="S182" i="15" s="1"/>
  <c r="G182" i="15"/>
  <c r="AC182" i="15"/>
  <c r="H183" i="15"/>
  <c r="J183" i="15" l="1"/>
  <c r="AD182" i="15"/>
  <c r="AE182" i="15" s="1"/>
  <c r="AG182" i="15"/>
  <c r="C183" i="15" s="1"/>
  <c r="AF182" i="15"/>
  <c r="AI182" i="15"/>
  <c r="T182" i="15"/>
  <c r="K183" i="15"/>
  <c r="B183" i="15" l="1"/>
  <c r="AH182" i="15"/>
  <c r="D183" i="15" s="1"/>
  <c r="AL182" i="15"/>
  <c r="AJ182" i="15"/>
  <c r="AK182" i="15"/>
  <c r="O183" i="15"/>
  <c r="L183" i="15" l="1"/>
  <c r="M183" i="15" s="1"/>
  <c r="U183" i="15"/>
  <c r="V183" i="15" s="1"/>
  <c r="I183" i="15"/>
  <c r="E183" i="15"/>
  <c r="F183" i="15" l="1"/>
  <c r="Y183" i="15"/>
  <c r="W183" i="15"/>
  <c r="P183" i="15"/>
  <c r="N183" i="15"/>
  <c r="Z183" i="15"/>
  <c r="R183" i="15"/>
  <c r="X183" i="15" l="1"/>
  <c r="AA183" i="15" s="1"/>
  <c r="AB183" i="15" s="1"/>
  <c r="Q183" i="15"/>
  <c r="S183" i="15" s="1"/>
  <c r="G183" i="15"/>
  <c r="AC183" i="15"/>
  <c r="H184" i="15"/>
  <c r="J184" i="15" l="1"/>
  <c r="AF183" i="15"/>
  <c r="AI183" i="15"/>
  <c r="AD183" i="15"/>
  <c r="AE183" i="15" s="1"/>
  <c r="AG183" i="15"/>
  <c r="C184" i="15" s="1"/>
  <c r="T183" i="15"/>
  <c r="K184" i="15"/>
  <c r="AJ183" i="15" l="1"/>
  <c r="AK183" i="15"/>
  <c r="AL183" i="15"/>
  <c r="B184" i="15"/>
  <c r="AH183" i="15"/>
  <c r="D184" i="15" s="1"/>
  <c r="O184" i="15"/>
  <c r="I184" i="15" l="1"/>
  <c r="L184" i="15"/>
  <c r="M184" i="15" s="1"/>
  <c r="U184" i="15"/>
  <c r="V184" i="15" s="1"/>
  <c r="E184" i="15"/>
  <c r="F184" i="15" l="1"/>
  <c r="Y184" i="15"/>
  <c r="W184" i="15"/>
  <c r="P184" i="15"/>
  <c r="N184" i="15"/>
  <c r="Z184" i="15"/>
  <c r="R184" i="15"/>
  <c r="X184" i="15" l="1"/>
  <c r="AA184" i="15" s="1"/>
  <c r="AB184" i="15" s="1"/>
  <c r="Q184" i="15"/>
  <c r="S184" i="15" s="1"/>
  <c r="G184" i="15"/>
  <c r="H185" i="15"/>
  <c r="AC184" i="15"/>
  <c r="J185" i="15" l="1"/>
  <c r="AI184" i="15"/>
  <c r="AG184" i="15"/>
  <c r="C185" i="15" s="1"/>
  <c r="AD184" i="15"/>
  <c r="AE184" i="15" s="1"/>
  <c r="AF184" i="15"/>
  <c r="T184" i="15"/>
  <c r="K185" i="15"/>
  <c r="AJ184" i="15" l="1"/>
  <c r="AK184" i="15"/>
  <c r="AL184" i="15"/>
  <c r="AH184" i="15"/>
  <c r="D185" i="15" s="1"/>
  <c r="B185" i="15"/>
  <c r="O185" i="15"/>
  <c r="U185" i="15" l="1"/>
  <c r="V185" i="15" s="1"/>
  <c r="L185" i="15"/>
  <c r="M185" i="15" s="1"/>
  <c r="I185" i="15"/>
  <c r="E185" i="15"/>
  <c r="F185" i="15" l="1"/>
  <c r="P185" i="15"/>
  <c r="N185" i="15"/>
  <c r="Y185" i="15"/>
  <c r="W185" i="15"/>
  <c r="Z185" i="15"/>
  <c r="R185" i="15"/>
  <c r="X185" i="15" l="1"/>
  <c r="AA185" i="15" s="1"/>
  <c r="AB185" i="15" s="1"/>
  <c r="Q185" i="15"/>
  <c r="S185" i="15" s="1"/>
  <c r="G185" i="15"/>
  <c r="AC185" i="15"/>
  <c r="H186" i="15"/>
  <c r="J186" i="15" l="1"/>
  <c r="AG185" i="15"/>
  <c r="C186" i="15" s="1"/>
  <c r="AF185" i="15"/>
  <c r="AI185" i="15"/>
  <c r="AD185" i="15"/>
  <c r="AE185" i="15" s="1"/>
  <c r="K186" i="15"/>
  <c r="T185" i="15"/>
  <c r="AK185" i="15" l="1"/>
  <c r="AJ185" i="15"/>
  <c r="AL185" i="15"/>
  <c r="AH185" i="15"/>
  <c r="D186" i="15" s="1"/>
  <c r="B186" i="15"/>
  <c r="O186" i="15"/>
  <c r="U186" i="15" l="1"/>
  <c r="V186" i="15" s="1"/>
  <c r="L186" i="15"/>
  <c r="M186" i="15" s="1"/>
  <c r="I186" i="15"/>
  <c r="E186" i="15"/>
  <c r="F186" i="15" l="1"/>
  <c r="N186" i="15"/>
  <c r="P186" i="15"/>
  <c r="Y186" i="15"/>
  <c r="W186" i="15"/>
  <c r="X186" i="15" s="1"/>
  <c r="Z186" i="15"/>
  <c r="R186" i="15"/>
  <c r="Q186" i="15" l="1"/>
  <c r="S186" i="15" s="1"/>
  <c r="AA186" i="15"/>
  <c r="AB186" i="15" s="1"/>
  <c r="G186" i="15"/>
  <c r="AC186" i="15"/>
  <c r="H187" i="15"/>
  <c r="J187" i="15" l="1"/>
  <c r="AI186" i="15"/>
  <c r="AD186" i="15"/>
  <c r="AE186" i="15" s="1"/>
  <c r="AG186" i="15"/>
  <c r="C187" i="15" s="1"/>
  <c r="AF186" i="15"/>
  <c r="K187" i="15"/>
  <c r="T186" i="15"/>
  <c r="AL186" i="15" l="1"/>
  <c r="AJ186" i="15"/>
  <c r="AK186" i="15"/>
  <c r="AH186" i="15"/>
  <c r="D187" i="15" s="1"/>
  <c r="B187" i="15"/>
  <c r="O187" i="15"/>
  <c r="L187" i="15" l="1"/>
  <c r="M187" i="15" s="1"/>
  <c r="U187" i="15"/>
  <c r="V187" i="15" s="1"/>
  <c r="I187" i="15"/>
  <c r="E187" i="15"/>
  <c r="F187" i="15" l="1"/>
  <c r="Y187" i="15"/>
  <c r="W187" i="15"/>
  <c r="P187" i="15"/>
  <c r="N187" i="15"/>
  <c r="Z187" i="15"/>
  <c r="R187" i="15"/>
  <c r="X187" i="15" l="1"/>
  <c r="AA187" i="15" s="1"/>
  <c r="AB187" i="15" s="1"/>
  <c r="Q187" i="15"/>
  <c r="S187" i="15" s="1"/>
  <c r="G187" i="15"/>
  <c r="AC187" i="15"/>
  <c r="H188" i="15"/>
  <c r="J188" i="15" l="1"/>
  <c r="AI187" i="15"/>
  <c r="AD187" i="15"/>
  <c r="AE187" i="15" s="1"/>
  <c r="AG187" i="15"/>
  <c r="C188" i="15" s="1"/>
  <c r="AF187" i="15"/>
  <c r="K188" i="15"/>
  <c r="T187" i="15"/>
  <c r="AK187" i="15" l="1"/>
  <c r="AJ187" i="15"/>
  <c r="AL187" i="15"/>
  <c r="B188" i="15"/>
  <c r="AH187" i="15"/>
  <c r="D188" i="15" s="1"/>
  <c r="O188" i="15"/>
  <c r="I188" i="15" l="1"/>
  <c r="L188" i="15"/>
  <c r="M188" i="15" s="1"/>
  <c r="U188" i="15"/>
  <c r="V188" i="15" s="1"/>
  <c r="E188" i="15"/>
  <c r="F188" i="15" l="1"/>
  <c r="N188" i="15"/>
  <c r="P188" i="15"/>
  <c r="W188" i="15"/>
  <c r="Y188" i="15"/>
  <c r="Z188" i="15"/>
  <c r="R188" i="15"/>
  <c r="X188" i="15" l="1"/>
  <c r="AA188" i="15" s="1"/>
  <c r="AB188" i="15" s="1"/>
  <c r="Q188" i="15"/>
  <c r="S188" i="15" s="1"/>
  <c r="G188" i="15"/>
  <c r="AC188" i="15"/>
  <c r="H189" i="15"/>
  <c r="J189" i="15" l="1"/>
  <c r="AF188" i="15"/>
  <c r="AI188" i="15"/>
  <c r="AD188" i="15"/>
  <c r="AE188" i="15" s="1"/>
  <c r="AG188" i="15"/>
  <c r="C189" i="15" s="1"/>
  <c r="K189" i="15"/>
  <c r="T188" i="15"/>
  <c r="AJ188" i="15" l="1"/>
  <c r="AK188" i="15"/>
  <c r="AL188" i="15"/>
  <c r="AH188" i="15"/>
  <c r="D189" i="15" s="1"/>
  <c r="B189" i="15"/>
  <c r="O189" i="15"/>
  <c r="L189" i="15" l="1"/>
  <c r="M189" i="15" s="1"/>
  <c r="U189" i="15"/>
  <c r="V189" i="15" s="1"/>
  <c r="I189" i="15"/>
  <c r="E189" i="15"/>
  <c r="F189" i="15" l="1"/>
  <c r="W189" i="15"/>
  <c r="Y189" i="15"/>
  <c r="N189" i="15"/>
  <c r="P189" i="15"/>
  <c r="Z189" i="15"/>
  <c r="R189" i="15"/>
  <c r="X189" i="15" l="1"/>
  <c r="AA189" i="15" s="1"/>
  <c r="AB189" i="15" s="1"/>
  <c r="Q189" i="15"/>
  <c r="S189" i="15" s="1"/>
  <c r="G189" i="15"/>
  <c r="H190" i="15"/>
  <c r="AC189" i="15"/>
  <c r="J190" i="15" l="1"/>
  <c r="AF189" i="15"/>
  <c r="AI189" i="15"/>
  <c r="AD189" i="15"/>
  <c r="AE189" i="15" s="1"/>
  <c r="AG189" i="15"/>
  <c r="C190" i="15" s="1"/>
  <c r="T189" i="15"/>
  <c r="K190" i="15"/>
  <c r="AK189" i="15" l="1"/>
  <c r="AL189" i="15"/>
  <c r="AJ189" i="15"/>
  <c r="AH189" i="15"/>
  <c r="D190" i="15" s="1"/>
  <c r="B190" i="15"/>
  <c r="O190" i="15"/>
  <c r="L190" i="15" l="1"/>
  <c r="M190" i="15" s="1"/>
  <c r="U190" i="15"/>
  <c r="V190" i="15" s="1"/>
  <c r="I190" i="15"/>
  <c r="E190" i="15"/>
  <c r="F190" i="15" l="1"/>
  <c r="W190" i="15"/>
  <c r="Y190" i="15"/>
  <c r="P190" i="15"/>
  <c r="N190" i="15"/>
  <c r="Z190" i="15"/>
  <c r="R190" i="15"/>
  <c r="X190" i="15" l="1"/>
  <c r="AA190" i="15" s="1"/>
  <c r="AB190" i="15" s="1"/>
  <c r="Q190" i="15"/>
  <c r="S190" i="15" s="1"/>
  <c r="G190" i="15"/>
  <c r="H191" i="15"/>
  <c r="AC190" i="15"/>
  <c r="J191" i="15" l="1"/>
  <c r="AI190" i="15"/>
  <c r="AD190" i="15"/>
  <c r="AE190" i="15" s="1"/>
  <c r="AG190" i="15"/>
  <c r="C191" i="15" s="1"/>
  <c r="AF190" i="15"/>
  <c r="K191" i="15"/>
  <c r="T190" i="15"/>
  <c r="AL190" i="15" l="1"/>
  <c r="AK190" i="15"/>
  <c r="AJ190" i="15"/>
  <c r="AH190" i="15"/>
  <c r="D191" i="15" s="1"/>
  <c r="B191" i="15"/>
  <c r="O191" i="15"/>
  <c r="L191" i="15" l="1"/>
  <c r="M191" i="15" s="1"/>
  <c r="U191" i="15"/>
  <c r="V191" i="15" s="1"/>
  <c r="I191" i="15"/>
  <c r="E191" i="15"/>
  <c r="F191" i="15" l="1"/>
  <c r="W191" i="15"/>
  <c r="Y191" i="15"/>
  <c r="P191" i="15"/>
  <c r="N191" i="15"/>
  <c r="Z191" i="15"/>
  <c r="R191" i="15"/>
  <c r="X191" i="15" l="1"/>
  <c r="AA191" i="15" s="1"/>
  <c r="AB191" i="15" s="1"/>
  <c r="Q191" i="15"/>
  <c r="S191" i="15" s="1"/>
  <c r="G191" i="15"/>
  <c r="AC191" i="15"/>
  <c r="H192" i="15"/>
  <c r="J192" i="15" l="1"/>
  <c r="AF191" i="15"/>
  <c r="AD191" i="15"/>
  <c r="AE191" i="15" s="1"/>
  <c r="AG191" i="15"/>
  <c r="C192" i="15" s="1"/>
  <c r="AI191" i="15"/>
  <c r="T191" i="15"/>
  <c r="K192" i="15"/>
  <c r="B192" i="15" l="1"/>
  <c r="AH191" i="15"/>
  <c r="D192" i="15" s="1"/>
  <c r="AL191" i="15"/>
  <c r="AJ191" i="15"/>
  <c r="AK191" i="15"/>
  <c r="O192" i="15"/>
  <c r="L192" i="15" l="1"/>
  <c r="M192" i="15" s="1"/>
  <c r="U192" i="15"/>
  <c r="V192" i="15" s="1"/>
  <c r="I192" i="15"/>
  <c r="E192" i="15"/>
  <c r="F192" i="15" l="1"/>
  <c r="Y192" i="15"/>
  <c r="W192" i="15"/>
  <c r="N192" i="15"/>
  <c r="P192" i="15"/>
  <c r="Z192" i="15"/>
  <c r="R192" i="15"/>
  <c r="X192" i="15" l="1"/>
  <c r="AA192" i="15" s="1"/>
  <c r="AB192" i="15" s="1"/>
  <c r="Q192" i="15"/>
  <c r="S192" i="15" s="1"/>
  <c r="G192" i="15"/>
  <c r="AC192" i="15"/>
  <c r="H193" i="15"/>
  <c r="J193" i="15" l="1"/>
  <c r="AG192" i="15"/>
  <c r="C193" i="15" s="1"/>
  <c r="AF192" i="15"/>
  <c r="AI192" i="15"/>
  <c r="AD192" i="15"/>
  <c r="AE192" i="15" s="1"/>
  <c r="T192" i="15"/>
  <c r="K193" i="15"/>
  <c r="AK192" i="15" l="1"/>
  <c r="AJ192" i="15"/>
  <c r="AL192" i="15"/>
  <c r="B193" i="15"/>
  <c r="AH192" i="15"/>
  <c r="D193" i="15" s="1"/>
  <c r="O193" i="15"/>
  <c r="I193" i="15" l="1"/>
  <c r="U193" i="15"/>
  <c r="V193" i="15" s="1"/>
  <c r="L193" i="15"/>
  <c r="M193" i="15" s="1"/>
  <c r="E193" i="15"/>
  <c r="F193" i="15" l="1"/>
  <c r="N193" i="15"/>
  <c r="P193" i="15"/>
  <c r="Y193" i="15"/>
  <c r="W193" i="15"/>
  <c r="Z193" i="15"/>
  <c r="R193" i="15"/>
  <c r="X193" i="15" l="1"/>
  <c r="AA193" i="15" s="1"/>
  <c r="AB193" i="15" s="1"/>
  <c r="Q193" i="15"/>
  <c r="S193" i="15" s="1"/>
  <c r="G193" i="15"/>
  <c r="H194" i="15"/>
  <c r="AC193" i="15"/>
  <c r="J194" i="15" l="1"/>
  <c r="AI193" i="15"/>
  <c r="AG193" i="15"/>
  <c r="C194" i="15" s="1"/>
  <c r="AD193" i="15"/>
  <c r="AE193" i="15" s="1"/>
  <c r="AF193" i="15"/>
  <c r="T193" i="15"/>
  <c r="K194" i="15"/>
  <c r="AK193" i="15" l="1"/>
  <c r="AJ193" i="15"/>
  <c r="AL193" i="15"/>
  <c r="B194" i="15"/>
  <c r="AH193" i="15"/>
  <c r="D194" i="15" s="1"/>
  <c r="O194" i="15"/>
  <c r="I194" i="15" l="1"/>
  <c r="L194" i="15"/>
  <c r="M194" i="15" s="1"/>
  <c r="U194" i="15"/>
  <c r="V194" i="15" s="1"/>
  <c r="E194" i="15"/>
  <c r="F194" i="15" l="1"/>
  <c r="N194" i="15"/>
  <c r="P194" i="15"/>
  <c r="Y194" i="15"/>
  <c r="W194" i="15"/>
  <c r="X194" i="15" s="1"/>
  <c r="Z194" i="15"/>
  <c r="R194" i="15"/>
  <c r="Q194" i="15" l="1"/>
  <c r="S194" i="15" s="1"/>
  <c r="AA194" i="15"/>
  <c r="AB194" i="15" s="1"/>
  <c r="G194" i="15"/>
  <c r="AC194" i="15"/>
  <c r="H195" i="15"/>
  <c r="J195" i="15" l="1"/>
  <c r="AI194" i="15"/>
  <c r="AD194" i="15"/>
  <c r="AE194" i="15" s="1"/>
  <c r="AF194" i="15"/>
  <c r="AG194" i="15"/>
  <c r="C195" i="15" s="1"/>
  <c r="K195" i="15"/>
  <c r="T194" i="15"/>
  <c r="AL194" i="15" l="1"/>
  <c r="AK194" i="15"/>
  <c r="AJ194" i="15"/>
  <c r="AH194" i="15"/>
  <c r="D195" i="15" s="1"/>
  <c r="B195" i="15"/>
  <c r="O195" i="15"/>
  <c r="U195" i="15" l="1"/>
  <c r="V195" i="15" s="1"/>
  <c r="L195" i="15"/>
  <c r="M195" i="15" s="1"/>
  <c r="I195" i="15"/>
  <c r="E195" i="15"/>
  <c r="F195" i="15" l="1"/>
  <c r="N195" i="15"/>
  <c r="Q195" i="15" s="1"/>
  <c r="P195" i="15"/>
  <c r="Y195" i="15"/>
  <c r="W195" i="15"/>
  <c r="X195" i="15" s="1"/>
  <c r="R195" i="15"/>
  <c r="Z195" i="15"/>
  <c r="AA195" i="15" l="1"/>
  <c r="AB195" i="15" s="1"/>
  <c r="S195" i="15"/>
  <c r="G195" i="15"/>
  <c r="AC195" i="15"/>
  <c r="H196" i="15"/>
  <c r="J196" i="15" l="1"/>
  <c r="AG195" i="15"/>
  <c r="C196" i="15" s="1"/>
  <c r="AI195" i="15"/>
  <c r="AF195" i="15"/>
  <c r="AD195" i="15"/>
  <c r="AE195" i="15" s="1"/>
  <c r="T195" i="15"/>
  <c r="K196" i="15"/>
  <c r="B196" i="15" l="1"/>
  <c r="AH195" i="15"/>
  <c r="D196" i="15" s="1"/>
  <c r="AK195" i="15"/>
  <c r="AL195" i="15"/>
  <c r="AJ195" i="15"/>
  <c r="O196" i="15"/>
  <c r="L196" i="15" l="1"/>
  <c r="M196" i="15" s="1"/>
  <c r="U196" i="15"/>
  <c r="V196" i="15" s="1"/>
  <c r="I196" i="15"/>
  <c r="E196" i="15"/>
  <c r="F196" i="15" l="1"/>
  <c r="W196" i="15"/>
  <c r="Y196" i="15"/>
  <c r="P196" i="15"/>
  <c r="N196" i="15"/>
  <c r="R196" i="15"/>
  <c r="Z196" i="15"/>
  <c r="X196" i="15" l="1"/>
  <c r="AA196" i="15" s="1"/>
  <c r="AB196" i="15" s="1"/>
  <c r="Q196" i="15"/>
  <c r="S196" i="15" s="1"/>
  <c r="G196" i="15"/>
  <c r="H197" i="15"/>
  <c r="AC196" i="15"/>
  <c r="J197" i="15" l="1"/>
  <c r="AI196" i="15"/>
  <c r="AG196" i="15"/>
  <c r="C197" i="15" s="1"/>
  <c r="AF196" i="15"/>
  <c r="AD196" i="15"/>
  <c r="AE196" i="15" s="1"/>
  <c r="T196" i="15"/>
  <c r="K197" i="15"/>
  <c r="AH196" i="15" l="1"/>
  <c r="D197" i="15" s="1"/>
  <c r="B197" i="15"/>
  <c r="AL196" i="15"/>
  <c r="AK196" i="15"/>
  <c r="AJ196" i="15"/>
  <c r="O197" i="15"/>
  <c r="I197" i="15" l="1"/>
  <c r="U197" i="15"/>
  <c r="V197" i="15" s="1"/>
  <c r="L197" i="15"/>
  <c r="M197" i="15" s="1"/>
  <c r="E197" i="15"/>
  <c r="F197" i="15" l="1"/>
  <c r="Y197" i="15"/>
  <c r="W197" i="15"/>
  <c r="P197" i="15"/>
  <c r="N197" i="15"/>
  <c r="R197" i="15"/>
  <c r="Z197" i="15"/>
  <c r="X197" i="15" l="1"/>
  <c r="AA197" i="15" s="1"/>
  <c r="AB197" i="15" s="1"/>
  <c r="Q197" i="15"/>
  <c r="S197" i="15" s="1"/>
  <c r="G197" i="15"/>
  <c r="AC197" i="15"/>
  <c r="H198" i="15"/>
  <c r="J198" i="15" l="1"/>
  <c r="AF197" i="15"/>
  <c r="AG197" i="15"/>
  <c r="C198" i="15" s="1"/>
  <c r="AI197" i="15"/>
  <c r="AD197" i="15"/>
  <c r="AE197" i="15" s="1"/>
  <c r="T197" i="15"/>
  <c r="K198" i="15"/>
  <c r="B198" i="15" l="1"/>
  <c r="AH197" i="15"/>
  <c r="D198" i="15" s="1"/>
  <c r="AK197" i="15"/>
  <c r="AJ197" i="15"/>
  <c r="AL197" i="15"/>
  <c r="O198" i="15"/>
  <c r="L198" i="15" l="1"/>
  <c r="M198" i="15" s="1"/>
  <c r="U198" i="15"/>
  <c r="V198" i="15" s="1"/>
  <c r="I198" i="15"/>
  <c r="E198" i="15"/>
  <c r="F198" i="15" l="1"/>
  <c r="Y198" i="15"/>
  <c r="W198" i="15"/>
  <c r="N198" i="15"/>
  <c r="P198" i="15"/>
  <c r="Z198" i="15"/>
  <c r="R198" i="15"/>
  <c r="X198" i="15" l="1"/>
  <c r="AA198" i="15" s="1"/>
  <c r="AB198" i="15" s="1"/>
  <c r="Q198" i="15"/>
  <c r="S198" i="15" s="1"/>
  <c r="G198" i="15"/>
  <c r="H199" i="15"/>
  <c r="AC198" i="15"/>
  <c r="J199" i="15" l="1"/>
  <c r="AF198" i="15"/>
  <c r="AI198" i="15"/>
  <c r="AD198" i="15"/>
  <c r="AE198" i="15" s="1"/>
  <c r="AG198" i="15"/>
  <c r="C199" i="15" s="1"/>
  <c r="T198" i="15"/>
  <c r="K199" i="15"/>
  <c r="AJ198" i="15" l="1"/>
  <c r="AK198" i="15"/>
  <c r="AL198" i="15"/>
  <c r="B199" i="15"/>
  <c r="AH198" i="15"/>
  <c r="D199" i="15" s="1"/>
  <c r="O199" i="15"/>
  <c r="I199" i="15" l="1"/>
  <c r="U199" i="15"/>
  <c r="V199" i="15" s="1"/>
  <c r="L199" i="15"/>
  <c r="M199" i="15" s="1"/>
  <c r="E199" i="15"/>
  <c r="F199" i="15" l="1"/>
  <c r="N199" i="15"/>
  <c r="P199" i="15"/>
  <c r="Y199" i="15"/>
  <c r="W199" i="15"/>
  <c r="R199" i="15"/>
  <c r="Z199" i="15"/>
  <c r="X199" i="15" l="1"/>
  <c r="AA199" i="15" s="1"/>
  <c r="AB199" i="15" s="1"/>
  <c r="G199" i="15"/>
  <c r="Q199" i="15"/>
  <c r="S199" i="15" s="1"/>
  <c r="H200" i="15"/>
  <c r="AC199" i="15"/>
  <c r="J200" i="15" l="1"/>
  <c r="AF199" i="15"/>
  <c r="AG199" i="15"/>
  <c r="C200" i="15" s="1"/>
  <c r="AI199" i="15"/>
  <c r="AD199" i="15"/>
  <c r="AE199" i="15" s="1"/>
  <c r="T199" i="15"/>
  <c r="K200" i="15"/>
  <c r="AK199" i="15" l="1"/>
  <c r="AL199" i="15"/>
  <c r="AJ199" i="15"/>
  <c r="B200" i="15"/>
  <c r="AH199" i="15"/>
  <c r="D200" i="15" s="1"/>
  <c r="O200" i="15"/>
  <c r="I200" i="15" l="1"/>
  <c r="L200" i="15"/>
  <c r="M200" i="15" s="1"/>
  <c r="U200" i="15"/>
  <c r="V200" i="15" s="1"/>
  <c r="E200" i="15"/>
  <c r="F200" i="15" l="1"/>
  <c r="N200" i="15"/>
  <c r="P200" i="15"/>
  <c r="W200" i="15"/>
  <c r="Y200" i="15"/>
  <c r="Z200" i="15"/>
  <c r="R200" i="15"/>
  <c r="X200" i="15" l="1"/>
  <c r="AA200" i="15" s="1"/>
  <c r="AB200" i="15" s="1"/>
  <c r="Q200" i="15"/>
  <c r="S200" i="15" s="1"/>
  <c r="G200" i="15"/>
  <c r="AC200" i="15"/>
  <c r="H201" i="15"/>
  <c r="J201" i="15" l="1"/>
  <c r="AG200" i="15"/>
  <c r="C201" i="15" s="1"/>
  <c r="AI200" i="15"/>
  <c r="AD200" i="15"/>
  <c r="AE200" i="15" s="1"/>
  <c r="AF200" i="15"/>
  <c r="T200" i="15"/>
  <c r="K201" i="15"/>
  <c r="AJ200" i="15" l="1"/>
  <c r="AK200" i="15"/>
  <c r="AL200" i="15"/>
  <c r="AH200" i="15"/>
  <c r="D201" i="15" s="1"/>
  <c r="B201" i="15"/>
  <c r="O201" i="15"/>
  <c r="L201" i="15" l="1"/>
  <c r="M201" i="15" s="1"/>
  <c r="U201" i="15"/>
  <c r="V201" i="15" s="1"/>
  <c r="I201" i="15"/>
  <c r="E201" i="15"/>
  <c r="F201" i="15" l="1"/>
  <c r="Y201" i="15"/>
  <c r="W201" i="15"/>
  <c r="N201" i="15"/>
  <c r="P201" i="15"/>
  <c r="Z201" i="15"/>
  <c r="R201" i="15"/>
  <c r="X201" i="15" l="1"/>
  <c r="AA201" i="15" s="1"/>
  <c r="AB201" i="15" s="1"/>
  <c r="Q201" i="15"/>
  <c r="S201" i="15" s="1"/>
  <c r="T201" i="15" s="1"/>
  <c r="G201" i="15"/>
  <c r="AC201" i="15"/>
  <c r="H202" i="15"/>
  <c r="J202" i="15" l="1"/>
  <c r="AF201" i="15"/>
  <c r="AI201" i="15"/>
  <c r="AG201" i="15"/>
  <c r="C202" i="15" s="1"/>
  <c r="AD201" i="15"/>
  <c r="AE201" i="15" s="1"/>
  <c r="K202" i="15"/>
  <c r="AJ201" i="15" l="1"/>
  <c r="AL201" i="15"/>
  <c r="AK201" i="15"/>
  <c r="B202" i="15"/>
  <c r="AH201" i="15"/>
  <c r="D202" i="15" s="1"/>
  <c r="O202" i="15"/>
  <c r="I202" i="15" l="1"/>
  <c r="U202" i="15"/>
  <c r="V202" i="15" s="1"/>
  <c r="L202" i="15"/>
  <c r="M202" i="15" s="1"/>
  <c r="E202" i="15"/>
  <c r="F202" i="15" l="1"/>
  <c r="N202" i="15"/>
  <c r="Q202" i="15" s="1"/>
  <c r="P202" i="15"/>
  <c r="Y202" i="15"/>
  <c r="W202" i="15"/>
  <c r="Z202" i="15"/>
  <c r="R202" i="15"/>
  <c r="X202" i="15" l="1"/>
  <c r="AA202" i="15" s="1"/>
  <c r="AB202" i="15" s="1"/>
  <c r="S202" i="15"/>
  <c r="G202" i="15"/>
  <c r="H203" i="15"/>
  <c r="AC202" i="15"/>
  <c r="J203" i="15" l="1"/>
  <c r="AD202" i="15"/>
  <c r="AE202" i="15" s="1"/>
  <c r="AI202" i="15"/>
  <c r="AG202" i="15"/>
  <c r="C203" i="15" s="1"/>
  <c r="AF202" i="15"/>
  <c r="T202" i="15"/>
  <c r="K203" i="15"/>
  <c r="AK202" i="15" l="1"/>
  <c r="AL202" i="15"/>
  <c r="AJ202" i="15"/>
  <c r="AH202" i="15"/>
  <c r="D203" i="15" s="1"/>
  <c r="B203" i="15"/>
  <c r="O203" i="15"/>
  <c r="U203" i="15" l="1"/>
  <c r="V203" i="15" s="1"/>
  <c r="L203" i="15"/>
  <c r="M203" i="15" s="1"/>
  <c r="I203" i="15"/>
  <c r="E203" i="15"/>
  <c r="F203" i="15" l="1"/>
  <c r="P203" i="15"/>
  <c r="N203" i="15"/>
  <c r="Y203" i="15"/>
  <c r="W203" i="15"/>
  <c r="X203" i="15" s="1"/>
  <c r="R203" i="15"/>
  <c r="Z203" i="15"/>
  <c r="Q203" i="15" l="1"/>
  <c r="S203" i="15" s="1"/>
  <c r="AA203" i="15"/>
  <c r="AB203" i="15" s="1"/>
  <c r="G203" i="15"/>
  <c r="H204" i="15"/>
  <c r="AC203" i="15"/>
  <c r="J204" i="15" l="1"/>
  <c r="AG203" i="15"/>
  <c r="C204" i="15" s="1"/>
  <c r="AF203" i="15"/>
  <c r="AD203" i="15"/>
  <c r="AE203" i="15" s="1"/>
  <c r="AI203" i="15"/>
  <c r="T203" i="15"/>
  <c r="K204" i="15"/>
  <c r="AH203" i="15" l="1"/>
  <c r="D204" i="15" s="1"/>
  <c r="B204" i="15"/>
  <c r="AK203" i="15"/>
  <c r="AJ203" i="15"/>
  <c r="AL203" i="15"/>
  <c r="O204" i="15"/>
  <c r="I204" i="15" l="1"/>
  <c r="L204" i="15"/>
  <c r="M204" i="15" s="1"/>
  <c r="U204" i="15"/>
  <c r="V204" i="15" s="1"/>
  <c r="E204" i="15"/>
  <c r="F204" i="15" l="1"/>
  <c r="N204" i="15"/>
  <c r="P204" i="15"/>
  <c r="W204" i="15"/>
  <c r="Y204" i="15"/>
  <c r="R204" i="15"/>
  <c r="Z204" i="15"/>
  <c r="X204" i="15" l="1"/>
  <c r="AA204" i="15" s="1"/>
  <c r="AB204" i="15" s="1"/>
  <c r="Q204" i="15"/>
  <c r="S204" i="15" s="1"/>
  <c r="G204" i="15"/>
  <c r="H205" i="15"/>
  <c r="AC204" i="15"/>
  <c r="J205" i="15" l="1"/>
  <c r="AG204" i="15"/>
  <c r="C205" i="15" s="1"/>
  <c r="AF204" i="15"/>
  <c r="AI204" i="15"/>
  <c r="AD204" i="15"/>
  <c r="AE204" i="15" s="1"/>
  <c r="T204" i="15"/>
  <c r="K205" i="15"/>
  <c r="AJ204" i="15" l="1"/>
  <c r="AK204" i="15"/>
  <c r="AL204" i="15"/>
  <c r="AH204" i="15"/>
  <c r="D205" i="15" s="1"/>
  <c r="B205" i="15"/>
  <c r="O205" i="15"/>
  <c r="L205" i="15" l="1"/>
  <c r="M205" i="15" s="1"/>
  <c r="U205" i="15"/>
  <c r="V205" i="15" s="1"/>
  <c r="I205" i="15"/>
  <c r="E205" i="15"/>
  <c r="F205" i="15" l="1"/>
  <c r="W205" i="15"/>
  <c r="Y205" i="15"/>
  <c r="P205" i="15"/>
  <c r="N205" i="15"/>
  <c r="R205" i="15"/>
  <c r="Z205" i="15"/>
  <c r="X205" i="15" l="1"/>
  <c r="AA205" i="15" s="1"/>
  <c r="AB205" i="15" s="1"/>
  <c r="Q205" i="15"/>
  <c r="S205" i="15" s="1"/>
  <c r="G205" i="15"/>
  <c r="H206" i="15"/>
  <c r="AC205" i="15"/>
  <c r="J206" i="15" l="1"/>
  <c r="AI205" i="15"/>
  <c r="AD205" i="15"/>
  <c r="AE205" i="15" s="1"/>
  <c r="AG205" i="15"/>
  <c r="C206" i="15" s="1"/>
  <c r="AF205" i="15"/>
  <c r="T205" i="15"/>
  <c r="K206" i="15"/>
  <c r="AK205" i="15" l="1"/>
  <c r="AJ205" i="15"/>
  <c r="AL205" i="15"/>
  <c r="AH205" i="15"/>
  <c r="D206" i="15" s="1"/>
  <c r="B206" i="15"/>
  <c r="O206" i="15"/>
  <c r="L206" i="15" l="1"/>
  <c r="M206" i="15" s="1"/>
  <c r="U206" i="15"/>
  <c r="V206" i="15" s="1"/>
  <c r="I206" i="15"/>
  <c r="E206" i="15"/>
  <c r="F206" i="15" l="1"/>
  <c r="W206" i="15"/>
  <c r="Y206" i="15"/>
  <c r="P206" i="15"/>
  <c r="N206" i="15"/>
  <c r="Z206" i="15"/>
  <c r="R206" i="15"/>
  <c r="X206" i="15" l="1"/>
  <c r="AA206" i="15" s="1"/>
  <c r="AB206" i="15" s="1"/>
  <c r="Q206" i="15"/>
  <c r="S206" i="15" s="1"/>
  <c r="G206" i="15"/>
  <c r="AC206" i="15"/>
  <c r="H207" i="15"/>
  <c r="J207" i="15" l="1"/>
  <c r="AG206" i="15"/>
  <c r="C207" i="15" s="1"/>
  <c r="AF206" i="15"/>
  <c r="AI206" i="15"/>
  <c r="AD206" i="15"/>
  <c r="AE206" i="15" s="1"/>
  <c r="T206" i="15"/>
  <c r="K207" i="15"/>
  <c r="AL206" i="15" l="1"/>
  <c r="AJ206" i="15"/>
  <c r="AK206" i="15"/>
  <c r="AH206" i="15"/>
  <c r="D207" i="15" s="1"/>
  <c r="B207" i="15"/>
  <c r="O207" i="15"/>
  <c r="U207" i="15" l="1"/>
  <c r="V207" i="15" s="1"/>
  <c r="L207" i="15"/>
  <c r="M207" i="15" s="1"/>
  <c r="I207" i="15"/>
  <c r="E207" i="15"/>
  <c r="F207" i="15" l="1"/>
  <c r="N207" i="15"/>
  <c r="P207" i="15"/>
  <c r="Y207" i="15"/>
  <c r="W207" i="15"/>
  <c r="X207" i="15" s="1"/>
  <c r="Z207" i="15"/>
  <c r="R207" i="15"/>
  <c r="Q207" i="15" l="1"/>
  <c r="S207" i="15" s="1"/>
  <c r="AA207" i="15"/>
  <c r="AB207" i="15" s="1"/>
  <c r="G207" i="15"/>
  <c r="AC207" i="15"/>
  <c r="H208" i="15"/>
  <c r="J208" i="15" l="1"/>
  <c r="AG207" i="15"/>
  <c r="C208" i="15" s="1"/>
  <c r="AF207" i="15"/>
  <c r="AD207" i="15"/>
  <c r="AE207" i="15" s="1"/>
  <c r="AI207" i="15"/>
  <c r="T207" i="15"/>
  <c r="K208" i="15"/>
  <c r="B208" i="15" l="1"/>
  <c r="AH207" i="15"/>
  <c r="D208" i="15" s="1"/>
  <c r="AJ207" i="15"/>
  <c r="AK207" i="15"/>
  <c r="AL207" i="15"/>
  <c r="O208" i="15"/>
  <c r="L208" i="15" l="1"/>
  <c r="M208" i="15" s="1"/>
  <c r="U208" i="15"/>
  <c r="V208" i="15" s="1"/>
  <c r="I208" i="15"/>
  <c r="E208" i="15"/>
  <c r="F208" i="15" l="1"/>
  <c r="Y208" i="15"/>
  <c r="W208" i="15"/>
  <c r="P208" i="15"/>
  <c r="N208" i="15"/>
  <c r="R208" i="15"/>
  <c r="Z208" i="15"/>
  <c r="X208" i="15" l="1"/>
  <c r="AA208" i="15" s="1"/>
  <c r="AB208" i="15" s="1"/>
  <c r="Q208" i="15"/>
  <c r="S208" i="15" s="1"/>
  <c r="G208" i="15"/>
  <c r="C30" i="15" s="1"/>
  <c r="AC208" i="15"/>
  <c r="AF208" i="15" l="1"/>
  <c r="AG208" i="15"/>
  <c r="AI208" i="15"/>
  <c r="AD208" i="15"/>
  <c r="AE208" i="15" s="1"/>
  <c r="T208" i="15"/>
  <c r="AH208" i="15" l="1"/>
  <c r="AL208" i="15"/>
  <c r="AJ208" i="15"/>
  <c r="C31" i="15" s="1"/>
  <c r="AK208" i="15"/>
  <c r="F62" i="4" l="1"/>
  <c r="G62" i="4" s="1"/>
  <c r="Q62" i="4"/>
  <c r="S62" i="4" s="1"/>
  <c r="AC62" i="4"/>
  <c r="H63" i="4"/>
  <c r="X62" i="4" l="1"/>
  <c r="AA62" i="4" s="1"/>
  <c r="AB62" i="4" s="1"/>
  <c r="K63" i="4"/>
  <c r="AD62" i="4"/>
  <c r="AE62" i="4" s="1"/>
  <c r="AI62" i="4"/>
  <c r="AJ62" i="4" s="1"/>
  <c r="AG62" i="4"/>
  <c r="C63" i="4" s="1"/>
  <c r="AF62" i="4"/>
  <c r="T62" i="4"/>
  <c r="AK63" i="4" l="1"/>
  <c r="AH62" i="4"/>
  <c r="D63" i="4" s="1"/>
  <c r="B63" i="4"/>
  <c r="AL63" i="4"/>
  <c r="O64" i="4"/>
  <c r="L63" i="4" l="1"/>
  <c r="U63" i="4" s="1"/>
  <c r="V63" i="4" s="1"/>
  <c r="I63" i="4"/>
  <c r="E63" i="4"/>
  <c r="F63" i="4" l="1"/>
  <c r="Y63" i="4"/>
  <c r="W63" i="4"/>
  <c r="M63" i="4"/>
  <c r="Z63" i="4"/>
  <c r="X63" i="4" l="1"/>
  <c r="AA63" i="4" s="1"/>
  <c r="AB63" i="4" s="1"/>
  <c r="N63" i="4"/>
  <c r="Q63" i="4" s="1"/>
  <c r="P63" i="4"/>
  <c r="R63" i="4"/>
  <c r="S63" i="4" l="1"/>
  <c r="T63" i="4" s="1"/>
  <c r="G63" i="4"/>
  <c r="AC63" i="4"/>
  <c r="H64" i="4"/>
  <c r="K64" i="4" l="1"/>
  <c r="AI63" i="4"/>
  <c r="AJ63" i="4" s="1"/>
  <c r="AD63" i="4"/>
  <c r="AE63" i="4" s="1"/>
  <c r="AG63" i="4"/>
  <c r="C64" i="4" s="1"/>
  <c r="AF63" i="4"/>
  <c r="AH63" i="4" l="1"/>
  <c r="D64" i="4" s="1"/>
  <c r="L64" i="4" s="1"/>
  <c r="U64" i="4" s="1"/>
  <c r="V64" i="4" s="1"/>
  <c r="AL64" i="4"/>
  <c r="B64" i="4"/>
  <c r="AK64" i="4"/>
  <c r="O65" i="4"/>
  <c r="M64" i="4" l="1"/>
  <c r="P64" i="4" s="1"/>
  <c r="W64" i="4"/>
  <c r="Y64" i="4"/>
  <c r="I64" i="4"/>
  <c r="N64" i="4"/>
  <c r="Z64" i="4"/>
  <c r="E64" i="4"/>
  <c r="R64" i="4"/>
  <c r="F64" i="4" l="1"/>
  <c r="Q64" i="4"/>
  <c r="S64" i="4" s="1"/>
  <c r="AC64" i="4"/>
  <c r="H65" i="4"/>
  <c r="K65" i="4" l="1"/>
  <c r="AI64" i="4"/>
  <c r="AJ64" i="4" s="1"/>
  <c r="AD64" i="4"/>
  <c r="AE64" i="4" s="1"/>
  <c r="AG64" i="4"/>
  <c r="C65" i="4" s="1"/>
  <c r="AF64" i="4"/>
  <c r="T64" i="4"/>
  <c r="G64" i="4"/>
  <c r="X64" i="4"/>
  <c r="AA64" i="4" s="1"/>
  <c r="AB64" i="4" s="1"/>
  <c r="AH64" i="4" l="1"/>
  <c r="D65" i="4" s="1"/>
  <c r="L65" i="4" s="1"/>
  <c r="U65" i="4" s="1"/>
  <c r="V65" i="4" s="1"/>
  <c r="AK65" i="4"/>
  <c r="AL65" i="4"/>
  <c r="B65" i="4"/>
  <c r="O66" i="4"/>
  <c r="M65" i="4" l="1"/>
  <c r="N65" i="4" s="1"/>
  <c r="W65" i="4"/>
  <c r="Y65" i="4"/>
  <c r="I65" i="4"/>
  <c r="P65" i="4"/>
  <c r="E65" i="4"/>
  <c r="Z65" i="4"/>
  <c r="R65" i="4"/>
  <c r="F65" i="4" l="1"/>
  <c r="G65" i="4" s="1"/>
  <c r="Q65" i="4"/>
  <c r="S65" i="4" s="1"/>
  <c r="T65" i="4" s="1"/>
  <c r="AC65" i="4"/>
  <c r="H66" i="4"/>
  <c r="X65" i="4" l="1"/>
  <c r="AA65" i="4" s="1"/>
  <c r="AB65" i="4" s="1"/>
  <c r="K66" i="4"/>
  <c r="AI65" i="4"/>
  <c r="AJ65" i="4" s="1"/>
  <c r="AD65" i="4"/>
  <c r="AE65" i="4" s="1"/>
  <c r="AG65" i="4"/>
  <c r="C66" i="4" s="1"/>
  <c r="AF65" i="4"/>
  <c r="AH65" i="4" l="1"/>
  <c r="D66" i="4" s="1"/>
  <c r="L66" i="4" s="1"/>
  <c r="U66" i="4" s="1"/>
  <c r="V66" i="4" s="1"/>
  <c r="B66" i="4"/>
  <c r="I66" i="4" s="1"/>
  <c r="AK66" i="4"/>
  <c r="AL66" i="4"/>
  <c r="E66" i="4"/>
  <c r="O67" i="4"/>
  <c r="M66" i="4" l="1"/>
  <c r="N66" i="4" s="1"/>
  <c r="F66" i="4"/>
  <c r="W66" i="4"/>
  <c r="Y66" i="4"/>
  <c r="Z66" i="4"/>
  <c r="X66" i="4" l="1"/>
  <c r="AA66" i="4" s="1"/>
  <c r="AB66" i="4" s="1"/>
  <c r="Q66" i="4"/>
  <c r="P66" i="4"/>
  <c r="G66" i="4"/>
  <c r="R66" i="4"/>
  <c r="S66" i="4" l="1"/>
  <c r="H67" i="4"/>
  <c r="AC66" i="4"/>
  <c r="AG66" i="4" l="1"/>
  <c r="AF66" i="4"/>
  <c r="B67" i="4" s="1"/>
  <c r="AI66" i="4"/>
  <c r="AJ66" i="4" s="1"/>
  <c r="AD66" i="4"/>
  <c r="AE66" i="4" s="1"/>
  <c r="C67" i="4"/>
  <c r="K67" i="4"/>
  <c r="T66" i="4"/>
  <c r="O68" i="4"/>
  <c r="AK67" i="4" l="1"/>
  <c r="AL67" i="4"/>
  <c r="AH66" i="4"/>
  <c r="D67" i="4" s="1"/>
  <c r="L67" i="4" s="1"/>
  <c r="U67" i="4" s="1"/>
  <c r="V67" i="4" s="1"/>
  <c r="Y67" i="4" s="1"/>
  <c r="I67" i="4"/>
  <c r="Z67" i="4"/>
  <c r="E67" i="4"/>
  <c r="W67" i="4" l="1"/>
  <c r="M67" i="4"/>
  <c r="P67" i="4" s="1"/>
  <c r="F67" i="4"/>
  <c r="R67" i="4"/>
  <c r="N67" i="4" l="1"/>
  <c r="Q67" i="4" s="1"/>
  <c r="S67" i="4" s="1"/>
  <c r="T67" i="4" s="1"/>
  <c r="X67" i="4"/>
  <c r="AA67" i="4" s="1"/>
  <c r="AB67" i="4" s="1"/>
  <c r="AC67" i="4"/>
  <c r="H68" i="4"/>
  <c r="G67" i="4" l="1"/>
  <c r="K68" i="4"/>
  <c r="AD67" i="4"/>
  <c r="AE67" i="4" s="1"/>
  <c r="AI67" i="4"/>
  <c r="AJ67" i="4" s="1"/>
  <c r="AG67" i="4"/>
  <c r="C68" i="4" s="1"/>
  <c r="AF67" i="4"/>
  <c r="AH67" i="4" l="1"/>
  <c r="D68" i="4" s="1"/>
  <c r="L68" i="4" s="1"/>
  <c r="U68" i="4" s="1"/>
  <c r="V68" i="4" s="1"/>
  <c r="AK68" i="4"/>
  <c r="AL68" i="4"/>
  <c r="B68" i="4"/>
  <c r="O69" i="4"/>
  <c r="Y68" i="4" l="1"/>
  <c r="W68" i="4"/>
  <c r="I68" i="4"/>
  <c r="M68" i="4"/>
  <c r="Z68" i="4"/>
  <c r="E68" i="4"/>
  <c r="F68" i="4" l="1"/>
  <c r="X68" i="4" s="1"/>
  <c r="AA68" i="4" s="1"/>
  <c r="AB68" i="4" s="1"/>
  <c r="N68" i="4"/>
  <c r="P68" i="4"/>
  <c r="R68" i="4"/>
  <c r="Q68" i="4" l="1"/>
  <c r="S68" i="4" s="1"/>
  <c r="G68" i="4"/>
  <c r="AC68" i="4"/>
  <c r="H69" i="4"/>
  <c r="K69" i="4" l="1"/>
  <c r="AD68" i="4"/>
  <c r="AE68" i="4" s="1"/>
  <c r="AI68" i="4"/>
  <c r="AJ68" i="4" s="1"/>
  <c r="AG68" i="4"/>
  <c r="C69" i="4" s="1"/>
  <c r="AF68" i="4"/>
  <c r="T68" i="4"/>
  <c r="AH68" i="4" l="1"/>
  <c r="D69" i="4" s="1"/>
  <c r="L69" i="4" s="1"/>
  <c r="U69" i="4" s="1"/>
  <c r="V69" i="4" s="1"/>
  <c r="AK69" i="4"/>
  <c r="AL69" i="4"/>
  <c r="B69" i="4"/>
  <c r="O70" i="4"/>
  <c r="Y69" i="4" l="1"/>
  <c r="W69" i="4"/>
  <c r="I69" i="4"/>
  <c r="M69" i="4"/>
  <c r="Z69" i="4"/>
  <c r="E69" i="4"/>
  <c r="F69" i="4" l="1"/>
  <c r="X69" i="4" s="1"/>
  <c r="AA69" i="4" s="1"/>
  <c r="AB69" i="4" s="1"/>
  <c r="N69" i="4"/>
  <c r="P69" i="4"/>
  <c r="R69" i="4"/>
  <c r="Q69" i="4" l="1"/>
  <c r="S69" i="4" s="1"/>
  <c r="G69" i="4"/>
  <c r="AC69" i="4"/>
  <c r="H70" i="4"/>
  <c r="K70" i="4" l="1"/>
  <c r="AI69" i="4"/>
  <c r="AJ69" i="4" s="1"/>
  <c r="AD69" i="4"/>
  <c r="AE69" i="4" s="1"/>
  <c r="AG69" i="4"/>
  <c r="C70" i="4" s="1"/>
  <c r="AF69" i="4"/>
  <c r="T69" i="4"/>
  <c r="AH69" i="4" l="1"/>
  <c r="D70" i="4" s="1"/>
  <c r="L70" i="4" s="1"/>
  <c r="U70" i="4" s="1"/>
  <c r="V70" i="4" s="1"/>
  <c r="AK70" i="4"/>
  <c r="B70" i="4"/>
  <c r="AL70" i="4"/>
  <c r="O71" i="4"/>
  <c r="W70" i="4" l="1"/>
  <c r="Y70" i="4"/>
  <c r="I70" i="4"/>
  <c r="M70" i="4"/>
  <c r="Z70" i="4"/>
  <c r="E70" i="4"/>
  <c r="F70" i="4" l="1"/>
  <c r="P70" i="4"/>
  <c r="N70" i="4"/>
  <c r="Q70" i="4" s="1"/>
  <c r="R70" i="4"/>
  <c r="S70" i="4" l="1"/>
  <c r="T70" i="4" s="1"/>
  <c r="G70" i="4"/>
  <c r="X70" i="4"/>
  <c r="AA70" i="4" s="1"/>
  <c r="AB70" i="4" s="1"/>
  <c r="H71" i="4"/>
  <c r="AC70" i="4"/>
  <c r="K71" i="4" l="1"/>
  <c r="AI70" i="4"/>
  <c r="AJ70" i="4" s="1"/>
  <c r="AD70" i="4"/>
  <c r="AE70" i="4" s="1"/>
  <c r="AG70" i="4"/>
  <c r="C71" i="4" s="1"/>
  <c r="AF70" i="4"/>
  <c r="AH70" i="4" l="1"/>
  <c r="D71" i="4" s="1"/>
  <c r="L71" i="4" s="1"/>
  <c r="U71" i="4" s="1"/>
  <c r="V71" i="4" s="1"/>
  <c r="AK71" i="4"/>
  <c r="AL71" i="4"/>
  <c r="B71" i="4"/>
  <c r="O72" i="4"/>
  <c r="M71" i="4" l="1"/>
  <c r="N71" i="4" s="1"/>
  <c r="Y71" i="4"/>
  <c r="W71" i="4"/>
  <c r="I71" i="4"/>
  <c r="E71" i="4"/>
  <c r="Z71" i="4"/>
  <c r="P71" i="4" l="1"/>
  <c r="F71" i="4"/>
  <c r="G71" i="4" s="1"/>
  <c r="Q71" i="4"/>
  <c r="X71" i="4"/>
  <c r="AA71" i="4" s="1"/>
  <c r="AB71" i="4" s="1"/>
  <c r="R71" i="4"/>
  <c r="S71" i="4" l="1"/>
  <c r="H72" i="4"/>
  <c r="AC71" i="4"/>
  <c r="AF71" i="4" l="1"/>
  <c r="AI71" i="4"/>
  <c r="AJ71" i="4" s="1"/>
  <c r="AD71" i="4"/>
  <c r="AE71" i="4" s="1"/>
  <c r="AG71" i="4"/>
  <c r="C72" i="4" s="1"/>
  <c r="K72" i="4"/>
  <c r="T71" i="4"/>
  <c r="AL72" i="4"/>
  <c r="AH71" i="4" l="1"/>
  <c r="D72" i="4" s="1"/>
  <c r="L72" i="4" s="1"/>
  <c r="U72" i="4" s="1"/>
  <c r="V72" i="4" s="1"/>
  <c r="B72" i="4"/>
  <c r="AK72" i="4"/>
  <c r="O73" i="4"/>
  <c r="W72" i="4" l="1"/>
  <c r="M72" i="4"/>
  <c r="P72" i="4" s="1"/>
  <c r="I72" i="4"/>
  <c r="Y72" i="4"/>
  <c r="Z72" i="4"/>
  <c r="R72" i="4"/>
  <c r="E72" i="4"/>
  <c r="N72" i="4" l="1"/>
  <c r="Q72" i="4" s="1"/>
  <c r="S72" i="4" s="1"/>
  <c r="T72" i="4" s="1"/>
  <c r="F72" i="4"/>
  <c r="X72" i="4" s="1"/>
  <c r="AA72" i="4" s="1"/>
  <c r="AB72" i="4" s="1"/>
  <c r="AC72" i="4"/>
  <c r="H73" i="4"/>
  <c r="G72" i="4" l="1"/>
  <c r="K73" i="4"/>
  <c r="AI72" i="4"/>
  <c r="AJ72" i="4" s="1"/>
  <c r="AD72" i="4"/>
  <c r="AE72" i="4" s="1"/>
  <c r="AG72" i="4"/>
  <c r="C73" i="4" s="1"/>
  <c r="AF72" i="4"/>
  <c r="AH72" i="4" l="1"/>
  <c r="D73" i="4" s="1"/>
  <c r="L73" i="4" s="1"/>
  <c r="U73" i="4" s="1"/>
  <c r="V73" i="4" s="1"/>
  <c r="AK73" i="4"/>
  <c r="B73" i="4"/>
  <c r="AL73" i="4"/>
  <c r="O74" i="4"/>
  <c r="W73" i="4" l="1"/>
  <c r="Y73" i="4"/>
  <c r="I73" i="4"/>
  <c r="M73" i="4"/>
  <c r="E73" i="4"/>
  <c r="Z73" i="4"/>
  <c r="F73" i="4" l="1"/>
  <c r="N73" i="4"/>
  <c r="Q73" i="4" s="1"/>
  <c r="P73" i="4"/>
  <c r="R73" i="4"/>
  <c r="S73" i="4" l="1"/>
  <c r="T73" i="4" s="1"/>
  <c r="G73" i="4"/>
  <c r="X73" i="4"/>
  <c r="AA73" i="4" s="1"/>
  <c r="AB73" i="4" s="1"/>
  <c r="AC73" i="4"/>
  <c r="H74" i="4"/>
  <c r="K74" i="4" l="1"/>
  <c r="AD73" i="4"/>
  <c r="AE73" i="4" s="1"/>
  <c r="AI73" i="4"/>
  <c r="AJ73" i="4" s="1"/>
  <c r="AG73" i="4"/>
  <c r="C74" i="4" s="1"/>
  <c r="AF73" i="4"/>
  <c r="AH73" i="4" l="1"/>
  <c r="D74" i="4" s="1"/>
  <c r="L74" i="4" s="1"/>
  <c r="U74" i="4" s="1"/>
  <c r="V74" i="4" s="1"/>
  <c r="AK74" i="4"/>
  <c r="B74" i="4"/>
  <c r="AL74" i="4"/>
  <c r="O75" i="4"/>
  <c r="W74" i="4" l="1"/>
  <c r="Y74" i="4"/>
  <c r="M74" i="4"/>
  <c r="I74" i="4"/>
  <c r="E74" i="4"/>
  <c r="Z74" i="4"/>
  <c r="F74" i="4" l="1"/>
  <c r="N74" i="4"/>
  <c r="Q74" i="4" s="1"/>
  <c r="P74" i="4"/>
  <c r="R74" i="4"/>
  <c r="S74" i="4" l="1"/>
  <c r="T74" i="4" s="1"/>
  <c r="G74" i="4"/>
  <c r="X74" i="4"/>
  <c r="AA74" i="4" s="1"/>
  <c r="AB74" i="4" s="1"/>
  <c r="AC74" i="4"/>
  <c r="H75" i="4"/>
  <c r="K75" i="4" l="1"/>
  <c r="AI74" i="4"/>
  <c r="AJ74" i="4" s="1"/>
  <c r="AD74" i="4"/>
  <c r="AE74" i="4" s="1"/>
  <c r="AG74" i="4"/>
  <c r="C75" i="4" s="1"/>
  <c r="AF74" i="4"/>
  <c r="AH74" i="4" l="1"/>
  <c r="D75" i="4" s="1"/>
  <c r="L75" i="4" s="1"/>
  <c r="U75" i="4" s="1"/>
  <c r="V75" i="4" s="1"/>
  <c r="AK75" i="4"/>
  <c r="AL75" i="4"/>
  <c r="B75" i="4"/>
  <c r="O76" i="4"/>
  <c r="Y75" i="4" l="1"/>
  <c r="W75" i="4"/>
  <c r="I75" i="4"/>
  <c r="M75" i="4"/>
  <c r="E75" i="4"/>
  <c r="Z75" i="4"/>
  <c r="F75" i="4" l="1"/>
  <c r="X75" i="4" s="1"/>
  <c r="AA75" i="4" s="1"/>
  <c r="AB75" i="4" s="1"/>
  <c r="P75" i="4"/>
  <c r="N75" i="4"/>
  <c r="Q75" i="4" s="1"/>
  <c r="R75" i="4"/>
  <c r="S75" i="4" l="1"/>
  <c r="T75" i="4" s="1"/>
  <c r="G75" i="4"/>
  <c r="H76" i="4"/>
  <c r="AC75" i="4"/>
  <c r="K76" i="4" l="1"/>
  <c r="AD75" i="4"/>
  <c r="AE75" i="4" s="1"/>
  <c r="AI75" i="4"/>
  <c r="AJ75" i="4" s="1"/>
  <c r="AG75" i="4"/>
  <c r="C76" i="4" s="1"/>
  <c r="AF75" i="4"/>
  <c r="AH75" i="4" l="1"/>
  <c r="D76" i="4" s="1"/>
  <c r="L76" i="4" s="1"/>
  <c r="U76" i="4" s="1"/>
  <c r="V76" i="4" s="1"/>
  <c r="AK76" i="4"/>
  <c r="AL76" i="4"/>
  <c r="B76" i="4"/>
  <c r="O77" i="4"/>
  <c r="Y76" i="4" l="1"/>
  <c r="W76" i="4"/>
  <c r="M76" i="4"/>
  <c r="I76" i="4"/>
  <c r="Z76" i="4"/>
  <c r="E76" i="4"/>
  <c r="F76" i="4" l="1"/>
  <c r="P76" i="4"/>
  <c r="N76" i="4"/>
  <c r="Q76" i="4" s="1"/>
  <c r="R76" i="4"/>
  <c r="S76" i="4" l="1"/>
  <c r="T76" i="4" s="1"/>
  <c r="G76" i="4"/>
  <c r="X76" i="4"/>
  <c r="AA76" i="4" s="1"/>
  <c r="AB76" i="4" s="1"/>
  <c r="H77" i="4"/>
  <c r="AC76" i="4"/>
  <c r="K77" i="4" l="1"/>
  <c r="AI76" i="4"/>
  <c r="AJ76" i="4" s="1"/>
  <c r="AD76" i="4"/>
  <c r="AE76" i="4" s="1"/>
  <c r="AG76" i="4"/>
  <c r="C77" i="4" s="1"/>
  <c r="AF76" i="4"/>
  <c r="B77" i="4" s="1"/>
  <c r="O78" i="4"/>
  <c r="I77" i="4" l="1"/>
  <c r="AK77" i="4"/>
  <c r="AL77" i="4"/>
  <c r="AH76" i="4"/>
  <c r="D77" i="4" s="1"/>
  <c r="E77" i="4"/>
  <c r="F77" i="4" l="1"/>
  <c r="L77" i="4"/>
  <c r="U77" i="4" s="1"/>
  <c r="V77" i="4" s="1"/>
  <c r="W77" i="4" l="1"/>
  <c r="Y77" i="4"/>
  <c r="M77" i="4"/>
  <c r="Z77" i="4"/>
  <c r="N77" i="4" l="1"/>
  <c r="Q77" i="4" s="1"/>
  <c r="P77" i="4"/>
  <c r="X77" i="4"/>
  <c r="AA77" i="4" s="1"/>
  <c r="AB77" i="4" s="1"/>
  <c r="R77" i="4"/>
  <c r="S77" i="4" l="1"/>
  <c r="T77" i="4" s="1"/>
  <c r="G77" i="4"/>
  <c r="AC77" i="4"/>
  <c r="H78" i="4"/>
  <c r="K78" i="4" l="1"/>
  <c r="AD77" i="4"/>
  <c r="AE77" i="4" s="1"/>
  <c r="AI77" i="4"/>
  <c r="AJ77" i="4" s="1"/>
  <c r="AG77" i="4"/>
  <c r="C78" i="4" s="1"/>
  <c r="AF77" i="4"/>
  <c r="AH77" i="4" l="1"/>
  <c r="D78" i="4" s="1"/>
  <c r="L78" i="4" s="1"/>
  <c r="U78" i="4" s="1"/>
  <c r="V78" i="4" s="1"/>
  <c r="AK78" i="4"/>
  <c r="AL78" i="4"/>
  <c r="B78" i="4"/>
  <c r="O79" i="4"/>
  <c r="W78" i="4" l="1"/>
  <c r="Y78" i="4"/>
  <c r="I78" i="4"/>
  <c r="M78" i="4"/>
  <c r="E78" i="4"/>
  <c r="Z78" i="4"/>
  <c r="F78" i="4" l="1"/>
  <c r="P78" i="4"/>
  <c r="N78" i="4"/>
  <c r="Q78" i="4" s="1"/>
  <c r="R78" i="4"/>
  <c r="S78" i="4" l="1"/>
  <c r="T78" i="4" s="1"/>
  <c r="G78" i="4"/>
  <c r="X78" i="4"/>
  <c r="AA78" i="4" s="1"/>
  <c r="AB78" i="4" s="1"/>
  <c r="AC78" i="4"/>
  <c r="H79" i="4"/>
  <c r="K79" i="4" l="1"/>
  <c r="AI78" i="4"/>
  <c r="AJ78" i="4" s="1"/>
  <c r="AD78" i="4"/>
  <c r="AE78" i="4" s="1"/>
  <c r="AG78" i="4"/>
  <c r="C79" i="4" s="1"/>
  <c r="AF78" i="4"/>
  <c r="AH78" i="4" l="1"/>
  <c r="D79" i="4" s="1"/>
  <c r="L79" i="4" s="1"/>
  <c r="U79" i="4" s="1"/>
  <c r="AL79" i="4"/>
  <c r="AK79" i="4"/>
  <c r="B79" i="4"/>
  <c r="O80" i="4"/>
  <c r="V79" i="4" l="1"/>
  <c r="W79" i="4" s="1"/>
  <c r="I79" i="4"/>
  <c r="M79" i="4"/>
  <c r="E79" i="4"/>
  <c r="Y79" i="4" l="1"/>
  <c r="F79" i="4"/>
  <c r="P79" i="4"/>
  <c r="N79" i="4"/>
  <c r="Q79" i="4" s="1"/>
  <c r="Z79" i="4"/>
  <c r="R79" i="4"/>
  <c r="S79" i="4" l="1"/>
  <c r="G79" i="4"/>
  <c r="X79" i="4"/>
  <c r="AA79" i="4" s="1"/>
  <c r="AB79" i="4" s="1"/>
  <c r="H80" i="4"/>
  <c r="AC79" i="4"/>
  <c r="K80" i="4" l="1"/>
  <c r="AG79" i="4"/>
  <c r="C80" i="4" s="1"/>
  <c r="AD79" i="4"/>
  <c r="AE79" i="4" s="1"/>
  <c r="AI79" i="4"/>
  <c r="AJ79" i="4" s="1"/>
  <c r="AF79" i="4"/>
  <c r="T79" i="4"/>
  <c r="AH79" i="4" l="1"/>
  <c r="D80" i="4" s="1"/>
  <c r="L80" i="4" s="1"/>
  <c r="U80" i="4" s="1"/>
  <c r="V80" i="4" s="1"/>
  <c r="AK80" i="4"/>
  <c r="B80" i="4"/>
  <c r="AL80" i="4"/>
  <c r="O81" i="4"/>
  <c r="W80" i="4" l="1"/>
  <c r="Y80" i="4"/>
  <c r="I80" i="4"/>
  <c r="M80" i="4"/>
  <c r="Z80" i="4"/>
  <c r="E80" i="4"/>
  <c r="F80" i="4" l="1"/>
  <c r="P80" i="4"/>
  <c r="N80" i="4"/>
  <c r="R80" i="4"/>
  <c r="Q80" i="4" l="1"/>
  <c r="S80" i="4" s="1"/>
  <c r="G80" i="4"/>
  <c r="X80" i="4"/>
  <c r="AA80" i="4" s="1"/>
  <c r="AB80" i="4" s="1"/>
  <c r="AC80" i="4"/>
  <c r="H81" i="4"/>
  <c r="K81" i="4" l="1"/>
  <c r="AI80" i="4"/>
  <c r="AJ80" i="4" s="1"/>
  <c r="AD80" i="4"/>
  <c r="AE80" i="4" s="1"/>
  <c r="AG80" i="4"/>
  <c r="C81" i="4" s="1"/>
  <c r="AF80" i="4"/>
  <c r="T80" i="4"/>
  <c r="AH80" i="4" l="1"/>
  <c r="D81" i="4" s="1"/>
  <c r="L81" i="4" s="1"/>
  <c r="U81" i="4" s="1"/>
  <c r="V81" i="4" s="1"/>
  <c r="AL81" i="4"/>
  <c r="AK81" i="4"/>
  <c r="B81" i="4"/>
  <c r="O82" i="4"/>
  <c r="Y81" i="4" l="1"/>
  <c r="W81" i="4"/>
  <c r="I81" i="4"/>
  <c r="M81" i="4"/>
  <c r="E81" i="4"/>
  <c r="Z81" i="4"/>
  <c r="F81" i="4" l="1"/>
  <c r="N81" i="4"/>
  <c r="Q81" i="4" s="1"/>
  <c r="P81" i="4"/>
  <c r="R81" i="4"/>
  <c r="S81" i="4" l="1"/>
  <c r="T81" i="4" s="1"/>
  <c r="G81" i="4"/>
  <c r="X81" i="4"/>
  <c r="AA81" i="4" s="1"/>
  <c r="AB81" i="4" s="1"/>
  <c r="AC81" i="4"/>
  <c r="H82" i="4"/>
  <c r="K82" i="4" l="1"/>
  <c r="AD81" i="4"/>
  <c r="AE81" i="4" s="1"/>
  <c r="AI81" i="4"/>
  <c r="AJ81" i="4" s="1"/>
  <c r="AG81" i="4"/>
  <c r="C82" i="4" s="1"/>
  <c r="AF81" i="4"/>
  <c r="AH81" i="4" l="1"/>
  <c r="D82" i="4" s="1"/>
  <c r="L82" i="4" s="1"/>
  <c r="U82" i="4" s="1"/>
  <c r="V82" i="4" s="1"/>
  <c r="AK82" i="4"/>
  <c r="B82" i="4"/>
  <c r="AL82" i="4"/>
  <c r="O83" i="4"/>
  <c r="W82" i="4" l="1"/>
  <c r="Y82" i="4"/>
  <c r="I82" i="4"/>
  <c r="M82" i="4"/>
  <c r="E82" i="4"/>
  <c r="Z82" i="4"/>
  <c r="F82" i="4" l="1"/>
  <c r="N82" i="4"/>
  <c r="Q82" i="4" s="1"/>
  <c r="P82" i="4"/>
  <c r="R82" i="4"/>
  <c r="S82" i="4" l="1"/>
  <c r="T82" i="4" s="1"/>
  <c r="G82" i="4"/>
  <c r="X82" i="4"/>
  <c r="AA82" i="4" s="1"/>
  <c r="AB82" i="4" s="1"/>
  <c r="AC82" i="4"/>
  <c r="H83" i="4"/>
  <c r="K83" i="4" l="1"/>
  <c r="AI82" i="4"/>
  <c r="AJ82" i="4" s="1"/>
  <c r="AD82" i="4"/>
  <c r="AE82" i="4" s="1"/>
  <c r="AG82" i="4"/>
  <c r="C83" i="4" s="1"/>
  <c r="AF82" i="4"/>
  <c r="AH82" i="4" l="1"/>
  <c r="D83" i="4" s="1"/>
  <c r="L83" i="4" s="1"/>
  <c r="U83" i="4" s="1"/>
  <c r="V83" i="4" s="1"/>
  <c r="AL83" i="4"/>
  <c r="B83" i="4"/>
  <c r="AK83" i="4"/>
  <c r="O84" i="4"/>
  <c r="W83" i="4" l="1"/>
  <c r="Y83" i="4"/>
  <c r="I83" i="4"/>
  <c r="M83" i="4"/>
  <c r="E83" i="4"/>
  <c r="Z83" i="4"/>
  <c r="F83" i="4" l="1"/>
  <c r="X83" i="4" s="1"/>
  <c r="AA83" i="4" s="1"/>
  <c r="AB83" i="4" s="1"/>
  <c r="N83" i="4"/>
  <c r="Q83" i="4" s="1"/>
  <c r="P83" i="4"/>
  <c r="R83" i="4"/>
  <c r="S83" i="4" l="1"/>
  <c r="T83" i="4" s="1"/>
  <c r="G83" i="4"/>
  <c r="AC83" i="4"/>
  <c r="H84" i="4"/>
  <c r="K84" i="4" l="1"/>
  <c r="AI83" i="4"/>
  <c r="AJ83" i="4" s="1"/>
  <c r="AD83" i="4"/>
  <c r="AE83" i="4" s="1"/>
  <c r="AG83" i="4"/>
  <c r="C84" i="4" s="1"/>
  <c r="AF83" i="4"/>
  <c r="AH83" i="4" l="1"/>
  <c r="D84" i="4" s="1"/>
  <c r="L84" i="4" s="1"/>
  <c r="U84" i="4" s="1"/>
  <c r="V84" i="4" s="1"/>
  <c r="AL84" i="4"/>
  <c r="AK84" i="4"/>
  <c r="B84" i="4"/>
  <c r="O85" i="4"/>
  <c r="Y84" i="4" l="1"/>
  <c r="W84" i="4"/>
  <c r="I84" i="4"/>
  <c r="M84" i="4"/>
  <c r="E84" i="4"/>
  <c r="Z84" i="4"/>
  <c r="F84" i="4" l="1"/>
  <c r="X84" i="4" s="1"/>
  <c r="AA84" i="4" s="1"/>
  <c r="AB84" i="4" s="1"/>
  <c r="P84" i="4"/>
  <c r="N84" i="4"/>
  <c r="Q84" i="4" s="1"/>
  <c r="R84" i="4"/>
  <c r="S84" i="4" l="1"/>
  <c r="T84" i="4" s="1"/>
  <c r="G84" i="4"/>
  <c r="H85" i="4"/>
  <c r="AC84" i="4"/>
  <c r="K85" i="4" l="1"/>
  <c r="AI84" i="4"/>
  <c r="AJ84" i="4" s="1"/>
  <c r="AD84" i="4"/>
  <c r="AE84" i="4" s="1"/>
  <c r="AG84" i="4"/>
  <c r="C85" i="4" s="1"/>
  <c r="AF84" i="4"/>
  <c r="AH84" i="4" l="1"/>
  <c r="D85" i="4" s="1"/>
  <c r="L85" i="4" s="1"/>
  <c r="U85" i="4" s="1"/>
  <c r="V85" i="4" s="1"/>
  <c r="AL85" i="4"/>
  <c r="AK85" i="4"/>
  <c r="B85" i="4"/>
  <c r="O86" i="4"/>
  <c r="W85" i="4" l="1"/>
  <c r="Y85" i="4"/>
  <c r="I85" i="4"/>
  <c r="M85" i="4"/>
  <c r="E85" i="4"/>
  <c r="Z85" i="4"/>
  <c r="F85" i="4" l="1"/>
  <c r="P85" i="4"/>
  <c r="N85" i="4"/>
  <c r="R85" i="4"/>
  <c r="Q85" i="4" l="1"/>
  <c r="S85" i="4" s="1"/>
  <c r="G85" i="4"/>
  <c r="X85" i="4"/>
  <c r="AA85" i="4" s="1"/>
  <c r="AB85" i="4" s="1"/>
  <c r="AC85" i="4"/>
  <c r="H86" i="4"/>
  <c r="K86" i="4" l="1"/>
  <c r="AI85" i="4"/>
  <c r="AJ85" i="4" s="1"/>
  <c r="AD85" i="4"/>
  <c r="AE85" i="4" s="1"/>
  <c r="AG85" i="4"/>
  <c r="C86" i="4" s="1"/>
  <c r="AF85" i="4"/>
  <c r="T85" i="4"/>
  <c r="AH85" i="4" l="1"/>
  <c r="D86" i="4" s="1"/>
  <c r="L86" i="4" s="1"/>
  <c r="U86" i="4" s="1"/>
  <c r="V86" i="4" s="1"/>
  <c r="AL86" i="4"/>
  <c r="AK86" i="4"/>
  <c r="B86" i="4"/>
  <c r="O87" i="4"/>
  <c r="M86" i="4" l="1"/>
  <c r="N86" i="4" s="1"/>
  <c r="W86" i="4"/>
  <c r="Y86" i="4"/>
  <c r="I86" i="4"/>
  <c r="E86" i="4"/>
  <c r="Z86" i="4"/>
  <c r="P86" i="4" l="1"/>
  <c r="F86" i="4"/>
  <c r="G86" i="4" s="1"/>
  <c r="Q86" i="4"/>
  <c r="R86" i="4"/>
  <c r="S86" i="4" l="1"/>
  <c r="X86" i="4"/>
  <c r="AA86" i="4" s="1"/>
  <c r="AB86" i="4" s="1"/>
  <c r="AC86" i="4"/>
  <c r="H87" i="4"/>
  <c r="AD86" i="4" l="1"/>
  <c r="AE86" i="4" s="1"/>
  <c r="AG86" i="4"/>
  <c r="C87" i="4" s="1"/>
  <c r="AI86" i="4"/>
  <c r="AJ86" i="4" s="1"/>
  <c r="AF86" i="4"/>
  <c r="AH86" i="4" s="1"/>
  <c r="D87" i="4" s="1"/>
  <c r="K87" i="4"/>
  <c r="T86" i="4"/>
  <c r="B87" i="4" l="1"/>
  <c r="AL87" i="4"/>
  <c r="AK87" i="4"/>
  <c r="L87" i="4"/>
  <c r="U87" i="4" s="1"/>
  <c r="V87" i="4" s="1"/>
  <c r="W87" i="4" s="1"/>
  <c r="I87" i="4"/>
  <c r="E87" i="4"/>
  <c r="O88" i="4"/>
  <c r="Y87" i="4" l="1"/>
  <c r="M87" i="4"/>
  <c r="F87" i="4"/>
  <c r="X87" i="4" s="1"/>
  <c r="Z87" i="4"/>
  <c r="AA87" i="4" l="1"/>
  <c r="AB87" i="4" s="1"/>
  <c r="N87" i="4"/>
  <c r="P87" i="4"/>
  <c r="R87" i="4"/>
  <c r="Q87" i="4" l="1"/>
  <c r="S87" i="4" s="1"/>
  <c r="T87" i="4" s="1"/>
  <c r="G87" i="4"/>
  <c r="H88" i="4"/>
  <c r="AC87" i="4"/>
  <c r="K88" i="4" l="1"/>
  <c r="AI87" i="4"/>
  <c r="AJ87" i="4" s="1"/>
  <c r="AD87" i="4"/>
  <c r="AE87" i="4" s="1"/>
  <c r="AG87" i="4"/>
  <c r="C88" i="4" s="1"/>
  <c r="AF87" i="4"/>
  <c r="B88" i="4" s="1"/>
  <c r="O89" i="4"/>
  <c r="AL88" i="4" l="1"/>
  <c r="I88" i="4"/>
  <c r="AH87" i="4"/>
  <c r="D88" i="4" s="1"/>
  <c r="AK88" i="4"/>
  <c r="E88" i="4"/>
  <c r="F88" i="4" l="1"/>
  <c r="L88" i="4"/>
  <c r="U88" i="4" s="1"/>
  <c r="V88" i="4" s="1"/>
  <c r="M88" i="4" l="1"/>
  <c r="P88" i="4" s="1"/>
  <c r="W88" i="4"/>
  <c r="X88" i="4" s="1"/>
  <c r="Y88" i="4"/>
  <c r="R88" i="4"/>
  <c r="Z88" i="4"/>
  <c r="N88" i="4" l="1"/>
  <c r="G88" i="4" s="1"/>
  <c r="AA88" i="4"/>
  <c r="AB88" i="4" s="1"/>
  <c r="Q88" i="4" l="1"/>
  <c r="S88" i="4" s="1"/>
  <c r="T88" i="4" s="1"/>
  <c r="AC88" i="4"/>
  <c r="H89" i="4"/>
  <c r="AI88" i="4" l="1"/>
  <c r="AJ88" i="4" s="1"/>
  <c r="AD88" i="4"/>
  <c r="AE88" i="4" s="1"/>
  <c r="AG88" i="4"/>
  <c r="C89" i="4" s="1"/>
  <c r="AF88" i="4"/>
  <c r="K89" i="4"/>
  <c r="AK89" i="4" l="1"/>
  <c r="AH88" i="4"/>
  <c r="D89" i="4" s="1"/>
  <c r="L89" i="4" s="1"/>
  <c r="U89" i="4" s="1"/>
  <c r="V89" i="4" s="1"/>
  <c r="AL89" i="4"/>
  <c r="B89" i="4"/>
  <c r="O90" i="4"/>
  <c r="M89" i="4" l="1"/>
  <c r="N89" i="4" s="1"/>
  <c r="Y89" i="4"/>
  <c r="I89" i="4"/>
  <c r="W89" i="4"/>
  <c r="P89" i="4"/>
  <c r="Z89" i="4"/>
  <c r="E89" i="4"/>
  <c r="R89" i="4"/>
  <c r="F89" i="4" l="1"/>
  <c r="X89" i="4" s="1"/>
  <c r="AA89" i="4" s="1"/>
  <c r="AB89" i="4" s="1"/>
  <c r="Q89" i="4"/>
  <c r="S89" i="4" s="1"/>
  <c r="T89" i="4" s="1"/>
  <c r="AC89" i="4"/>
  <c r="H90" i="4"/>
  <c r="G89" i="4" l="1"/>
  <c r="K90" i="4"/>
  <c r="AF89" i="4"/>
  <c r="AD89" i="4"/>
  <c r="AE89" i="4" s="1"/>
  <c r="AI89" i="4"/>
  <c r="AJ89" i="4" s="1"/>
  <c r="AG89" i="4"/>
  <c r="C90" i="4" s="1"/>
  <c r="AH89" i="4" l="1"/>
  <c r="D90" i="4" s="1"/>
  <c r="L90" i="4" s="1"/>
  <c r="U90" i="4" s="1"/>
  <c r="V90" i="4" s="1"/>
  <c r="AL90" i="4"/>
  <c r="AK90" i="4"/>
  <c r="B90" i="4"/>
  <c r="O91" i="4"/>
  <c r="Y90" i="4" l="1"/>
  <c r="W90" i="4"/>
  <c r="I90" i="4"/>
  <c r="M90" i="4"/>
  <c r="Z90" i="4"/>
  <c r="E90" i="4"/>
  <c r="F90" i="4" l="1"/>
  <c r="N90" i="4"/>
  <c r="P90" i="4"/>
  <c r="R90" i="4"/>
  <c r="Q90" i="4" l="1"/>
  <c r="S90" i="4" s="1"/>
  <c r="X90" i="4"/>
  <c r="AA90" i="4" s="1"/>
  <c r="AB90" i="4" s="1"/>
  <c r="G90" i="4"/>
  <c r="AC90" i="4"/>
  <c r="H91" i="4"/>
  <c r="K91" i="4" l="1"/>
  <c r="AF90" i="4"/>
  <c r="B91" i="4" s="1"/>
  <c r="AD90" i="4"/>
  <c r="AE90" i="4" s="1"/>
  <c r="AI90" i="4"/>
  <c r="AJ90" i="4" s="1"/>
  <c r="AG90" i="4"/>
  <c r="C91" i="4" s="1"/>
  <c r="T90" i="4"/>
  <c r="O92" i="4"/>
  <c r="I91" i="4" l="1"/>
  <c r="AK91" i="4"/>
  <c r="AL91" i="4"/>
  <c r="AH90" i="4"/>
  <c r="D91" i="4" s="1"/>
  <c r="E91" i="4"/>
  <c r="F91" i="4" l="1"/>
  <c r="L91" i="4"/>
  <c r="U91" i="4" s="1"/>
  <c r="V91" i="4" s="1"/>
  <c r="M91" i="4" l="1"/>
  <c r="P91" i="4" s="1"/>
  <c r="W91" i="4"/>
  <c r="X91" i="4" s="1"/>
  <c r="Y91" i="4"/>
  <c r="N91" i="4"/>
  <c r="Q91" i="4" s="1"/>
  <c r="R91" i="4"/>
  <c r="Z91" i="4"/>
  <c r="G91" i="4" l="1"/>
  <c r="S91" i="4"/>
  <c r="T91" i="4" s="1"/>
  <c r="AA91" i="4"/>
  <c r="AB91" i="4" s="1"/>
  <c r="AC91" i="4"/>
  <c r="H92" i="4"/>
  <c r="K92" i="4" l="1"/>
  <c r="AI91" i="4"/>
  <c r="AJ91" i="4" s="1"/>
  <c r="AD91" i="4"/>
  <c r="AE91" i="4" s="1"/>
  <c r="AG91" i="4"/>
  <c r="C92" i="4" s="1"/>
  <c r="AF91" i="4"/>
  <c r="AH91" i="4" l="1"/>
  <c r="D92" i="4" s="1"/>
  <c r="L92" i="4" s="1"/>
  <c r="U92" i="4" s="1"/>
  <c r="V92" i="4" s="1"/>
  <c r="AL92" i="4"/>
  <c r="AK92" i="4"/>
  <c r="B92" i="4"/>
  <c r="O93" i="4"/>
  <c r="I92" i="4" l="1"/>
  <c r="W92" i="4"/>
  <c r="Y92" i="4"/>
  <c r="M92" i="4"/>
  <c r="E92" i="4"/>
  <c r="Z92" i="4"/>
  <c r="F92" i="4" l="1"/>
  <c r="X92" i="4" s="1"/>
  <c r="AA92" i="4" s="1"/>
  <c r="AB92" i="4" s="1"/>
  <c r="P92" i="4"/>
  <c r="N92" i="4"/>
  <c r="Q92" i="4" s="1"/>
  <c r="R92" i="4"/>
  <c r="S92" i="4" l="1"/>
  <c r="G92" i="4"/>
  <c r="H93" i="4"/>
  <c r="AC92" i="4"/>
  <c r="K93" i="4" l="1"/>
  <c r="AI92" i="4"/>
  <c r="AJ92" i="4" s="1"/>
  <c r="AD92" i="4"/>
  <c r="AE92" i="4" s="1"/>
  <c r="AG92" i="4"/>
  <c r="C93" i="4" s="1"/>
  <c r="AF92" i="4"/>
  <c r="T92" i="4"/>
  <c r="AH92" i="4" l="1"/>
  <c r="D93" i="4" s="1"/>
  <c r="L93" i="4" s="1"/>
  <c r="U93" i="4" s="1"/>
  <c r="V93" i="4" s="1"/>
  <c r="AK93" i="4"/>
  <c r="B93" i="4"/>
  <c r="AL93" i="4"/>
  <c r="O94" i="4"/>
  <c r="I93" i="4" l="1"/>
  <c r="Y93" i="4"/>
  <c r="W93" i="4"/>
  <c r="M93" i="4"/>
  <c r="E93" i="4"/>
  <c r="Z93" i="4"/>
  <c r="F93" i="4" l="1"/>
  <c r="N93" i="4"/>
  <c r="Q93" i="4" s="1"/>
  <c r="P93" i="4"/>
  <c r="R93" i="4"/>
  <c r="X93" i="4" l="1"/>
  <c r="AA93" i="4" s="1"/>
  <c r="AB93" i="4" s="1"/>
  <c r="G93" i="4"/>
  <c r="S93" i="4"/>
  <c r="T93" i="4" s="1"/>
  <c r="AC93" i="4"/>
  <c r="H94" i="4"/>
  <c r="K94" i="4" l="1"/>
  <c r="AI93" i="4"/>
  <c r="AJ93" i="4" s="1"/>
  <c r="AD93" i="4"/>
  <c r="AE93" i="4" s="1"/>
  <c r="AG93" i="4"/>
  <c r="C94" i="4" s="1"/>
  <c r="AF93" i="4"/>
  <c r="AH93" i="4" l="1"/>
  <c r="D94" i="4" s="1"/>
  <c r="L94" i="4" s="1"/>
  <c r="U94" i="4" s="1"/>
  <c r="AK94" i="4"/>
  <c r="AL94" i="4"/>
  <c r="B94" i="4"/>
  <c r="O95" i="4"/>
  <c r="M94" i="4" l="1"/>
  <c r="N94" i="4" s="1"/>
  <c r="V94" i="4"/>
  <c r="W94" i="4" s="1"/>
  <c r="I94" i="4"/>
  <c r="E94" i="4"/>
  <c r="Y94" i="4" l="1"/>
  <c r="P94" i="4"/>
  <c r="F94" i="4"/>
  <c r="Q94" i="4"/>
  <c r="Z94" i="4"/>
  <c r="R94" i="4"/>
  <c r="S94" i="4" l="1"/>
  <c r="T94" i="4" s="1"/>
  <c r="G94" i="4"/>
  <c r="X94" i="4"/>
  <c r="AA94" i="4" s="1"/>
  <c r="AB94" i="4" s="1"/>
  <c r="H95" i="4"/>
  <c r="AC94" i="4"/>
  <c r="AF94" i="4" l="1"/>
  <c r="B95" i="4" s="1"/>
  <c r="AI94" i="4"/>
  <c r="AJ94" i="4" s="1"/>
  <c r="AD94" i="4"/>
  <c r="AE94" i="4" s="1"/>
  <c r="AG94" i="4"/>
  <c r="C95" i="4" s="1"/>
  <c r="K95" i="4"/>
  <c r="O96" i="4"/>
  <c r="AK95" i="4" l="1"/>
  <c r="AL95" i="4"/>
  <c r="AH94" i="4"/>
  <c r="D95" i="4" s="1"/>
  <c r="L95" i="4" s="1"/>
  <c r="U95" i="4" s="1"/>
  <c r="V95" i="4" s="1"/>
  <c r="Y95" i="4" s="1"/>
  <c r="I95" i="4"/>
  <c r="E95" i="4"/>
  <c r="Z95" i="4"/>
  <c r="W95" i="4" l="1"/>
  <c r="M95" i="4"/>
  <c r="P95" i="4" s="1"/>
  <c r="F95" i="4"/>
  <c r="R95" i="4"/>
  <c r="N95" i="4" l="1"/>
  <c r="Q95" i="4" s="1"/>
  <c r="S95" i="4" s="1"/>
  <c r="X95" i="4"/>
  <c r="AA95" i="4" s="1"/>
  <c r="AB95" i="4" s="1"/>
  <c r="AC95" i="4"/>
  <c r="H96" i="4"/>
  <c r="G95" i="4" l="1"/>
  <c r="AD95" i="4"/>
  <c r="AE95" i="4" s="1"/>
  <c r="AI95" i="4"/>
  <c r="AJ95" i="4" s="1"/>
  <c r="AG95" i="4"/>
  <c r="C96" i="4" s="1"/>
  <c r="AF95" i="4"/>
  <c r="B96" i="4" s="1"/>
  <c r="K96" i="4"/>
  <c r="T95" i="4"/>
  <c r="O97" i="4"/>
  <c r="AL96" i="4" l="1"/>
  <c r="AH95" i="4"/>
  <c r="D96" i="4" s="1"/>
  <c r="L96" i="4" s="1"/>
  <c r="U96" i="4" s="1"/>
  <c r="V96" i="4" s="1"/>
  <c r="AK96" i="4"/>
  <c r="I96" i="4"/>
  <c r="E96" i="4"/>
  <c r="F96" i="4" l="1"/>
  <c r="W96" i="4"/>
  <c r="Y96" i="4"/>
  <c r="M96" i="4"/>
  <c r="Z96" i="4"/>
  <c r="X96" i="4" l="1"/>
  <c r="AA96" i="4" s="1"/>
  <c r="AB96" i="4" s="1"/>
  <c r="P96" i="4"/>
  <c r="N96" i="4"/>
  <c r="R96" i="4"/>
  <c r="Q96" i="4" l="1"/>
  <c r="S96" i="4" s="1"/>
  <c r="G96" i="4"/>
  <c r="H97" i="4"/>
  <c r="AC96" i="4"/>
  <c r="K97" i="4" l="1"/>
  <c r="AG96" i="4"/>
  <c r="C97" i="4" s="1"/>
  <c r="AF96" i="4"/>
  <c r="B97" i="4" s="1"/>
  <c r="AI96" i="4"/>
  <c r="AJ96" i="4" s="1"/>
  <c r="AD96" i="4"/>
  <c r="AE96" i="4" s="1"/>
  <c r="T96" i="4"/>
  <c r="O98" i="4"/>
  <c r="AH96" i="4" l="1"/>
  <c r="D97" i="4" s="1"/>
  <c r="AK97" i="4"/>
  <c r="AL97" i="4"/>
  <c r="I97" i="4"/>
  <c r="E97" i="4"/>
  <c r="F97" i="4" l="1"/>
  <c r="L97" i="4"/>
  <c r="U97" i="4" s="1"/>
  <c r="V97" i="4" s="1"/>
  <c r="M97" i="4" l="1"/>
  <c r="N97" i="4" s="1"/>
  <c r="Q97" i="4" s="1"/>
  <c r="W97" i="4"/>
  <c r="X97" i="4" s="1"/>
  <c r="Y97" i="4"/>
  <c r="Z97" i="4"/>
  <c r="P97" i="4" l="1"/>
  <c r="G97" i="4"/>
  <c r="AA97" i="4"/>
  <c r="AB97" i="4" s="1"/>
  <c r="R97" i="4"/>
  <c r="S97" i="4" l="1"/>
  <c r="T97" i="4" s="1"/>
  <c r="AC97" i="4"/>
  <c r="H98" i="4"/>
  <c r="AD97" i="4" l="1"/>
  <c r="AE97" i="4" s="1"/>
  <c r="AI97" i="4"/>
  <c r="AJ97" i="4" s="1"/>
  <c r="AG97" i="4"/>
  <c r="C98" i="4" s="1"/>
  <c r="AF97" i="4"/>
  <c r="B98" i="4" s="1"/>
  <c r="K98" i="4"/>
  <c r="O99" i="4"/>
  <c r="AK98" i="4" l="1"/>
  <c r="AL98" i="4"/>
  <c r="AH97" i="4"/>
  <c r="D98" i="4" s="1"/>
  <c r="L98" i="4" s="1"/>
  <c r="U98" i="4" s="1"/>
  <c r="V98" i="4" s="1"/>
  <c r="W98" i="4" s="1"/>
  <c r="I98" i="4"/>
  <c r="E98" i="4"/>
  <c r="M98" i="4" l="1"/>
  <c r="N98" i="4" s="1"/>
  <c r="Y98" i="4"/>
  <c r="F98" i="4"/>
  <c r="Z98" i="4"/>
  <c r="P98" i="4" l="1"/>
  <c r="G98" i="4"/>
  <c r="Q98" i="4"/>
  <c r="X98" i="4"/>
  <c r="AA98" i="4" s="1"/>
  <c r="AB98" i="4" s="1"/>
  <c r="R98" i="4"/>
  <c r="S98" i="4" l="1"/>
  <c r="AC98" i="4"/>
  <c r="H99" i="4"/>
  <c r="AF98" i="4" l="1"/>
  <c r="B99" i="4" s="1"/>
  <c r="AI98" i="4"/>
  <c r="AJ98" i="4" s="1"/>
  <c r="AG98" i="4"/>
  <c r="C99" i="4" s="1"/>
  <c r="AD98" i="4"/>
  <c r="AE98" i="4" s="1"/>
  <c r="K99" i="4"/>
  <c r="T98" i="4"/>
  <c r="O100" i="4"/>
  <c r="AK99" i="4" l="1"/>
  <c r="AH98" i="4"/>
  <c r="D99" i="4" s="1"/>
  <c r="L99" i="4" s="1"/>
  <c r="U99" i="4" s="1"/>
  <c r="V99" i="4" s="1"/>
  <c r="W99" i="4" s="1"/>
  <c r="AL99" i="4"/>
  <c r="I99" i="4"/>
  <c r="E99" i="4"/>
  <c r="M99" i="4" l="1"/>
  <c r="N99" i="4" s="1"/>
  <c r="Y99" i="4"/>
  <c r="P99" i="4"/>
  <c r="F99" i="4"/>
  <c r="X99" i="4" s="1"/>
  <c r="Q99" i="4"/>
  <c r="Z99" i="4"/>
  <c r="R99" i="4"/>
  <c r="G99" i="4" l="1"/>
  <c r="AA99" i="4"/>
  <c r="AB99" i="4" s="1"/>
  <c r="S99" i="4"/>
  <c r="H100" i="4"/>
  <c r="AC99" i="4"/>
  <c r="AF99" i="4" l="1"/>
  <c r="AI99" i="4"/>
  <c r="AJ99" i="4" s="1"/>
  <c r="AD99" i="4"/>
  <c r="AE99" i="4" s="1"/>
  <c r="AG99" i="4"/>
  <c r="C100" i="4" s="1"/>
  <c r="K100" i="4"/>
  <c r="T99" i="4"/>
  <c r="AL100" i="4"/>
  <c r="AK100" i="4"/>
  <c r="AH99" i="4" l="1"/>
  <c r="D100" i="4" s="1"/>
  <c r="L100" i="4" s="1"/>
  <c r="U100" i="4" s="1"/>
  <c r="V100" i="4" s="1"/>
  <c r="B100" i="4"/>
  <c r="O101" i="4"/>
  <c r="Y100" i="4" l="1"/>
  <c r="M100" i="4"/>
  <c r="I100" i="4"/>
  <c r="W100" i="4"/>
  <c r="Z100" i="4"/>
  <c r="E100" i="4"/>
  <c r="P100" i="4" l="1"/>
  <c r="N100" i="4"/>
  <c r="Q100" i="4" s="1"/>
  <c r="F100" i="4"/>
  <c r="R100" i="4"/>
  <c r="S100" i="4" l="1"/>
  <c r="T100" i="4" s="1"/>
  <c r="X100" i="4"/>
  <c r="AA100" i="4" s="1"/>
  <c r="AB100" i="4" s="1"/>
  <c r="G100" i="4"/>
  <c r="AC100" i="4"/>
  <c r="H101" i="4"/>
  <c r="K101" i="4" l="1"/>
  <c r="AG100" i="4"/>
  <c r="C101" i="4" s="1"/>
  <c r="AF100" i="4"/>
  <c r="AI100" i="4"/>
  <c r="AJ100" i="4" s="1"/>
  <c r="AD100" i="4"/>
  <c r="AE100" i="4" s="1"/>
  <c r="AH100" i="4" l="1"/>
  <c r="D101" i="4" s="1"/>
  <c r="L101" i="4" s="1"/>
  <c r="U101" i="4" s="1"/>
  <c r="V101" i="4" s="1"/>
  <c r="AK101" i="4"/>
  <c r="AL101" i="4"/>
  <c r="B101" i="4"/>
  <c r="O102" i="4"/>
  <c r="W101" i="4" l="1"/>
  <c r="Y101" i="4"/>
  <c r="I101" i="4"/>
  <c r="M101" i="4"/>
  <c r="E101" i="4"/>
  <c r="Z101" i="4"/>
  <c r="F101" i="4" l="1"/>
  <c r="N101" i="4"/>
  <c r="Q101" i="4" s="1"/>
  <c r="P101" i="4"/>
  <c r="R101" i="4"/>
  <c r="S101" i="4" l="1"/>
  <c r="G101" i="4"/>
  <c r="X101" i="4"/>
  <c r="AA101" i="4" s="1"/>
  <c r="AB101" i="4" s="1"/>
  <c r="AC101" i="4"/>
  <c r="H102" i="4"/>
  <c r="K102" i="4" l="1"/>
  <c r="AF101" i="4"/>
  <c r="AG101" i="4"/>
  <c r="C102" i="4" s="1"/>
  <c r="AI101" i="4"/>
  <c r="AJ101" i="4" s="1"/>
  <c r="AD101" i="4"/>
  <c r="AE101" i="4" s="1"/>
  <c r="T101" i="4"/>
  <c r="AK102" i="4" l="1"/>
  <c r="AL102" i="4"/>
  <c r="B102" i="4"/>
  <c r="AH101" i="4"/>
  <c r="D102" i="4" s="1"/>
  <c r="O103" i="4"/>
  <c r="L102" i="4" l="1"/>
  <c r="U102" i="4" s="1"/>
  <c r="V102" i="4" s="1"/>
  <c r="I102" i="4"/>
  <c r="E102" i="4"/>
  <c r="M102" i="4" l="1"/>
  <c r="N102" i="4" s="1"/>
  <c r="F102" i="4"/>
  <c r="W102" i="4"/>
  <c r="Y102" i="4"/>
  <c r="Z102" i="4"/>
  <c r="P102" i="4" l="1"/>
  <c r="X102" i="4"/>
  <c r="AA102" i="4" s="1"/>
  <c r="AB102" i="4" s="1"/>
  <c r="Q102" i="4"/>
  <c r="G102" i="4"/>
  <c r="R102" i="4"/>
  <c r="S102" i="4" l="1"/>
  <c r="T102" i="4" s="1"/>
  <c r="AC102" i="4"/>
  <c r="H103" i="4"/>
  <c r="AF102" i="4" l="1"/>
  <c r="AI102" i="4"/>
  <c r="AJ102" i="4" s="1"/>
  <c r="AG102" i="4"/>
  <c r="C103" i="4" s="1"/>
  <c r="AD102" i="4"/>
  <c r="AE102" i="4" s="1"/>
  <c r="K103" i="4"/>
  <c r="AK103" i="4" l="1"/>
  <c r="AL103" i="4"/>
  <c r="AH102" i="4"/>
  <c r="D103" i="4" s="1"/>
  <c r="L103" i="4" s="1"/>
  <c r="U103" i="4" s="1"/>
  <c r="V103" i="4" s="1"/>
  <c r="B103" i="4"/>
  <c r="O104" i="4"/>
  <c r="Y103" i="4" l="1"/>
  <c r="I103" i="4"/>
  <c r="M103" i="4"/>
  <c r="W103" i="4"/>
  <c r="Z103" i="4"/>
  <c r="E103" i="4"/>
  <c r="F103" i="4" l="1"/>
  <c r="X103" i="4" s="1"/>
  <c r="AA103" i="4" s="1"/>
  <c r="AB103" i="4" s="1"/>
  <c r="N103" i="4"/>
  <c r="Q103" i="4" s="1"/>
  <c r="P103" i="4"/>
  <c r="R103" i="4"/>
  <c r="S103" i="4" l="1"/>
  <c r="G103" i="4"/>
  <c r="AC103" i="4"/>
  <c r="H104" i="4"/>
  <c r="K104" i="4" l="1"/>
  <c r="AF103" i="4"/>
  <c r="AI103" i="4"/>
  <c r="AJ103" i="4" s="1"/>
  <c r="AG103" i="4"/>
  <c r="C104" i="4" s="1"/>
  <c r="AD103" i="4"/>
  <c r="AE103" i="4" s="1"/>
  <c r="T103" i="4"/>
  <c r="AH103" i="4" l="1"/>
  <c r="D104" i="4" s="1"/>
  <c r="L104" i="4" s="1"/>
  <c r="U104" i="4" s="1"/>
  <c r="V104" i="4" s="1"/>
  <c r="AL104" i="4"/>
  <c r="AK104" i="4"/>
  <c r="B104" i="4"/>
  <c r="O105" i="4"/>
  <c r="W104" i="4" l="1"/>
  <c r="M104" i="4"/>
  <c r="N104" i="4" s="1"/>
  <c r="I104" i="4"/>
  <c r="Y104" i="4"/>
  <c r="E104" i="4"/>
  <c r="Z104" i="4"/>
  <c r="P104" i="4" l="1"/>
  <c r="F104" i="4"/>
  <c r="Q104" i="4"/>
  <c r="R104" i="4"/>
  <c r="S104" i="4" l="1"/>
  <c r="G104" i="4"/>
  <c r="X104" i="4"/>
  <c r="AA104" i="4" s="1"/>
  <c r="AB104" i="4" s="1"/>
  <c r="H105" i="4"/>
  <c r="AC104" i="4"/>
  <c r="AG104" i="4" l="1"/>
  <c r="C105" i="4" s="1"/>
  <c r="AI104" i="4"/>
  <c r="AJ104" i="4" s="1"/>
  <c r="AD104" i="4"/>
  <c r="AE104" i="4" s="1"/>
  <c r="AF104" i="4"/>
  <c r="K105" i="4"/>
  <c r="T104" i="4"/>
  <c r="AL105" i="4"/>
  <c r="AH104" i="4" l="1"/>
  <c r="D105" i="4" s="1"/>
  <c r="L105" i="4" s="1"/>
  <c r="U105" i="4" s="1"/>
  <c r="V105" i="4" s="1"/>
  <c r="B105" i="4"/>
  <c r="AK105" i="4"/>
  <c r="O106" i="4"/>
  <c r="Y105" i="4" l="1"/>
  <c r="M105" i="4"/>
  <c r="P105" i="4" s="1"/>
  <c r="W105" i="4"/>
  <c r="I105" i="4"/>
  <c r="E105" i="4"/>
  <c r="R105" i="4"/>
  <c r="Z105" i="4"/>
  <c r="N105" i="4" l="1"/>
  <c r="Q105" i="4" s="1"/>
  <c r="S105" i="4" s="1"/>
  <c r="F105" i="4"/>
  <c r="AC105" i="4"/>
  <c r="H106" i="4"/>
  <c r="G105" i="4" l="1"/>
  <c r="X105" i="4"/>
  <c r="AA105" i="4" s="1"/>
  <c r="AB105" i="4" s="1"/>
  <c r="AD105" i="4"/>
  <c r="AE105" i="4" s="1"/>
  <c r="AG105" i="4"/>
  <c r="C106" i="4" s="1"/>
  <c r="AF105" i="4"/>
  <c r="B106" i="4" s="1"/>
  <c r="AI105" i="4"/>
  <c r="AJ105" i="4" s="1"/>
  <c r="K106" i="4"/>
  <c r="T105" i="4"/>
  <c r="O107" i="4"/>
  <c r="AH105" i="4" l="1"/>
  <c r="D106" i="4" s="1"/>
  <c r="L106" i="4" s="1"/>
  <c r="U106" i="4" s="1"/>
  <c r="V106" i="4" s="1"/>
  <c r="I106" i="4"/>
  <c r="AK106" i="4"/>
  <c r="AL106" i="4"/>
  <c r="E106" i="4"/>
  <c r="F106" i="4" l="1"/>
  <c r="M106" i="4"/>
  <c r="P106" i="4" s="1"/>
  <c r="Y106" i="4"/>
  <c r="W106" i="4"/>
  <c r="R106" i="4"/>
  <c r="Z106" i="4"/>
  <c r="X106" i="4" l="1"/>
  <c r="N106" i="4"/>
  <c r="G106" i="4" s="1"/>
  <c r="AA106" i="4"/>
  <c r="AB106" i="4" s="1"/>
  <c r="Q106" i="4" l="1"/>
  <c r="S106" i="4" s="1"/>
  <c r="T106" i="4" s="1"/>
  <c r="AC106" i="4"/>
  <c r="H107" i="4"/>
  <c r="AD106" i="4" l="1"/>
  <c r="AE106" i="4" s="1"/>
  <c r="AF106" i="4"/>
  <c r="B107" i="4" s="1"/>
  <c r="AG106" i="4"/>
  <c r="C107" i="4" s="1"/>
  <c r="AI106" i="4"/>
  <c r="AJ106" i="4" s="1"/>
  <c r="K107" i="4"/>
  <c r="O108" i="4"/>
  <c r="AH106" i="4" l="1"/>
  <c r="D107" i="4" s="1"/>
  <c r="L107" i="4" s="1"/>
  <c r="U107" i="4" s="1"/>
  <c r="V107" i="4" s="1"/>
  <c r="AK107" i="4"/>
  <c r="AL107" i="4"/>
  <c r="I107" i="4"/>
  <c r="E107" i="4"/>
  <c r="M107" i="4" l="1"/>
  <c r="N107" i="4" s="1"/>
  <c r="F107" i="4"/>
  <c r="W107" i="4"/>
  <c r="Y107" i="4"/>
  <c r="Z107" i="4"/>
  <c r="P107" i="4" l="1"/>
  <c r="X107" i="4"/>
  <c r="AA107" i="4" s="1"/>
  <c r="AB107" i="4" s="1"/>
  <c r="Q107" i="4"/>
  <c r="G107" i="4"/>
  <c r="R107" i="4"/>
  <c r="S107" i="4" l="1"/>
  <c r="H108" i="4"/>
  <c r="AC107" i="4"/>
  <c r="AF107" i="4" l="1"/>
  <c r="B108" i="4" s="1"/>
  <c r="AI107" i="4"/>
  <c r="AJ107" i="4" s="1"/>
  <c r="AD107" i="4"/>
  <c r="AE107" i="4" s="1"/>
  <c r="AG107" i="4"/>
  <c r="C108" i="4" s="1"/>
  <c r="K108" i="4"/>
  <c r="T107" i="4"/>
  <c r="O109" i="4"/>
  <c r="AK108" i="4" l="1"/>
  <c r="AH107" i="4"/>
  <c r="D108" i="4" s="1"/>
  <c r="L108" i="4" s="1"/>
  <c r="U108" i="4" s="1"/>
  <c r="V108" i="4" s="1"/>
  <c r="AL108" i="4"/>
  <c r="I108" i="4"/>
  <c r="E108" i="4"/>
  <c r="F108" i="4" l="1"/>
  <c r="Y108" i="4"/>
  <c r="M108" i="4"/>
  <c r="W108" i="4"/>
  <c r="Z108" i="4"/>
  <c r="X108" i="4" l="1"/>
  <c r="AA108" i="4" s="1"/>
  <c r="AB108" i="4" s="1"/>
  <c r="P108" i="4"/>
  <c r="N108" i="4"/>
  <c r="G108" i="4" s="1"/>
  <c r="R108" i="4"/>
  <c r="Q108" i="4" l="1"/>
  <c r="S108" i="4" s="1"/>
  <c r="H109" i="4"/>
  <c r="AC108" i="4"/>
  <c r="K109" i="4" l="1"/>
  <c r="AD108" i="4"/>
  <c r="AE108" i="4" s="1"/>
  <c r="AI108" i="4"/>
  <c r="AJ108" i="4" s="1"/>
  <c r="AF108" i="4"/>
  <c r="B109" i="4" s="1"/>
  <c r="AG108" i="4"/>
  <c r="C109" i="4" s="1"/>
  <c r="T108" i="4"/>
  <c r="O110" i="4"/>
  <c r="AK109" i="4" l="1"/>
  <c r="I109" i="4"/>
  <c r="AH108" i="4"/>
  <c r="D109" i="4" s="1"/>
  <c r="AL109" i="4"/>
  <c r="E109" i="4"/>
  <c r="F109" i="4" l="1"/>
  <c r="L109" i="4"/>
  <c r="U109" i="4" s="1"/>
  <c r="V109" i="4" s="1"/>
  <c r="M109" i="4" l="1"/>
  <c r="N109" i="4" s="1"/>
  <c r="W109" i="4"/>
  <c r="X109" i="4" s="1"/>
  <c r="Y109" i="4"/>
  <c r="Z109" i="4"/>
  <c r="P109" i="4" l="1"/>
  <c r="Q109" i="4"/>
  <c r="AA109" i="4"/>
  <c r="AB109" i="4" s="1"/>
  <c r="G109" i="4"/>
  <c r="R109" i="4"/>
  <c r="S109" i="4" l="1"/>
  <c r="AC109" i="4"/>
  <c r="H110" i="4"/>
  <c r="AG109" i="4" l="1"/>
  <c r="C110" i="4" s="1"/>
  <c r="AD109" i="4"/>
  <c r="AE109" i="4" s="1"/>
  <c r="AI109" i="4"/>
  <c r="AJ109" i="4" s="1"/>
  <c r="AF109" i="4"/>
  <c r="B110" i="4" s="1"/>
  <c r="K110" i="4"/>
  <c r="T109" i="4"/>
  <c r="O111" i="4"/>
  <c r="AL110" i="4" l="1"/>
  <c r="AK110" i="4"/>
  <c r="AH109" i="4"/>
  <c r="D110" i="4" s="1"/>
  <c r="L110" i="4" s="1"/>
  <c r="U110" i="4" s="1"/>
  <c r="V110" i="4" s="1"/>
  <c r="I110" i="4"/>
  <c r="E110" i="4"/>
  <c r="F110" i="4" l="1"/>
  <c r="Y110" i="4"/>
  <c r="W110" i="4"/>
  <c r="X110" i="4" s="1"/>
  <c r="M110" i="4"/>
  <c r="Z110" i="4"/>
  <c r="P110" i="4" l="1"/>
  <c r="N110" i="4"/>
  <c r="AA110" i="4"/>
  <c r="AB110" i="4" s="1"/>
  <c r="R110" i="4"/>
  <c r="Q110" i="4" l="1"/>
  <c r="S110" i="4" s="1"/>
  <c r="G110" i="4"/>
  <c r="H111" i="4"/>
  <c r="AC110" i="4"/>
  <c r="K111" i="4" l="1"/>
  <c r="AG110" i="4"/>
  <c r="C111" i="4" s="1"/>
  <c r="AI110" i="4"/>
  <c r="AJ110" i="4" s="1"/>
  <c r="AD110" i="4"/>
  <c r="AE110" i="4" s="1"/>
  <c r="AF110" i="4"/>
  <c r="T110" i="4"/>
  <c r="AK111" i="4" l="1"/>
  <c r="B111" i="4"/>
  <c r="AH110" i="4"/>
  <c r="D111" i="4" s="1"/>
  <c r="AL111" i="4"/>
  <c r="O112" i="4"/>
  <c r="L111" i="4" l="1"/>
  <c r="U111" i="4" s="1"/>
  <c r="V111" i="4" s="1"/>
  <c r="I111" i="4"/>
  <c r="E111" i="4"/>
  <c r="F111" i="4" l="1"/>
  <c r="W111" i="4"/>
  <c r="Y111" i="4"/>
  <c r="M111" i="4"/>
  <c r="Z111" i="4"/>
  <c r="X111" i="4" l="1"/>
  <c r="AA111" i="4" s="1"/>
  <c r="AB111" i="4" s="1"/>
  <c r="N111" i="4"/>
  <c r="Q111" i="4" s="1"/>
  <c r="P111" i="4"/>
  <c r="R111" i="4"/>
  <c r="S111" i="4" l="1"/>
  <c r="G111" i="4"/>
  <c r="H112" i="4"/>
  <c r="AC111" i="4"/>
  <c r="K112" i="4" l="1"/>
  <c r="AD111" i="4"/>
  <c r="AE111" i="4" s="1"/>
  <c r="AI111" i="4"/>
  <c r="AJ111" i="4" s="1"/>
  <c r="AG111" i="4"/>
  <c r="C112" i="4" s="1"/>
  <c r="AF111" i="4"/>
  <c r="T111" i="4"/>
  <c r="AH111" i="4" l="1"/>
  <c r="D112" i="4" s="1"/>
  <c r="L112" i="4" s="1"/>
  <c r="U112" i="4" s="1"/>
  <c r="V112" i="4" s="1"/>
  <c r="B112" i="4"/>
  <c r="AK112" i="4"/>
  <c r="AL112" i="4"/>
  <c r="O113" i="4"/>
  <c r="M112" i="4" l="1"/>
  <c r="N112" i="4" s="1"/>
  <c r="Y112" i="4"/>
  <c r="I112" i="4"/>
  <c r="W112" i="4"/>
  <c r="E112" i="4"/>
  <c r="Z112" i="4"/>
  <c r="P112" i="4" l="1"/>
  <c r="F112" i="4"/>
  <c r="G112" i="4" s="1"/>
  <c r="Q112" i="4"/>
  <c r="R112" i="4"/>
  <c r="S112" i="4" l="1"/>
  <c r="X112" i="4"/>
  <c r="AA112" i="4" s="1"/>
  <c r="AB112" i="4" s="1"/>
  <c r="AC112" i="4"/>
  <c r="H113" i="4"/>
  <c r="AG112" i="4" l="1"/>
  <c r="C113" i="4" s="1"/>
  <c r="AF112" i="4"/>
  <c r="B113" i="4" s="1"/>
  <c r="AI112" i="4"/>
  <c r="AJ112" i="4" s="1"/>
  <c r="AD112" i="4"/>
  <c r="AE112" i="4" s="1"/>
  <c r="K113" i="4"/>
  <c r="T112" i="4"/>
  <c r="O114" i="4"/>
  <c r="AH112" i="4" l="1"/>
  <c r="D113" i="4" s="1"/>
  <c r="L113" i="4" s="1"/>
  <c r="U113" i="4" s="1"/>
  <c r="V113" i="4" s="1"/>
  <c r="Y113" i="4" s="1"/>
  <c r="AK113" i="4"/>
  <c r="AL113" i="4"/>
  <c r="I113" i="4"/>
  <c r="E113" i="4"/>
  <c r="Z113" i="4"/>
  <c r="M113" i="4" l="1"/>
  <c r="N113" i="4" s="1"/>
  <c r="W113" i="4"/>
  <c r="F113" i="4"/>
  <c r="G113" i="4" l="1"/>
  <c r="Q113" i="4"/>
  <c r="P113" i="4"/>
  <c r="X113" i="4"/>
  <c r="AA113" i="4" s="1"/>
  <c r="AB113" i="4" s="1"/>
  <c r="R113" i="4"/>
  <c r="S113" i="4" l="1"/>
  <c r="AC113" i="4"/>
  <c r="H114" i="4"/>
  <c r="K114" i="4" l="1"/>
  <c r="AD113" i="4"/>
  <c r="AE113" i="4" s="1"/>
  <c r="AF113" i="4"/>
  <c r="B114" i="4" s="1"/>
  <c r="AI113" i="4"/>
  <c r="AJ113" i="4" s="1"/>
  <c r="AG113" i="4"/>
  <c r="C114" i="4" s="1"/>
  <c r="T113" i="4"/>
  <c r="O115" i="4"/>
  <c r="AL114" i="4" l="1"/>
  <c r="I114" i="4"/>
  <c r="AK114" i="4"/>
  <c r="AH113" i="4"/>
  <c r="D114" i="4" s="1"/>
  <c r="L114" i="4" s="1"/>
  <c r="U114" i="4" s="1"/>
  <c r="V114" i="4" s="1"/>
  <c r="Y114" i="4" s="1"/>
  <c r="E114" i="4"/>
  <c r="Z114" i="4"/>
  <c r="F114" i="4" l="1"/>
  <c r="W114" i="4"/>
  <c r="X114" i="4" s="1"/>
  <c r="AA114" i="4" s="1"/>
  <c r="AB114" i="4" s="1"/>
  <c r="M114" i="4"/>
  <c r="N114" i="4" s="1"/>
  <c r="P114" i="4" l="1"/>
  <c r="G114" i="4"/>
  <c r="Q114" i="4"/>
  <c r="R114" i="4"/>
  <c r="S114" i="4" l="1"/>
  <c r="T114" i="4"/>
  <c r="H115" i="4"/>
  <c r="AC114" i="4"/>
  <c r="K115" i="4" l="1"/>
  <c r="AD114" i="4"/>
  <c r="AE114" i="4" s="1"/>
  <c r="AF114" i="4"/>
  <c r="AG114" i="4"/>
  <c r="C115" i="4" s="1"/>
  <c r="AI114" i="4"/>
  <c r="AJ114" i="4" s="1"/>
  <c r="AL115" i="4"/>
  <c r="AK115" i="4" l="1"/>
  <c r="B115" i="4"/>
  <c r="AH114" i="4"/>
  <c r="D115" i="4" s="1"/>
  <c r="L115" i="4" s="1"/>
  <c r="U115" i="4" s="1"/>
  <c r="V115" i="4" s="1"/>
  <c r="Y115" i="4" s="1"/>
  <c r="O116" i="4"/>
  <c r="Z115" i="4"/>
  <c r="M115" i="4" l="1"/>
  <c r="N115" i="4" s="1"/>
  <c r="W115" i="4"/>
  <c r="I115" i="4"/>
  <c r="E115" i="4"/>
  <c r="P115" i="4" l="1"/>
  <c r="F115" i="4"/>
  <c r="G115" i="4" s="1"/>
  <c r="Q115" i="4"/>
  <c r="X115" i="4"/>
  <c r="AA115" i="4" s="1"/>
  <c r="AB115" i="4" s="1"/>
  <c r="R115" i="4"/>
  <c r="S115" i="4" l="1"/>
  <c r="AC115" i="4"/>
  <c r="H116" i="4"/>
  <c r="K116" i="4" l="1"/>
  <c r="AG115" i="4"/>
  <c r="C116" i="4" s="1"/>
  <c r="AF115" i="4"/>
  <c r="B116" i="4" s="1"/>
  <c r="AD115" i="4"/>
  <c r="AE115" i="4" s="1"/>
  <c r="AI115" i="4"/>
  <c r="AJ115" i="4" s="1"/>
  <c r="T115" i="4"/>
  <c r="O117" i="4"/>
  <c r="AL116" i="4" l="1"/>
  <c r="AH115" i="4"/>
  <c r="D116" i="4" s="1"/>
  <c r="L116" i="4" s="1"/>
  <c r="U116" i="4" s="1"/>
  <c r="V116" i="4" s="1"/>
  <c r="Y116" i="4" s="1"/>
  <c r="AK116" i="4"/>
  <c r="I116" i="4"/>
  <c r="E116" i="4"/>
  <c r="Z116" i="4"/>
  <c r="W116" i="4" l="1"/>
  <c r="M116" i="4"/>
  <c r="F116" i="4"/>
  <c r="X116" i="4"/>
  <c r="AA116" i="4" s="1"/>
  <c r="AB116" i="4" s="1"/>
  <c r="P116" i="4" l="1"/>
  <c r="N116" i="4"/>
  <c r="R116" i="4"/>
  <c r="Q116" i="4" l="1"/>
  <c r="S116" i="4" s="1"/>
  <c r="G116" i="4"/>
  <c r="H117" i="4"/>
  <c r="AC116" i="4"/>
  <c r="K117" i="4" l="1"/>
  <c r="AL117" i="4"/>
  <c r="AK117" i="4"/>
  <c r="AD116" i="4"/>
  <c r="AE116" i="4" s="1"/>
  <c r="AI116" i="4"/>
  <c r="AJ116" i="4" s="1"/>
  <c r="AG116" i="4"/>
  <c r="C117" i="4" s="1"/>
  <c r="AF116" i="4"/>
  <c r="AH116" i="4" s="1"/>
  <c r="D117" i="4" s="1"/>
  <c r="L117" i="4" s="1"/>
  <c r="U117" i="4" s="1"/>
  <c r="V117" i="4" s="1"/>
  <c r="T116" i="4"/>
  <c r="B117" i="4" l="1"/>
  <c r="W117" i="4"/>
  <c r="Y117" i="4"/>
  <c r="M117" i="4"/>
  <c r="O118" i="4"/>
  <c r="Z117" i="4"/>
  <c r="I117" i="4" l="1"/>
  <c r="P117" i="4"/>
  <c r="N117" i="4"/>
  <c r="E117" i="4"/>
  <c r="R117" i="4"/>
  <c r="F117" i="4" l="1"/>
  <c r="X117" i="4" s="1"/>
  <c r="AA117" i="4" s="1"/>
  <c r="AB117" i="4" s="1"/>
  <c r="Q117" i="4"/>
  <c r="S117" i="4" s="1"/>
  <c r="T117" i="4" s="1"/>
  <c r="AC117" i="4"/>
  <c r="H118" i="4"/>
  <c r="G117" i="4" l="1"/>
  <c r="K118" i="4"/>
  <c r="AI117" i="4"/>
  <c r="AJ117" i="4" s="1"/>
  <c r="AG117" i="4"/>
  <c r="C118" i="4" s="1"/>
  <c r="AD117" i="4"/>
  <c r="AE117" i="4" s="1"/>
  <c r="AF117" i="4"/>
  <c r="AH117" i="4" l="1"/>
  <c r="D118" i="4" s="1"/>
  <c r="L118" i="4" s="1"/>
  <c r="U118" i="4" s="1"/>
  <c r="V118" i="4" s="1"/>
  <c r="B118" i="4"/>
  <c r="AK118" i="4"/>
  <c r="AL118" i="4"/>
  <c r="O119" i="4"/>
  <c r="Y118" i="4" l="1"/>
  <c r="M118" i="4"/>
  <c r="P118" i="4" s="1"/>
  <c r="I118" i="4"/>
  <c r="W118" i="4"/>
  <c r="E118" i="4"/>
  <c r="R118" i="4"/>
  <c r="Z118" i="4"/>
  <c r="N118" i="4" l="1"/>
  <c r="Q118" i="4" s="1"/>
  <c r="S118" i="4" s="1"/>
  <c r="T118" i="4" s="1"/>
  <c r="F118" i="4"/>
  <c r="H119" i="4"/>
  <c r="AC118" i="4"/>
  <c r="G118" i="4" l="1"/>
  <c r="X118" i="4"/>
  <c r="AA118" i="4" s="1"/>
  <c r="AB118" i="4" s="1"/>
  <c r="K119" i="4"/>
  <c r="AI118" i="4"/>
  <c r="AJ118" i="4" s="1"/>
  <c r="AD118" i="4"/>
  <c r="AE118" i="4" s="1"/>
  <c r="AG118" i="4"/>
  <c r="C119" i="4" s="1"/>
  <c r="AF118" i="4"/>
  <c r="AH118" i="4" l="1"/>
  <c r="D119" i="4" s="1"/>
  <c r="L119" i="4" s="1"/>
  <c r="U119" i="4" s="1"/>
  <c r="V119" i="4" s="1"/>
  <c r="AK119" i="4"/>
  <c r="B119" i="4"/>
  <c r="AL119" i="4"/>
  <c r="O120" i="4"/>
  <c r="W119" i="4" l="1"/>
  <c r="Y119" i="4"/>
  <c r="M119" i="4"/>
  <c r="P119" i="4" s="1"/>
  <c r="I119" i="4"/>
  <c r="E119" i="4"/>
  <c r="R119" i="4"/>
  <c r="Z119" i="4"/>
  <c r="N119" i="4" l="1"/>
  <c r="Q119" i="4" s="1"/>
  <c r="S119" i="4" s="1"/>
  <c r="F119" i="4"/>
  <c r="X119" i="4" s="1"/>
  <c r="AA119" i="4" s="1"/>
  <c r="AB119" i="4" s="1"/>
  <c r="H120" i="4"/>
  <c r="AC119" i="4"/>
  <c r="G119" i="4" l="1"/>
  <c r="K120" i="4"/>
  <c r="AI119" i="4"/>
  <c r="AJ119" i="4" s="1"/>
  <c r="AG119" i="4"/>
  <c r="C120" i="4" s="1"/>
  <c r="AD119" i="4"/>
  <c r="AE119" i="4" s="1"/>
  <c r="AF119" i="4"/>
  <c r="T119" i="4"/>
  <c r="AH119" i="4" l="1"/>
  <c r="D120" i="4" s="1"/>
  <c r="L120" i="4" s="1"/>
  <c r="U120" i="4" s="1"/>
  <c r="V120" i="4" s="1"/>
  <c r="B120" i="4"/>
  <c r="AK120" i="4"/>
  <c r="AL120" i="4"/>
  <c r="O121" i="4"/>
  <c r="M120" i="4" l="1"/>
  <c r="N120" i="4" s="1"/>
  <c r="Y120" i="4"/>
  <c r="I120" i="4"/>
  <c r="W120" i="4"/>
  <c r="P120" i="4"/>
  <c r="E120" i="4"/>
  <c r="R120" i="4"/>
  <c r="Z120" i="4"/>
  <c r="F120" i="4" l="1"/>
  <c r="G120" i="4" s="1"/>
  <c r="Q120" i="4"/>
  <c r="S120" i="4" s="1"/>
  <c r="H121" i="4"/>
  <c r="AC120" i="4"/>
  <c r="X120" i="4" l="1"/>
  <c r="AA120" i="4" s="1"/>
  <c r="AB120" i="4" s="1"/>
  <c r="K121" i="4"/>
  <c r="AD120" i="4"/>
  <c r="AE120" i="4" s="1"/>
  <c r="AI120" i="4"/>
  <c r="AJ120" i="4" s="1"/>
  <c r="AG120" i="4"/>
  <c r="C121" i="4" s="1"/>
  <c r="AF120" i="4"/>
  <c r="T120" i="4"/>
  <c r="AL121" i="4" l="1"/>
  <c r="AK121" i="4"/>
  <c r="AH120" i="4"/>
  <c r="D121" i="4" s="1"/>
  <c r="B121" i="4"/>
  <c r="O122" i="4"/>
  <c r="L121" i="4" l="1"/>
  <c r="U121" i="4" s="1"/>
  <c r="V121" i="4" s="1"/>
  <c r="I121" i="4"/>
  <c r="E121" i="4"/>
  <c r="F121" i="4" l="1"/>
  <c r="W121" i="4"/>
  <c r="Y121" i="4"/>
  <c r="M121" i="4"/>
  <c r="Z121" i="4"/>
  <c r="X121" i="4" l="1"/>
  <c r="AA121" i="4" s="1"/>
  <c r="AB121" i="4" s="1"/>
  <c r="N121" i="4"/>
  <c r="P121" i="4"/>
  <c r="R121" i="4"/>
  <c r="Q121" i="4" l="1"/>
  <c r="S121" i="4" s="1"/>
  <c r="G121" i="4"/>
  <c r="AC121" i="4"/>
  <c r="H122" i="4"/>
  <c r="K122" i="4" l="1"/>
  <c r="AD121" i="4"/>
  <c r="AE121" i="4" s="1"/>
  <c r="AI121" i="4"/>
  <c r="AJ121" i="4" s="1"/>
  <c r="AG121" i="4"/>
  <c r="C122" i="4" s="1"/>
  <c r="AF121" i="4"/>
  <c r="T121" i="4"/>
  <c r="AH121" i="4" l="1"/>
  <c r="D122" i="4" s="1"/>
  <c r="L122" i="4" s="1"/>
  <c r="U122" i="4" s="1"/>
  <c r="V122" i="4" s="1"/>
  <c r="AL122" i="4"/>
  <c r="B122" i="4"/>
  <c r="AK122" i="4"/>
  <c r="O123" i="4"/>
  <c r="Y122" i="4" l="1"/>
  <c r="W122" i="4"/>
  <c r="M122" i="4"/>
  <c r="P122" i="4" s="1"/>
  <c r="I122" i="4"/>
  <c r="E122" i="4"/>
  <c r="Z122" i="4"/>
  <c r="R122" i="4"/>
  <c r="N122" i="4" l="1"/>
  <c r="Q122" i="4" s="1"/>
  <c r="S122" i="4" s="1"/>
  <c r="F122" i="4"/>
  <c r="X122" i="4" s="1"/>
  <c r="AA122" i="4" s="1"/>
  <c r="AB122" i="4" s="1"/>
  <c r="H123" i="4"/>
  <c r="AC122" i="4"/>
  <c r="G122" i="4" l="1"/>
  <c r="K123" i="4"/>
  <c r="AD122" i="4"/>
  <c r="AE122" i="4" s="1"/>
  <c r="AI122" i="4"/>
  <c r="AJ122" i="4" s="1"/>
  <c r="AG122" i="4"/>
  <c r="C123" i="4" s="1"/>
  <c r="AF122" i="4"/>
  <c r="T122" i="4"/>
  <c r="AH122" i="4" l="1"/>
  <c r="D123" i="4" s="1"/>
  <c r="L123" i="4" s="1"/>
  <c r="U123" i="4" s="1"/>
  <c r="V123" i="4" s="1"/>
  <c r="B123" i="4"/>
  <c r="AK123" i="4"/>
  <c r="AL123" i="4"/>
  <c r="O124" i="4"/>
  <c r="M123" i="4" l="1"/>
  <c r="N123" i="4" s="1"/>
  <c r="W123" i="4"/>
  <c r="Y123" i="4"/>
  <c r="I123" i="4"/>
  <c r="E123" i="4"/>
  <c r="Z123" i="4"/>
  <c r="P123" i="4" l="1"/>
  <c r="F123" i="4"/>
  <c r="G123" i="4" s="1"/>
  <c r="Q123" i="4"/>
  <c r="R123" i="4"/>
  <c r="S123" i="4" l="1"/>
  <c r="X123" i="4"/>
  <c r="AA123" i="4" s="1"/>
  <c r="AB123" i="4" s="1"/>
  <c r="H124" i="4"/>
  <c r="AC123" i="4"/>
  <c r="K124" i="4" l="1"/>
  <c r="AG123" i="4"/>
  <c r="C124" i="4" s="1"/>
  <c r="AF123" i="4"/>
  <c r="AH123" i="4" s="1"/>
  <c r="D124" i="4" s="1"/>
  <c r="L124" i="4" s="1"/>
  <c r="U124" i="4" s="1"/>
  <c r="V124" i="4" s="1"/>
  <c r="AD123" i="4"/>
  <c r="AE123" i="4" s="1"/>
  <c r="AI123" i="4"/>
  <c r="AJ123" i="4" s="1"/>
  <c r="T123" i="4"/>
  <c r="AL124" i="4"/>
  <c r="M124" i="4" l="1"/>
  <c r="B124" i="4"/>
  <c r="I124" i="4" s="1"/>
  <c r="AK124" i="4"/>
  <c r="E124" i="4"/>
  <c r="O125" i="4"/>
  <c r="N124" i="4" l="1"/>
  <c r="Q124" i="4" s="1"/>
  <c r="W124" i="4"/>
  <c r="P124" i="4"/>
  <c r="Y124" i="4"/>
  <c r="F124" i="4"/>
  <c r="Z124" i="4"/>
  <c r="R124" i="4"/>
  <c r="X124" i="4" l="1"/>
  <c r="AA124" i="4" s="1"/>
  <c r="AB124" i="4" s="1"/>
  <c r="S124" i="4"/>
  <c r="T124" i="4" s="1"/>
  <c r="G124" i="4"/>
  <c r="H125" i="4"/>
  <c r="AC124" i="4"/>
  <c r="AG124" i="4" l="1"/>
  <c r="C125" i="4" s="1"/>
  <c r="AI124" i="4"/>
  <c r="AJ124" i="4" s="1"/>
  <c r="AD124" i="4"/>
  <c r="AE124" i="4" s="1"/>
  <c r="AF124" i="4"/>
  <c r="B125" i="4" s="1"/>
  <c r="K125" i="4"/>
  <c r="O126" i="4"/>
  <c r="AL125" i="4" l="1"/>
  <c r="I125" i="4"/>
  <c r="AK125" i="4"/>
  <c r="AH124" i="4"/>
  <c r="D125" i="4" s="1"/>
  <c r="L125" i="4" s="1"/>
  <c r="U125" i="4" s="1"/>
  <c r="V125" i="4" s="1"/>
  <c r="E125" i="4"/>
  <c r="F125" i="4" l="1"/>
  <c r="W125" i="4"/>
  <c r="Y125" i="4"/>
  <c r="M125" i="4"/>
  <c r="Z125" i="4"/>
  <c r="X125" i="4" l="1"/>
  <c r="AA125" i="4" s="1"/>
  <c r="AB125" i="4" s="1"/>
  <c r="N125" i="4"/>
  <c r="P125" i="4"/>
  <c r="R125" i="4"/>
  <c r="Q125" i="4" l="1"/>
  <c r="S125" i="4" s="1"/>
  <c r="T125" i="4" s="1"/>
  <c r="G125" i="4"/>
  <c r="H126" i="4"/>
  <c r="AC125" i="4"/>
  <c r="K126" i="4" l="1"/>
  <c r="AI125" i="4"/>
  <c r="AJ125" i="4" s="1"/>
  <c r="AD125" i="4"/>
  <c r="AE125" i="4" s="1"/>
  <c r="AF125" i="4"/>
  <c r="AG125" i="4"/>
  <c r="C126" i="4" s="1"/>
  <c r="AL126" i="4" l="1"/>
  <c r="AK126" i="4"/>
  <c r="AH125" i="4"/>
  <c r="D126" i="4" s="1"/>
  <c r="B126" i="4"/>
  <c r="O127" i="4"/>
  <c r="L126" i="4" l="1"/>
  <c r="U126" i="4" s="1"/>
  <c r="V126" i="4" s="1"/>
  <c r="I126" i="4"/>
  <c r="E126" i="4"/>
  <c r="F126" i="4" l="1"/>
  <c r="Y126" i="4"/>
  <c r="W126" i="4"/>
  <c r="X126" i="4" s="1"/>
  <c r="M126" i="4"/>
  <c r="Z126" i="4"/>
  <c r="N126" i="4" l="1"/>
  <c r="Q126" i="4" s="1"/>
  <c r="P126" i="4"/>
  <c r="AA126" i="4"/>
  <c r="AB126" i="4" s="1"/>
  <c r="R126" i="4"/>
  <c r="S126" i="4" l="1"/>
  <c r="G126" i="4"/>
  <c r="H127" i="4"/>
  <c r="AC126" i="4"/>
  <c r="K127" i="4" l="1"/>
  <c r="AI126" i="4"/>
  <c r="AJ126" i="4" s="1"/>
  <c r="AD126" i="4"/>
  <c r="AE126" i="4" s="1"/>
  <c r="AG126" i="4"/>
  <c r="C127" i="4" s="1"/>
  <c r="AF126" i="4"/>
  <c r="B127" i="4" s="1"/>
  <c r="T126" i="4"/>
  <c r="O128" i="4"/>
  <c r="I127" i="4" l="1"/>
  <c r="AL127" i="4"/>
  <c r="AK127" i="4"/>
  <c r="AH126" i="4"/>
  <c r="D127" i="4" s="1"/>
  <c r="E127" i="4"/>
  <c r="F127" i="4" l="1"/>
  <c r="L127" i="4"/>
  <c r="U127" i="4" s="1"/>
  <c r="V127" i="4" s="1"/>
  <c r="M127" i="4" l="1"/>
  <c r="P127" i="4" s="1"/>
  <c r="W127" i="4"/>
  <c r="X127" i="4" s="1"/>
  <c r="Y127" i="4"/>
  <c r="Z127" i="4"/>
  <c r="R127" i="4"/>
  <c r="N127" i="4" l="1"/>
  <c r="Q127" i="4" s="1"/>
  <c r="S127" i="4" s="1"/>
  <c r="T127" i="4" s="1"/>
  <c r="AA127" i="4"/>
  <c r="AB127" i="4" s="1"/>
  <c r="H128" i="4"/>
  <c r="AC127" i="4"/>
  <c r="G127" i="4" l="1"/>
  <c r="AI127" i="4"/>
  <c r="AJ127" i="4" s="1"/>
  <c r="AD127" i="4"/>
  <c r="AE127" i="4" s="1"/>
  <c r="AF127" i="4"/>
  <c r="B128" i="4" s="1"/>
  <c r="AG127" i="4"/>
  <c r="C128" i="4" s="1"/>
  <c r="K128" i="4"/>
  <c r="O129" i="4"/>
  <c r="AK128" i="4" l="1"/>
  <c r="AL128" i="4"/>
  <c r="AH127" i="4"/>
  <c r="D128" i="4" s="1"/>
  <c r="I128" i="4"/>
  <c r="E128" i="4"/>
  <c r="F128" i="4" l="1"/>
  <c r="L128" i="4"/>
  <c r="U128" i="4" s="1"/>
  <c r="V128" i="4" s="1"/>
  <c r="M128" i="4" l="1"/>
  <c r="P128" i="4" s="1"/>
  <c r="W128" i="4"/>
  <c r="X128" i="4" s="1"/>
  <c r="Y128" i="4"/>
  <c r="R128" i="4"/>
  <c r="Z128" i="4"/>
  <c r="N128" i="4" l="1"/>
  <c r="Q128" i="4" s="1"/>
  <c r="S128" i="4" s="1"/>
  <c r="T128" i="4" s="1"/>
  <c r="AA128" i="4"/>
  <c r="AB128" i="4" s="1"/>
  <c r="AC128" i="4"/>
  <c r="H129" i="4"/>
  <c r="G128" i="4" l="1"/>
  <c r="K129" i="4"/>
  <c r="AD128" i="4"/>
  <c r="AE128" i="4" s="1"/>
  <c r="AG128" i="4"/>
  <c r="C129" i="4" s="1"/>
  <c r="AI128" i="4"/>
  <c r="AJ128" i="4" s="1"/>
  <c r="AF128" i="4"/>
  <c r="AH128" i="4" l="1"/>
  <c r="D129" i="4" s="1"/>
  <c r="L129" i="4" s="1"/>
  <c r="U129" i="4" s="1"/>
  <c r="V129" i="4" s="1"/>
  <c r="B129" i="4"/>
  <c r="I129" i="4" s="1"/>
  <c r="AL129" i="4"/>
  <c r="AK129" i="4"/>
  <c r="E129" i="4"/>
  <c r="O130" i="4"/>
  <c r="M129" i="4" l="1"/>
  <c r="P129" i="4" s="1"/>
  <c r="W129" i="4"/>
  <c r="Y129" i="4"/>
  <c r="F129" i="4"/>
  <c r="N129" i="4"/>
  <c r="R129" i="4"/>
  <c r="Z129" i="4"/>
  <c r="X129" i="4" l="1"/>
  <c r="AA129" i="4" s="1"/>
  <c r="AB129" i="4" s="1"/>
  <c r="Q129" i="4"/>
  <c r="S129" i="4" s="1"/>
  <c r="G129" i="4"/>
  <c r="AC129" i="4"/>
  <c r="H130" i="4"/>
  <c r="K130" i="4" l="1"/>
  <c r="AD129" i="4"/>
  <c r="AE129" i="4" s="1"/>
  <c r="AI129" i="4"/>
  <c r="AJ129" i="4" s="1"/>
  <c r="AG129" i="4"/>
  <c r="C130" i="4" s="1"/>
  <c r="AF129" i="4"/>
  <c r="T129" i="4"/>
  <c r="AH129" i="4" l="1"/>
  <c r="D130" i="4" s="1"/>
  <c r="L130" i="4" s="1"/>
  <c r="U130" i="4" s="1"/>
  <c r="V130" i="4" s="1"/>
  <c r="AL130" i="4"/>
  <c r="B130" i="4"/>
  <c r="AK130" i="4"/>
  <c r="O131" i="4"/>
  <c r="M130" i="4" l="1"/>
  <c r="P130" i="4" s="1"/>
  <c r="Y130" i="4"/>
  <c r="I130" i="4"/>
  <c r="W130" i="4"/>
  <c r="E130" i="4"/>
  <c r="Z130" i="4"/>
  <c r="R130" i="4"/>
  <c r="N130" i="4" l="1"/>
  <c r="Q130" i="4" s="1"/>
  <c r="S130" i="4" s="1"/>
  <c r="F130" i="4"/>
  <c r="AC130" i="4"/>
  <c r="H131" i="4"/>
  <c r="T130" i="4" l="1"/>
  <c r="G130" i="4"/>
  <c r="X130" i="4"/>
  <c r="AA130" i="4" s="1"/>
  <c r="AB130" i="4" s="1"/>
  <c r="K131" i="4"/>
  <c r="AI130" i="4"/>
  <c r="AJ130" i="4" s="1"/>
  <c r="AD130" i="4"/>
  <c r="AE130" i="4" s="1"/>
  <c r="AG130" i="4"/>
  <c r="C131" i="4" s="1"/>
  <c r="AF130" i="4"/>
  <c r="AH130" i="4" l="1"/>
  <c r="D131" i="4" s="1"/>
  <c r="L131" i="4" s="1"/>
  <c r="U131" i="4" s="1"/>
  <c r="V131" i="4" s="1"/>
  <c r="AK131" i="4"/>
  <c r="B131" i="4"/>
  <c r="AL131" i="4"/>
  <c r="O132" i="4"/>
  <c r="M131" i="4" l="1"/>
  <c r="N131" i="4" s="1"/>
  <c r="I131" i="4"/>
  <c r="W131" i="4"/>
  <c r="Y131" i="4"/>
  <c r="E131" i="4"/>
  <c r="Z131" i="4"/>
  <c r="P131" i="4" l="1"/>
  <c r="F131" i="4"/>
  <c r="G131" i="4" s="1"/>
  <c r="X131" i="4"/>
  <c r="AA131" i="4" s="1"/>
  <c r="AB131" i="4" s="1"/>
  <c r="Q131" i="4"/>
  <c r="R131" i="4"/>
  <c r="S131" i="4" l="1"/>
  <c r="AC131" i="4"/>
  <c r="H132" i="4"/>
  <c r="K132" i="4" l="1"/>
  <c r="AI131" i="4"/>
  <c r="AJ131" i="4" s="1"/>
  <c r="AD131" i="4"/>
  <c r="AE131" i="4" s="1"/>
  <c r="AF131" i="4"/>
  <c r="B132" i="4" s="1"/>
  <c r="AG131" i="4"/>
  <c r="C132" i="4" s="1"/>
  <c r="T131" i="4"/>
  <c r="O133" i="4"/>
  <c r="AH131" i="4" l="1"/>
  <c r="D132" i="4" s="1"/>
  <c r="L132" i="4" s="1"/>
  <c r="U132" i="4" s="1"/>
  <c r="V132" i="4" s="1"/>
  <c r="I132" i="4"/>
  <c r="AK132" i="4"/>
  <c r="AL132" i="4"/>
  <c r="E132" i="4"/>
  <c r="F132" i="4" l="1"/>
  <c r="Y132" i="4"/>
  <c r="W132" i="4"/>
  <c r="X132" i="4" s="1"/>
  <c r="M132" i="4"/>
  <c r="Z132" i="4"/>
  <c r="AA132" i="4" l="1"/>
  <c r="AB132" i="4" s="1"/>
  <c r="P132" i="4"/>
  <c r="N132" i="4"/>
  <c r="R132" i="4"/>
  <c r="G132" i="4" l="1"/>
  <c r="Q132" i="4"/>
  <c r="S132" i="4" s="1"/>
  <c r="T132" i="4" s="1"/>
  <c r="AC132" i="4"/>
  <c r="H133" i="4"/>
  <c r="K133" i="4" l="1"/>
  <c r="AD132" i="4"/>
  <c r="AE132" i="4" s="1"/>
  <c r="AI132" i="4"/>
  <c r="AJ132" i="4" s="1"/>
  <c r="AF132" i="4"/>
  <c r="AG132" i="4"/>
  <c r="C133" i="4" s="1"/>
  <c r="AL133" i="4" l="1"/>
  <c r="AH132" i="4"/>
  <c r="D133" i="4" s="1"/>
  <c r="L133" i="4" s="1"/>
  <c r="U133" i="4" s="1"/>
  <c r="V133" i="4" s="1"/>
  <c r="B133" i="4"/>
  <c r="AK133" i="4"/>
  <c r="O134" i="4"/>
  <c r="M133" i="4" l="1"/>
  <c r="P133" i="4" s="1"/>
  <c r="I133" i="4"/>
  <c r="Y133" i="4"/>
  <c r="W133" i="4"/>
  <c r="E133" i="4"/>
  <c r="R133" i="4"/>
  <c r="Z133" i="4"/>
  <c r="N133" i="4" l="1"/>
  <c r="Q133" i="4" s="1"/>
  <c r="S133" i="4" s="1"/>
  <c r="F133" i="4"/>
  <c r="X133" i="4" s="1"/>
  <c r="AA133" i="4" s="1"/>
  <c r="AB133" i="4" s="1"/>
  <c r="AC133" i="4"/>
  <c r="H134" i="4"/>
  <c r="G133" i="4" l="1"/>
  <c r="AD133" i="4"/>
  <c r="AE133" i="4" s="1"/>
  <c r="AI133" i="4"/>
  <c r="AJ133" i="4" s="1"/>
  <c r="AG133" i="4"/>
  <c r="C134" i="4" s="1"/>
  <c r="AF133" i="4"/>
  <c r="K134" i="4"/>
  <c r="T133" i="4"/>
  <c r="AK134" i="4" l="1"/>
  <c r="AL134" i="4"/>
  <c r="AH133" i="4"/>
  <c r="D134" i="4" s="1"/>
  <c r="L134" i="4" s="1"/>
  <c r="U134" i="4" s="1"/>
  <c r="V134" i="4" s="1"/>
  <c r="B134" i="4"/>
  <c r="O135" i="4"/>
  <c r="M134" i="4" l="1"/>
  <c r="P134" i="4" s="1"/>
  <c r="I134" i="4"/>
  <c r="W134" i="4"/>
  <c r="Y134" i="4"/>
  <c r="E134" i="4"/>
  <c r="R134" i="4"/>
  <c r="Z134" i="4"/>
  <c r="N134" i="4" l="1"/>
  <c r="Q134" i="4" s="1"/>
  <c r="S134" i="4" s="1"/>
  <c r="T134" i="4" s="1"/>
  <c r="F134" i="4"/>
  <c r="X134" i="4" s="1"/>
  <c r="AA134" i="4" s="1"/>
  <c r="AB134" i="4" s="1"/>
  <c r="H135" i="4"/>
  <c r="AC134" i="4"/>
  <c r="G134" i="4" l="1"/>
  <c r="K135" i="4"/>
  <c r="AG134" i="4"/>
  <c r="C135" i="4" s="1"/>
  <c r="AF134" i="4"/>
  <c r="AD134" i="4"/>
  <c r="AE134" i="4" s="1"/>
  <c r="AI134" i="4"/>
  <c r="AJ134" i="4" s="1"/>
  <c r="AH134" i="4" l="1"/>
  <c r="D135" i="4" s="1"/>
  <c r="L135" i="4" s="1"/>
  <c r="U135" i="4" s="1"/>
  <c r="V135" i="4" s="1"/>
  <c r="B135" i="4"/>
  <c r="AK135" i="4"/>
  <c r="AL135" i="4"/>
  <c r="O136" i="4"/>
  <c r="M135" i="4" l="1"/>
  <c r="P135" i="4" s="1"/>
  <c r="W135" i="4"/>
  <c r="I135" i="4"/>
  <c r="Y135" i="4"/>
  <c r="E135" i="4"/>
  <c r="R135" i="4"/>
  <c r="Z135" i="4"/>
  <c r="N135" i="4" l="1"/>
  <c r="F135" i="4"/>
  <c r="X135" i="4" s="1"/>
  <c r="AA135" i="4" s="1"/>
  <c r="AB135" i="4" s="1"/>
  <c r="Q135" i="4"/>
  <c r="S135" i="4" s="1"/>
  <c r="AC135" i="4"/>
  <c r="H136" i="4"/>
  <c r="G135" i="4" l="1"/>
  <c r="K136" i="4"/>
  <c r="AF135" i="4"/>
  <c r="AG135" i="4"/>
  <c r="C136" i="4" s="1"/>
  <c r="AD135" i="4"/>
  <c r="AE135" i="4" s="1"/>
  <c r="AI135" i="4"/>
  <c r="AJ135" i="4" s="1"/>
  <c r="T135" i="4"/>
  <c r="AH135" i="4" l="1"/>
  <c r="D136" i="4" s="1"/>
  <c r="L136" i="4" s="1"/>
  <c r="U136" i="4" s="1"/>
  <c r="V136" i="4" s="1"/>
  <c r="AK136" i="4"/>
  <c r="B136" i="4"/>
  <c r="AL136" i="4"/>
  <c r="O137" i="4"/>
  <c r="M136" i="4" l="1"/>
  <c r="P136" i="4" s="1"/>
  <c r="Y136" i="4"/>
  <c r="W136" i="4"/>
  <c r="I136" i="4"/>
  <c r="E136" i="4"/>
  <c r="Z136" i="4"/>
  <c r="R136" i="4"/>
  <c r="N136" i="4" l="1"/>
  <c r="Q136" i="4" s="1"/>
  <c r="S136" i="4" s="1"/>
  <c r="T136" i="4" s="1"/>
  <c r="F136" i="4"/>
  <c r="X136" i="4" s="1"/>
  <c r="AA136" i="4" s="1"/>
  <c r="AB136" i="4" s="1"/>
  <c r="H137" i="4"/>
  <c r="AC136" i="4"/>
  <c r="G136" i="4" l="1"/>
  <c r="K137" i="4"/>
  <c r="AF136" i="4"/>
  <c r="B137" i="4" s="1"/>
  <c r="AI136" i="4"/>
  <c r="AJ136" i="4" s="1"/>
  <c r="AD136" i="4"/>
  <c r="AE136" i="4" s="1"/>
  <c r="AG136" i="4"/>
  <c r="C137" i="4" s="1"/>
  <c r="O138" i="4"/>
  <c r="AK137" i="4" l="1"/>
  <c r="AH136" i="4"/>
  <c r="D137" i="4" s="1"/>
  <c r="L137" i="4" s="1"/>
  <c r="U137" i="4" s="1"/>
  <c r="V137" i="4" s="1"/>
  <c r="Y137" i="4" s="1"/>
  <c r="AL137" i="4"/>
  <c r="I137" i="4"/>
  <c r="E137" i="4"/>
  <c r="Z137" i="4"/>
  <c r="W137" i="4" l="1"/>
  <c r="M137" i="4"/>
  <c r="F137" i="4"/>
  <c r="X137" i="4" l="1"/>
  <c r="AA137" i="4" s="1"/>
  <c r="AB137" i="4" s="1"/>
  <c r="N137" i="4"/>
  <c r="P137" i="4"/>
  <c r="R137" i="4"/>
  <c r="G137" i="4" l="1"/>
  <c r="Q137" i="4"/>
  <c r="S137" i="4" s="1"/>
  <c r="H138" i="4"/>
  <c r="AC137" i="4"/>
  <c r="K138" i="4" l="1"/>
  <c r="AD137" i="4"/>
  <c r="AE137" i="4" s="1"/>
  <c r="AG137" i="4"/>
  <c r="C138" i="4" s="1"/>
  <c r="AF137" i="4"/>
  <c r="AI137" i="4"/>
  <c r="AJ137" i="4" s="1"/>
  <c r="T137" i="4"/>
  <c r="AH137" i="4" l="1"/>
  <c r="D138" i="4" s="1"/>
  <c r="L138" i="4" s="1"/>
  <c r="U138" i="4" s="1"/>
  <c r="V138" i="4" s="1"/>
  <c r="AL138" i="4"/>
  <c r="AK138" i="4"/>
  <c r="B138" i="4"/>
  <c r="O139" i="4"/>
  <c r="M138" i="4" l="1"/>
  <c r="N138" i="4" s="1"/>
  <c r="I138" i="4"/>
  <c r="Y138" i="4"/>
  <c r="W138" i="4"/>
  <c r="E138" i="4"/>
  <c r="Z138" i="4"/>
  <c r="P138" i="4" l="1"/>
  <c r="F138" i="4"/>
  <c r="Q138" i="4"/>
  <c r="R138" i="4"/>
  <c r="S138" i="4" l="1"/>
  <c r="T138" i="4" s="1"/>
  <c r="X138" i="4"/>
  <c r="AA138" i="4" s="1"/>
  <c r="AB138" i="4" s="1"/>
  <c r="G138" i="4"/>
  <c r="H139" i="4"/>
  <c r="AC138" i="4"/>
  <c r="K139" i="4" l="1"/>
  <c r="AI138" i="4"/>
  <c r="AF138" i="4"/>
  <c r="AD138" i="4"/>
  <c r="AE138" i="4" s="1"/>
  <c r="AG138" i="4"/>
  <c r="C139" i="4" s="1"/>
  <c r="AH138" i="4" l="1"/>
  <c r="D139" i="4" s="1"/>
  <c r="B139" i="4"/>
  <c r="AJ138" i="4"/>
  <c r="AK139" i="4"/>
  <c r="AL139" i="4"/>
  <c r="O140" i="4"/>
  <c r="I139" i="4" l="1"/>
  <c r="L139" i="4"/>
  <c r="U139" i="4" s="1"/>
  <c r="V139" i="4" s="1"/>
  <c r="M139" i="4"/>
  <c r="E139" i="4"/>
  <c r="F139" i="4" l="1"/>
  <c r="P139" i="4"/>
  <c r="N139" i="4"/>
  <c r="W139" i="4"/>
  <c r="Y139" i="4"/>
  <c r="Z139" i="4"/>
  <c r="R139" i="4"/>
  <c r="G139" i="4" l="1"/>
  <c r="Q139" i="4"/>
  <c r="S139" i="4" s="1"/>
  <c r="X139" i="4"/>
  <c r="AA139" i="4" s="1"/>
  <c r="AB139" i="4" s="1"/>
  <c r="H140" i="4"/>
  <c r="AC139" i="4"/>
  <c r="AI139" i="4" l="1"/>
  <c r="AJ139" i="4" s="1"/>
  <c r="AG139" i="4"/>
  <c r="C140" i="4" s="1"/>
  <c r="AD139" i="4"/>
  <c r="AE139" i="4" s="1"/>
  <c r="AF139" i="4"/>
  <c r="K140" i="4"/>
  <c r="T139" i="4"/>
  <c r="AL140" i="4" l="1"/>
  <c r="B140" i="4"/>
  <c r="AH139" i="4"/>
  <c r="D140" i="4" s="1"/>
  <c r="AK140" i="4"/>
  <c r="O141" i="4"/>
  <c r="L140" i="4" l="1"/>
  <c r="U140" i="4" s="1"/>
  <c r="V140" i="4" s="1"/>
  <c r="I140" i="4"/>
  <c r="E140" i="4"/>
  <c r="F140" i="4" l="1"/>
  <c r="Y140" i="4"/>
  <c r="W140" i="4"/>
  <c r="X140" i="4" s="1"/>
  <c r="M140" i="4"/>
  <c r="Z140" i="4"/>
  <c r="N140" i="4" l="1"/>
  <c r="G140" i="4" s="1"/>
  <c r="P140" i="4"/>
  <c r="AA140" i="4"/>
  <c r="AB140" i="4" s="1"/>
  <c r="R140" i="4"/>
  <c r="Q140" i="4" l="1"/>
  <c r="S140" i="4" s="1"/>
  <c r="H141" i="4"/>
  <c r="AC140" i="4"/>
  <c r="K141" i="4" l="1"/>
  <c r="AD140" i="4"/>
  <c r="AE140" i="4" s="1"/>
  <c r="AG140" i="4"/>
  <c r="C141" i="4" s="1"/>
  <c r="AF140" i="4"/>
  <c r="AI140" i="4"/>
  <c r="AJ140" i="4" s="1"/>
  <c r="T140" i="4"/>
  <c r="AL141" i="4" l="1"/>
  <c r="AK141" i="4"/>
  <c r="AH140" i="4"/>
  <c r="D141" i="4" s="1"/>
  <c r="B141" i="4"/>
  <c r="O142" i="4"/>
  <c r="I141" i="4" l="1"/>
  <c r="L141" i="4"/>
  <c r="U141" i="4" s="1"/>
  <c r="V141" i="4" s="1"/>
  <c r="E141" i="4"/>
  <c r="F141" i="4" l="1"/>
  <c r="Y141" i="4"/>
  <c r="W141" i="4"/>
  <c r="X141" i="4" s="1"/>
  <c r="M141" i="4"/>
  <c r="Z141" i="4"/>
  <c r="AA141" i="4" l="1"/>
  <c r="AB141" i="4" s="1"/>
  <c r="P141" i="4"/>
  <c r="N141" i="4"/>
  <c r="G141" i="4" s="1"/>
  <c r="R141" i="4"/>
  <c r="Q141" i="4" l="1"/>
  <c r="S141" i="4" s="1"/>
  <c r="H142" i="4"/>
  <c r="AC141" i="4"/>
  <c r="K142" i="4" l="1"/>
  <c r="AD141" i="4"/>
  <c r="AE141" i="4" s="1"/>
  <c r="AF141" i="4"/>
  <c r="AG141" i="4"/>
  <c r="C142" i="4" s="1"/>
  <c r="AI141" i="4"/>
  <c r="AJ141" i="4" s="1"/>
  <c r="T141" i="4"/>
  <c r="AH141" i="4" l="1"/>
  <c r="D142" i="4" s="1"/>
  <c r="L142" i="4" s="1"/>
  <c r="U142" i="4" s="1"/>
  <c r="V142" i="4" s="1"/>
  <c r="B142" i="4"/>
  <c r="AK142" i="4"/>
  <c r="AL142" i="4"/>
  <c r="O143" i="4"/>
  <c r="M142" i="4" l="1"/>
  <c r="N142" i="4" s="1"/>
  <c r="I142" i="4"/>
  <c r="W142" i="4"/>
  <c r="Y142" i="4"/>
  <c r="E142" i="4"/>
  <c r="Z142" i="4"/>
  <c r="P142" i="4" l="1"/>
  <c r="F142" i="4"/>
  <c r="G142" i="4" s="1"/>
  <c r="Q142" i="4"/>
  <c r="R142" i="4"/>
  <c r="S142" i="4" l="1"/>
  <c r="T142" i="4" s="1"/>
  <c r="X142" i="4"/>
  <c r="AA142" i="4" s="1"/>
  <c r="AB142" i="4" s="1"/>
  <c r="H143" i="4"/>
  <c r="AC142" i="4"/>
  <c r="K143" i="4" l="1"/>
  <c r="AF142" i="4"/>
  <c r="B143" i="4" s="1"/>
  <c r="AD142" i="4"/>
  <c r="AE142" i="4" s="1"/>
  <c r="AI142" i="4"/>
  <c r="AJ142" i="4" s="1"/>
  <c r="AG142" i="4"/>
  <c r="C143" i="4" s="1"/>
  <c r="O144" i="4"/>
  <c r="AL143" i="4" l="1"/>
  <c r="AK143" i="4"/>
  <c r="AH142" i="4"/>
  <c r="D143" i="4" s="1"/>
  <c r="L143" i="4" s="1"/>
  <c r="U143" i="4" s="1"/>
  <c r="V143" i="4" s="1"/>
  <c r="Y143" i="4" s="1"/>
  <c r="I143" i="4"/>
  <c r="E143" i="4"/>
  <c r="Z143" i="4"/>
  <c r="W143" i="4" l="1"/>
  <c r="M143" i="4"/>
  <c r="N143" i="4" s="1"/>
  <c r="F143" i="4"/>
  <c r="P143" i="4" l="1"/>
  <c r="G143" i="4"/>
  <c r="Q143" i="4"/>
  <c r="X143" i="4"/>
  <c r="AA143" i="4" s="1"/>
  <c r="AB143" i="4" s="1"/>
  <c r="R143" i="4"/>
  <c r="S143" i="4" l="1"/>
  <c r="H144" i="4"/>
  <c r="AC143" i="4"/>
  <c r="AF143" i="4" l="1"/>
  <c r="AI143" i="4"/>
  <c r="AD143" i="4"/>
  <c r="AE143" i="4" s="1"/>
  <c r="AG143" i="4"/>
  <c r="C144" i="4" s="1"/>
  <c r="K144" i="4"/>
  <c r="T143" i="4"/>
  <c r="AJ143" i="4"/>
  <c r="AL144" i="4"/>
  <c r="AK144" i="4"/>
  <c r="B144" i="4"/>
  <c r="O145" i="4"/>
  <c r="AH143" i="4" l="1"/>
  <c r="D144" i="4" s="1"/>
  <c r="I144" i="4"/>
  <c r="L144" i="4"/>
  <c r="U144" i="4" s="1"/>
  <c r="V144" i="4" s="1"/>
  <c r="E144" i="4"/>
  <c r="M144" i="4" l="1"/>
  <c r="P144" i="4" s="1"/>
  <c r="F144" i="4"/>
  <c r="Y144" i="4"/>
  <c r="W144" i="4"/>
  <c r="X144" i="4" s="1"/>
  <c r="R144" i="4"/>
  <c r="Z144" i="4"/>
  <c r="N144" i="4" l="1"/>
  <c r="Q144" i="4" s="1"/>
  <c r="S144" i="4" s="1"/>
  <c r="AA144" i="4"/>
  <c r="AB144" i="4" s="1"/>
  <c r="H145" i="4"/>
  <c r="AC144" i="4"/>
  <c r="G144" i="4" l="1"/>
  <c r="AD144" i="4"/>
  <c r="AE144" i="4" s="1"/>
  <c r="AI144" i="4"/>
  <c r="AJ144" i="4" s="1"/>
  <c r="AG144" i="4"/>
  <c r="C145" i="4" s="1"/>
  <c r="AF144" i="4"/>
  <c r="B145" i="4" s="1"/>
  <c r="K145" i="4"/>
  <c r="AL145" i="4"/>
  <c r="T144" i="4"/>
  <c r="O146" i="4"/>
  <c r="I145" i="4" l="1"/>
  <c r="AK145" i="4"/>
  <c r="AH144" i="4"/>
  <c r="D145" i="4" s="1"/>
  <c r="E145" i="4"/>
  <c r="F145" i="4" l="1"/>
  <c r="L145" i="4"/>
  <c r="U145" i="4" s="1"/>
  <c r="V145" i="4" s="1"/>
  <c r="Y145" i="4" l="1"/>
  <c r="W145" i="4"/>
  <c r="X145" i="4" s="1"/>
  <c r="M145" i="4"/>
  <c r="Z145" i="4"/>
  <c r="N145" i="4" l="1"/>
  <c r="Q145" i="4" s="1"/>
  <c r="P145" i="4"/>
  <c r="AA145" i="4"/>
  <c r="AB145" i="4" s="1"/>
  <c r="R145" i="4"/>
  <c r="S145" i="4" l="1"/>
  <c r="G145" i="4"/>
  <c r="AC145" i="4"/>
  <c r="H146" i="4"/>
  <c r="K146" i="4" l="1"/>
  <c r="AF145" i="4"/>
  <c r="AI145" i="4"/>
  <c r="AJ145" i="4" s="1"/>
  <c r="AD145" i="4"/>
  <c r="AE145" i="4" s="1"/>
  <c r="AG145" i="4"/>
  <c r="C146" i="4" s="1"/>
  <c r="T145" i="4"/>
  <c r="AH145" i="4" l="1"/>
  <c r="D146" i="4" s="1"/>
  <c r="L146" i="4" s="1"/>
  <c r="U146" i="4" s="1"/>
  <c r="V146" i="4" s="1"/>
  <c r="AL146" i="4"/>
  <c r="AK146" i="4"/>
  <c r="B146" i="4"/>
  <c r="O147" i="4"/>
  <c r="Y146" i="4" l="1"/>
  <c r="M146" i="4"/>
  <c r="P146" i="4" s="1"/>
  <c r="W146" i="4"/>
  <c r="I146" i="4"/>
  <c r="E146" i="4"/>
  <c r="Z146" i="4"/>
  <c r="R146" i="4"/>
  <c r="N146" i="4" l="1"/>
  <c r="Q146" i="4" s="1"/>
  <c r="S146" i="4" s="1"/>
  <c r="T146" i="4" s="1"/>
  <c r="F146" i="4"/>
  <c r="H147" i="4"/>
  <c r="K147" i="4" l="1"/>
  <c r="X146" i="4"/>
  <c r="AA146" i="4" s="1"/>
  <c r="AB146" i="4" s="1"/>
  <c r="G146" i="4"/>
  <c r="AC146" i="4"/>
  <c r="AD146" i="4" l="1"/>
  <c r="AE146" i="4" s="1"/>
  <c r="AG146" i="4"/>
  <c r="C147" i="4" s="1"/>
  <c r="AI146" i="4"/>
  <c r="AF146" i="4"/>
  <c r="AJ146" i="4" l="1"/>
  <c r="AL147" i="4"/>
  <c r="AK147" i="4"/>
  <c r="AH146" i="4"/>
  <c r="D147" i="4" s="1"/>
  <c r="B147" i="4"/>
  <c r="O148" i="4"/>
  <c r="L147" i="4" l="1"/>
  <c r="U147" i="4" s="1"/>
  <c r="V147" i="4" s="1"/>
  <c r="I147" i="4"/>
  <c r="E147" i="4"/>
  <c r="M147" i="4" l="1"/>
  <c r="P147" i="4" s="1"/>
  <c r="F147" i="4"/>
  <c r="W147" i="4"/>
  <c r="Y147" i="4"/>
  <c r="Z147" i="4"/>
  <c r="R147" i="4"/>
  <c r="N147" i="4" l="1"/>
  <c r="Q147" i="4" s="1"/>
  <c r="S147" i="4" s="1"/>
  <c r="T147" i="4" s="1"/>
  <c r="X147" i="4"/>
  <c r="AA147" i="4" s="1"/>
  <c r="AB147" i="4" s="1"/>
  <c r="AC147" i="4"/>
  <c r="H148" i="4"/>
  <c r="G147" i="4" l="1"/>
  <c r="K148" i="4"/>
  <c r="AI147" i="4"/>
  <c r="AJ147" i="4" s="1"/>
  <c r="AD147" i="4"/>
  <c r="AE147" i="4" s="1"/>
  <c r="AG147" i="4"/>
  <c r="C148" i="4" s="1"/>
  <c r="AF147" i="4"/>
  <c r="AH147" i="4" l="1"/>
  <c r="D148" i="4" s="1"/>
  <c r="L148" i="4" s="1"/>
  <c r="U148" i="4" s="1"/>
  <c r="V148" i="4" s="1"/>
  <c r="AL148" i="4"/>
  <c r="B148" i="4"/>
  <c r="AK148" i="4"/>
  <c r="O149" i="4"/>
  <c r="M148" i="4" l="1"/>
  <c r="N148" i="4" s="1"/>
  <c r="W148" i="4"/>
  <c r="I148" i="4"/>
  <c r="Y148" i="4"/>
  <c r="E148" i="4"/>
  <c r="Z148" i="4"/>
  <c r="P148" i="4" l="1"/>
  <c r="F148" i="4"/>
  <c r="Q148" i="4"/>
  <c r="R148" i="4"/>
  <c r="S148" i="4" l="1"/>
  <c r="T148" i="4" s="1"/>
  <c r="G148" i="4"/>
  <c r="X148" i="4"/>
  <c r="AA148" i="4" s="1"/>
  <c r="AB148" i="4" s="1"/>
  <c r="H149" i="4"/>
  <c r="AC148" i="4"/>
  <c r="K149" i="4" l="1"/>
  <c r="AI148" i="4"/>
  <c r="AD148" i="4"/>
  <c r="AE148" i="4" s="1"/>
  <c r="AG148" i="4"/>
  <c r="C149" i="4" s="1"/>
  <c r="AF148" i="4"/>
  <c r="B149" i="4" l="1"/>
  <c r="AH148" i="4"/>
  <c r="D149" i="4" s="1"/>
  <c r="AJ148" i="4"/>
  <c r="AK149" i="4"/>
  <c r="AL149" i="4"/>
  <c r="O150" i="4"/>
  <c r="L149" i="4" l="1"/>
  <c r="U149" i="4" s="1"/>
  <c r="V149" i="4" s="1"/>
  <c r="I149" i="4"/>
  <c r="E149" i="4"/>
  <c r="F149" i="4" l="1"/>
  <c r="M149" i="4"/>
  <c r="Y149" i="4"/>
  <c r="W149" i="4"/>
  <c r="Z149" i="4"/>
  <c r="X149" i="4" l="1"/>
  <c r="AA149" i="4" s="1"/>
  <c r="AB149" i="4" s="1"/>
  <c r="P149" i="4"/>
  <c r="N149" i="4"/>
  <c r="Q149" i="4" s="1"/>
  <c r="R149" i="4"/>
  <c r="S149" i="4" l="1"/>
  <c r="G149" i="4"/>
  <c r="T149" i="4"/>
  <c r="AC149" i="4"/>
  <c r="H150" i="4"/>
  <c r="K150" i="4" l="1"/>
  <c r="AI149" i="4"/>
  <c r="AJ149" i="4" s="1"/>
  <c r="AD149" i="4"/>
  <c r="AE149" i="4" s="1"/>
  <c r="AG149" i="4"/>
  <c r="C150" i="4" s="1"/>
  <c r="AF149" i="4"/>
  <c r="AK150" i="4" l="1"/>
  <c r="AL150" i="4"/>
  <c r="B150" i="4"/>
  <c r="AH149" i="4"/>
  <c r="D150" i="4" s="1"/>
  <c r="O151" i="4"/>
  <c r="L150" i="4" l="1"/>
  <c r="U150" i="4" s="1"/>
  <c r="V150" i="4" s="1"/>
  <c r="I150" i="4"/>
  <c r="E150" i="4"/>
  <c r="F150" i="4" l="1"/>
  <c r="Y150" i="4"/>
  <c r="W150" i="4"/>
  <c r="M150" i="4"/>
  <c r="Z150" i="4"/>
  <c r="N150" i="4" l="1"/>
  <c r="Q150" i="4"/>
  <c r="P150" i="4"/>
  <c r="X150" i="4"/>
  <c r="AA150" i="4" s="1"/>
  <c r="AB150" i="4" s="1"/>
  <c r="G150" i="4"/>
  <c r="R150" i="4"/>
  <c r="S150" i="4" l="1"/>
  <c r="T150" i="4" s="1"/>
  <c r="AC150" i="4"/>
  <c r="H151" i="4"/>
  <c r="K151" i="4" l="1"/>
  <c r="AI150" i="4"/>
  <c r="AJ150" i="4" s="1"/>
  <c r="AD150" i="4"/>
  <c r="AE150" i="4" s="1"/>
  <c r="AG150" i="4"/>
  <c r="C151" i="4" s="1"/>
  <c r="AF150" i="4"/>
  <c r="B151" i="4" s="1"/>
  <c r="O152" i="4"/>
  <c r="I151" i="4" l="1"/>
  <c r="AH150" i="4"/>
  <c r="D151" i="4" s="1"/>
  <c r="AL151" i="4"/>
  <c r="AK151" i="4"/>
  <c r="E151" i="4"/>
  <c r="F151" i="4" l="1"/>
  <c r="L151" i="4"/>
  <c r="U151" i="4" s="1"/>
  <c r="V151" i="4" s="1"/>
  <c r="M151" i="4" l="1"/>
  <c r="W151" i="4"/>
  <c r="X151" i="4" s="1"/>
  <c r="Y151" i="4"/>
  <c r="P151" i="4"/>
  <c r="N151" i="4"/>
  <c r="Q151" i="4" s="1"/>
  <c r="Z151" i="4"/>
  <c r="R151" i="4"/>
  <c r="G151" i="4" l="1"/>
  <c r="S151" i="4"/>
  <c r="AA151" i="4"/>
  <c r="AB151" i="4" s="1"/>
  <c r="T151" i="4"/>
  <c r="H152" i="4"/>
  <c r="AC151" i="4"/>
  <c r="AD151" i="4" l="1"/>
  <c r="AE151" i="4" s="1"/>
  <c r="AI151" i="4"/>
  <c r="AJ151" i="4" s="1"/>
  <c r="AF151" i="4"/>
  <c r="B152" i="4" s="1"/>
  <c r="AG151" i="4"/>
  <c r="C152" i="4" s="1"/>
  <c r="K152" i="4"/>
  <c r="O153" i="4"/>
  <c r="AL152" i="4" l="1"/>
  <c r="AH151" i="4"/>
  <c r="D152" i="4" s="1"/>
  <c r="L152" i="4" s="1"/>
  <c r="U152" i="4" s="1"/>
  <c r="V152" i="4" s="1"/>
  <c r="AK152" i="4"/>
  <c r="I152" i="4"/>
  <c r="E152" i="4"/>
  <c r="F152" i="4" l="1"/>
  <c r="Y152" i="4"/>
  <c r="W152" i="4"/>
  <c r="M152" i="4"/>
  <c r="Z152" i="4"/>
  <c r="P152" i="4" l="1"/>
  <c r="N152" i="4"/>
  <c r="Q152" i="4" s="1"/>
  <c r="X152" i="4"/>
  <c r="AA152" i="4" s="1"/>
  <c r="AB152" i="4" s="1"/>
  <c r="R152" i="4"/>
  <c r="S152" i="4" l="1"/>
  <c r="T152" i="4" s="1"/>
  <c r="G152" i="4"/>
  <c r="H153" i="4"/>
  <c r="AC152" i="4"/>
  <c r="K153" i="4" l="1"/>
  <c r="AI152" i="4"/>
  <c r="AJ152" i="4" s="1"/>
  <c r="AG152" i="4"/>
  <c r="C153" i="4" s="1"/>
  <c r="AD152" i="4"/>
  <c r="AE152" i="4" s="1"/>
  <c r="AF152" i="4"/>
  <c r="AH152" i="4" l="1"/>
  <c r="D153" i="4" s="1"/>
  <c r="L153" i="4" s="1"/>
  <c r="U153" i="4" s="1"/>
  <c r="V153" i="4" s="1"/>
  <c r="AL153" i="4"/>
  <c r="AK153" i="4"/>
  <c r="B153" i="4"/>
  <c r="O154" i="4"/>
  <c r="Y153" i="4" l="1"/>
  <c r="M153" i="4"/>
  <c r="P153" i="4" s="1"/>
  <c r="N153" i="4"/>
  <c r="I153" i="4"/>
  <c r="W153" i="4"/>
  <c r="E153" i="4"/>
  <c r="Z153" i="4"/>
  <c r="R153" i="4"/>
  <c r="F153" i="4" l="1"/>
  <c r="Q153" i="4"/>
  <c r="S153" i="4" s="1"/>
  <c r="H154" i="4"/>
  <c r="K154" i="4" l="1"/>
  <c r="T153" i="4"/>
  <c r="G153" i="4"/>
  <c r="X153" i="4"/>
  <c r="AA153" i="4" s="1"/>
  <c r="AB153" i="4" s="1"/>
  <c r="AC153" i="4"/>
  <c r="AI153" i="4" l="1"/>
  <c r="AD153" i="4"/>
  <c r="AE153" i="4" s="1"/>
  <c r="AG153" i="4"/>
  <c r="C154" i="4" s="1"/>
  <c r="AF153" i="4"/>
  <c r="B154" i="4" l="1"/>
  <c r="AH153" i="4"/>
  <c r="D154" i="4" s="1"/>
  <c r="AJ153" i="4"/>
  <c r="AL154" i="4"/>
  <c r="AK154" i="4"/>
  <c r="O155" i="4"/>
  <c r="L154" i="4" l="1"/>
  <c r="U154" i="4" s="1"/>
  <c r="V154" i="4" s="1"/>
  <c r="I154" i="4"/>
  <c r="E154" i="4"/>
  <c r="F154" i="4" l="1"/>
  <c r="W154" i="4"/>
  <c r="Y154" i="4"/>
  <c r="M154" i="4"/>
  <c r="Z154" i="4"/>
  <c r="X154" i="4" l="1"/>
  <c r="AA154" i="4" s="1"/>
  <c r="AB154" i="4" s="1"/>
  <c r="N154" i="4"/>
  <c r="G154" i="4" s="1"/>
  <c r="P154" i="4"/>
  <c r="R154" i="4"/>
  <c r="Q154" i="4" l="1"/>
  <c r="S154" i="4" s="1"/>
  <c r="T154" i="4" s="1"/>
  <c r="H155" i="4"/>
  <c r="AC154" i="4"/>
  <c r="K155" i="4" l="1"/>
  <c r="AI154" i="4"/>
  <c r="AJ154" i="4" s="1"/>
  <c r="AD154" i="4"/>
  <c r="AE154" i="4" s="1"/>
  <c r="AG154" i="4"/>
  <c r="C155" i="4" s="1"/>
  <c r="AF154" i="4"/>
  <c r="B155" i="4" s="1"/>
  <c r="O156" i="4"/>
  <c r="AH154" i="4" l="1"/>
  <c r="D155" i="4" s="1"/>
  <c r="AL155" i="4"/>
  <c r="I155" i="4"/>
  <c r="AK155" i="4"/>
  <c r="E155" i="4"/>
  <c r="F155" i="4" l="1"/>
  <c r="L155" i="4"/>
  <c r="U155" i="4" s="1"/>
  <c r="V155" i="4" s="1"/>
  <c r="Y155" i="4" l="1"/>
  <c r="W155" i="4"/>
  <c r="X155" i="4" s="1"/>
  <c r="M155" i="4"/>
  <c r="Z155" i="4"/>
  <c r="AA155" i="4" l="1"/>
  <c r="AB155" i="4" s="1"/>
  <c r="N155" i="4"/>
  <c r="P155" i="4"/>
  <c r="R155" i="4"/>
  <c r="Q155" i="4" l="1"/>
  <c r="S155" i="4" s="1"/>
  <c r="G155" i="4"/>
  <c r="AC155" i="4"/>
  <c r="H156" i="4"/>
  <c r="K156" i="4" l="1"/>
  <c r="AI155" i="4"/>
  <c r="AJ155" i="4" s="1"/>
  <c r="AD155" i="4"/>
  <c r="AE155" i="4" s="1"/>
  <c r="AG155" i="4"/>
  <c r="C156" i="4" s="1"/>
  <c r="AF155" i="4"/>
  <c r="T155" i="4"/>
  <c r="AH155" i="4" l="1"/>
  <c r="D156" i="4" s="1"/>
  <c r="L156" i="4" s="1"/>
  <c r="U156" i="4" s="1"/>
  <c r="V156" i="4" s="1"/>
  <c r="AL156" i="4"/>
  <c r="B156" i="4"/>
  <c r="AK156" i="4"/>
  <c r="O157" i="4"/>
  <c r="M156" i="4" l="1"/>
  <c r="N156" i="4" s="1"/>
  <c r="Y156" i="4"/>
  <c r="I156" i="4"/>
  <c r="W156" i="4"/>
  <c r="E156" i="4"/>
  <c r="Z156" i="4"/>
  <c r="P156" i="4" l="1"/>
  <c r="F156" i="4"/>
  <c r="X156" i="4" s="1"/>
  <c r="AA156" i="4" s="1"/>
  <c r="AB156" i="4" s="1"/>
  <c r="Q156" i="4"/>
  <c r="R156" i="4"/>
  <c r="S156" i="4" l="1"/>
  <c r="G156" i="4"/>
  <c r="T156" i="4"/>
  <c r="AC156" i="4"/>
  <c r="H157" i="4"/>
  <c r="K157" i="4" l="1"/>
  <c r="AF156" i="4"/>
  <c r="AD156" i="4"/>
  <c r="AE156" i="4" s="1"/>
  <c r="AI156" i="4"/>
  <c r="AJ156" i="4" s="1"/>
  <c r="AG156" i="4"/>
  <c r="C157" i="4" s="1"/>
  <c r="B157" i="4"/>
  <c r="O158" i="4"/>
  <c r="AH156" i="4" l="1"/>
  <c r="D157" i="4" s="1"/>
  <c r="L157" i="4" s="1"/>
  <c r="U157" i="4" s="1"/>
  <c r="V157" i="4" s="1"/>
  <c r="AK157" i="4"/>
  <c r="AL157" i="4"/>
  <c r="I157" i="4"/>
  <c r="E157" i="4"/>
  <c r="F157" i="4" l="1"/>
  <c r="M157" i="4"/>
  <c r="Y157" i="4"/>
  <c r="W157" i="4"/>
  <c r="Z157" i="4"/>
  <c r="X157" i="4" l="1"/>
  <c r="AA157" i="4" s="1"/>
  <c r="AB157" i="4" s="1"/>
  <c r="N157" i="4"/>
  <c r="G157" i="4" s="1"/>
  <c r="P157" i="4"/>
  <c r="R157" i="4"/>
  <c r="Q157" i="4" l="1"/>
  <c r="S157" i="4" s="1"/>
  <c r="H158" i="4"/>
  <c r="AC157" i="4"/>
  <c r="K158" i="4" l="1"/>
  <c r="AG157" i="4"/>
  <c r="C158" i="4" s="1"/>
  <c r="AD157" i="4"/>
  <c r="AE157" i="4" s="1"/>
  <c r="AI157" i="4"/>
  <c r="AJ157" i="4" s="1"/>
  <c r="AF157" i="4"/>
  <c r="T157" i="4"/>
  <c r="AH157" i="4" l="1"/>
  <c r="D158" i="4" s="1"/>
  <c r="L158" i="4" s="1"/>
  <c r="U158" i="4" s="1"/>
  <c r="V158" i="4" s="1"/>
  <c r="AK158" i="4"/>
  <c r="B158" i="4"/>
  <c r="AL158" i="4"/>
  <c r="O159" i="4"/>
  <c r="M158" i="4" l="1"/>
  <c r="P158" i="4" s="1"/>
  <c r="I158" i="4"/>
  <c r="W158" i="4"/>
  <c r="Y158" i="4"/>
  <c r="E158" i="4"/>
  <c r="Z158" i="4"/>
  <c r="R158" i="4"/>
  <c r="N158" i="4" l="1"/>
  <c r="Q158" i="4" s="1"/>
  <c r="S158" i="4" s="1"/>
  <c r="T158" i="4" s="1"/>
  <c r="F158" i="4"/>
  <c r="H159" i="4"/>
  <c r="K159" i="4" l="1"/>
  <c r="G158" i="4"/>
  <c r="X158" i="4"/>
  <c r="AA158" i="4" s="1"/>
  <c r="AB158" i="4" s="1"/>
  <c r="AC158" i="4"/>
  <c r="AI158" i="4" l="1"/>
  <c r="AD158" i="4"/>
  <c r="AE158" i="4" s="1"/>
  <c r="AG158" i="4"/>
  <c r="C159" i="4" s="1"/>
  <c r="AF158" i="4"/>
  <c r="B159" i="4" l="1"/>
  <c r="AH158" i="4"/>
  <c r="D159" i="4" s="1"/>
  <c r="AJ158" i="4"/>
  <c r="AK159" i="4"/>
  <c r="AL159" i="4"/>
  <c r="O160" i="4"/>
  <c r="L159" i="4" l="1"/>
  <c r="U159" i="4" s="1"/>
  <c r="V159" i="4" s="1"/>
  <c r="I159" i="4"/>
  <c r="E159" i="4"/>
  <c r="M159" i="4" l="1"/>
  <c r="P159" i="4" s="1"/>
  <c r="F159" i="4"/>
  <c r="Y159" i="4"/>
  <c r="W159" i="4"/>
  <c r="X159" i="4" s="1"/>
  <c r="Z159" i="4"/>
  <c r="R159" i="4"/>
  <c r="N159" i="4" l="1"/>
  <c r="Q159" i="4" s="1"/>
  <c r="S159" i="4" s="1"/>
  <c r="AA159" i="4"/>
  <c r="AB159" i="4" s="1"/>
  <c r="H160" i="4"/>
  <c r="AC159" i="4"/>
  <c r="G159" i="4" l="1"/>
  <c r="AD159" i="4"/>
  <c r="AE159" i="4" s="1"/>
  <c r="AI159" i="4"/>
  <c r="AG159" i="4"/>
  <c r="C160" i="4" s="1"/>
  <c r="AF159" i="4"/>
  <c r="K160" i="4"/>
  <c r="T159" i="4"/>
  <c r="AK160" i="4" l="1"/>
  <c r="AH159" i="4"/>
  <c r="D160" i="4" s="1"/>
  <c r="L160" i="4" s="1"/>
  <c r="U160" i="4" s="1"/>
  <c r="V160" i="4" s="1"/>
  <c r="AL160" i="4"/>
  <c r="AJ159" i="4"/>
  <c r="B160" i="4"/>
  <c r="O161" i="4"/>
  <c r="M160" i="4" l="1"/>
  <c r="P160" i="4" s="1"/>
  <c r="I160" i="4"/>
  <c r="W160" i="4"/>
  <c r="Y160" i="4"/>
  <c r="E160" i="4"/>
  <c r="R160" i="4"/>
  <c r="Z160" i="4"/>
  <c r="N160" i="4" l="1"/>
  <c r="Q160" i="4" s="1"/>
  <c r="S160" i="4" s="1"/>
  <c r="F160" i="4"/>
  <c r="X160" i="4" s="1"/>
  <c r="AA160" i="4" s="1"/>
  <c r="AB160" i="4" s="1"/>
  <c r="H161" i="4"/>
  <c r="AC160" i="4"/>
  <c r="G160" i="4" l="1"/>
  <c r="AI160" i="4"/>
  <c r="AJ160" i="4" s="1"/>
  <c r="AD160" i="4"/>
  <c r="AE160" i="4" s="1"/>
  <c r="AG160" i="4"/>
  <c r="C161" i="4" s="1"/>
  <c r="AF160" i="4"/>
  <c r="K161" i="4"/>
  <c r="T160" i="4"/>
  <c r="AK161" i="4" l="1"/>
  <c r="AH160" i="4"/>
  <c r="D161" i="4" s="1"/>
  <c r="L161" i="4" s="1"/>
  <c r="U161" i="4" s="1"/>
  <c r="V161" i="4" s="1"/>
  <c r="AL161" i="4"/>
  <c r="B161" i="4"/>
  <c r="O162" i="4"/>
  <c r="W161" i="4" l="1"/>
  <c r="M161" i="4"/>
  <c r="P161" i="4" s="1"/>
  <c r="I161" i="4"/>
  <c r="Y161" i="4"/>
  <c r="E161" i="4"/>
  <c r="R161" i="4"/>
  <c r="Z161" i="4"/>
  <c r="N161" i="4" l="1"/>
  <c r="Q161" i="4" s="1"/>
  <c r="S161" i="4" s="1"/>
  <c r="F161" i="4"/>
  <c r="H162" i="4"/>
  <c r="K162" i="4" l="1"/>
  <c r="G161" i="4"/>
  <c r="X161" i="4"/>
  <c r="AA161" i="4" s="1"/>
  <c r="AB161" i="4" s="1"/>
  <c r="T161" i="4"/>
  <c r="AC161" i="4"/>
  <c r="AD161" i="4" l="1"/>
  <c r="AE161" i="4" s="1"/>
  <c r="AI161" i="4"/>
  <c r="AG161" i="4"/>
  <c r="C162" i="4" s="1"/>
  <c r="AF161" i="4"/>
  <c r="AH161" i="4" l="1"/>
  <c r="D162" i="4" s="1"/>
  <c r="B162" i="4"/>
  <c r="AJ161" i="4"/>
  <c r="AK162" i="4"/>
  <c r="AL162" i="4"/>
  <c r="O163" i="4"/>
  <c r="I162" i="4" l="1"/>
  <c r="L162" i="4"/>
  <c r="U162" i="4" s="1"/>
  <c r="V162" i="4" s="1"/>
  <c r="E162" i="4"/>
  <c r="M162" i="4" l="1"/>
  <c r="N162" i="4" s="1"/>
  <c r="F162" i="4"/>
  <c r="W162" i="4"/>
  <c r="X162" i="4" s="1"/>
  <c r="Y162" i="4"/>
  <c r="P162" i="4"/>
  <c r="Z162" i="4"/>
  <c r="R162" i="4"/>
  <c r="G162" i="4" l="1"/>
  <c r="AA162" i="4"/>
  <c r="AB162" i="4" s="1"/>
  <c r="Q162" i="4"/>
  <c r="S162" i="4" s="1"/>
  <c r="H163" i="4"/>
  <c r="AC162" i="4"/>
  <c r="AD162" i="4" l="1"/>
  <c r="AE162" i="4" s="1"/>
  <c r="AI162" i="4"/>
  <c r="AJ162" i="4" s="1"/>
  <c r="AG162" i="4"/>
  <c r="C163" i="4" s="1"/>
  <c r="AF162" i="4"/>
  <c r="B163" i="4" s="1"/>
  <c r="K163" i="4"/>
  <c r="AL163" i="4"/>
  <c r="T162" i="4"/>
  <c r="O164" i="4"/>
  <c r="AK163" i="4" l="1"/>
  <c r="I163" i="4"/>
  <c r="AH162" i="4"/>
  <c r="D163" i="4" s="1"/>
  <c r="E163" i="4"/>
  <c r="F163" i="4" l="1"/>
  <c r="L163" i="4"/>
  <c r="U163" i="4" s="1"/>
  <c r="V163" i="4" s="1"/>
  <c r="M163" i="4" l="1"/>
  <c r="Y163" i="4"/>
  <c r="W163" i="4"/>
  <c r="X163" i="4" s="1"/>
  <c r="Z163" i="4"/>
  <c r="N163" i="4" l="1"/>
  <c r="P163" i="4"/>
  <c r="AA163" i="4"/>
  <c r="AB163" i="4" s="1"/>
  <c r="R163" i="4"/>
  <c r="G163" i="4" l="1"/>
  <c r="Q163" i="4"/>
  <c r="S163" i="4" s="1"/>
  <c r="T163" i="4" s="1"/>
  <c r="H164" i="4"/>
  <c r="AC163" i="4"/>
  <c r="K164" i="4" l="1"/>
  <c r="AF163" i="4"/>
  <c r="AG163" i="4"/>
  <c r="C164" i="4" s="1"/>
  <c r="AI163" i="4"/>
  <c r="AJ163" i="4" s="1"/>
  <c r="AD163" i="4"/>
  <c r="AE163" i="4" s="1"/>
  <c r="AK164" i="4" l="1"/>
  <c r="AL164" i="4"/>
  <c r="AH163" i="4"/>
  <c r="D164" i="4" s="1"/>
  <c r="B164" i="4"/>
  <c r="O165" i="4"/>
  <c r="L164" i="4" l="1"/>
  <c r="U164" i="4" s="1"/>
  <c r="V164" i="4" s="1"/>
  <c r="W164" i="4" s="1"/>
  <c r="I164" i="4"/>
  <c r="E164" i="4"/>
  <c r="Y164" i="4" l="1"/>
  <c r="M164" i="4"/>
  <c r="N164" i="4" s="1"/>
  <c r="Q164" i="4" s="1"/>
  <c r="F164" i="4"/>
  <c r="Z164" i="4"/>
  <c r="P164" i="4" l="1"/>
  <c r="X164" i="4"/>
  <c r="AA164" i="4" s="1"/>
  <c r="AB164" i="4" s="1"/>
  <c r="G164" i="4"/>
  <c r="R164" i="4"/>
  <c r="S164" i="4" l="1"/>
  <c r="T164" i="4" s="1"/>
  <c r="AC164" i="4"/>
  <c r="H165" i="4"/>
  <c r="AG164" i="4" l="1"/>
  <c r="C165" i="4" s="1"/>
  <c r="AF164" i="4"/>
  <c r="B165" i="4" s="1"/>
  <c r="AD164" i="4"/>
  <c r="AE164" i="4" s="1"/>
  <c r="AI164" i="4"/>
  <c r="AJ164" i="4" s="1"/>
  <c r="K165" i="4"/>
  <c r="O166" i="4"/>
  <c r="AK165" i="4" l="1"/>
  <c r="AH164" i="4"/>
  <c r="D165" i="4" s="1"/>
  <c r="L165" i="4" s="1"/>
  <c r="U165" i="4" s="1"/>
  <c r="V165" i="4" s="1"/>
  <c r="AL165" i="4"/>
  <c r="I165" i="4"/>
  <c r="E165" i="4"/>
  <c r="F165" i="4" l="1"/>
  <c r="M165" i="4"/>
  <c r="W165" i="4"/>
  <c r="Y165" i="4"/>
  <c r="Z165" i="4"/>
  <c r="X165" i="4" l="1"/>
  <c r="AA165" i="4" s="1"/>
  <c r="AB165" i="4" s="1"/>
  <c r="N165" i="4"/>
  <c r="Q165" i="4" s="1"/>
  <c r="P165" i="4"/>
  <c r="R165" i="4"/>
  <c r="S165" i="4" l="1"/>
  <c r="G165" i="4"/>
  <c r="H166" i="4"/>
  <c r="AC165" i="4"/>
  <c r="K166" i="4" l="1"/>
  <c r="AD165" i="4"/>
  <c r="AE165" i="4" s="1"/>
  <c r="AG165" i="4"/>
  <c r="C166" i="4" s="1"/>
  <c r="AI165" i="4"/>
  <c r="AJ165" i="4" s="1"/>
  <c r="AF165" i="4"/>
  <c r="T165" i="4"/>
  <c r="B166" i="4" l="1"/>
  <c r="AH165" i="4"/>
  <c r="D166" i="4" s="1"/>
  <c r="AL166" i="4"/>
  <c r="AK166" i="4"/>
  <c r="O167" i="4"/>
  <c r="I166" i="4" l="1"/>
  <c r="L166" i="4"/>
  <c r="U166" i="4" s="1"/>
  <c r="V166" i="4" s="1"/>
  <c r="E166" i="4"/>
  <c r="F166" i="4" l="1"/>
  <c r="W166" i="4"/>
  <c r="Y166" i="4"/>
  <c r="M166" i="4"/>
  <c r="Z166" i="4"/>
  <c r="X166" i="4" l="1"/>
  <c r="AA166" i="4" s="1"/>
  <c r="AB166" i="4" s="1"/>
  <c r="P166" i="4"/>
  <c r="N166" i="4"/>
  <c r="G166" i="4" s="1"/>
  <c r="R166" i="4"/>
  <c r="Q166" i="4" l="1"/>
  <c r="S166" i="4" s="1"/>
  <c r="AC166" i="4"/>
  <c r="H167" i="4"/>
  <c r="K167" i="4" l="1"/>
  <c r="AI166" i="4"/>
  <c r="AJ166" i="4" s="1"/>
  <c r="AD166" i="4"/>
  <c r="AE166" i="4" s="1"/>
  <c r="AG166" i="4"/>
  <c r="C167" i="4" s="1"/>
  <c r="AF166" i="4"/>
  <c r="T166" i="4"/>
  <c r="AH166" i="4" l="1"/>
  <c r="D167" i="4" s="1"/>
  <c r="L167" i="4" s="1"/>
  <c r="U167" i="4" s="1"/>
  <c r="V167" i="4" s="1"/>
  <c r="B167" i="4"/>
  <c r="AK167" i="4"/>
  <c r="AL167" i="4"/>
  <c r="O168" i="4"/>
  <c r="M167" i="4" l="1"/>
  <c r="P167" i="4" s="1"/>
  <c r="I167" i="4"/>
  <c r="Y167" i="4"/>
  <c r="W167" i="4"/>
  <c r="E167" i="4"/>
  <c r="Z167" i="4"/>
  <c r="R167" i="4"/>
  <c r="N167" i="4" l="1"/>
  <c r="Q167" i="4" s="1"/>
  <c r="S167" i="4" s="1"/>
  <c r="F167" i="4"/>
  <c r="H168" i="4"/>
  <c r="T167" i="4" l="1"/>
  <c r="K168" i="4"/>
  <c r="G167" i="4"/>
  <c r="X167" i="4"/>
  <c r="AA167" i="4" s="1"/>
  <c r="AB167" i="4" s="1"/>
  <c r="AC167" i="4"/>
  <c r="AI167" i="4" l="1"/>
  <c r="AD167" i="4"/>
  <c r="AE167" i="4" s="1"/>
  <c r="AG167" i="4"/>
  <c r="C168" i="4" s="1"/>
  <c r="AF167" i="4"/>
  <c r="B168" i="4" l="1"/>
  <c r="AH167" i="4"/>
  <c r="D168" i="4" s="1"/>
  <c r="AJ167" i="4"/>
  <c r="AK168" i="4"/>
  <c r="AL168" i="4"/>
  <c r="O169" i="4"/>
  <c r="L168" i="4" l="1"/>
  <c r="U168" i="4" s="1"/>
  <c r="V168" i="4" s="1"/>
  <c r="I168" i="4"/>
  <c r="E168" i="4"/>
  <c r="M168" i="4" l="1"/>
  <c r="P168" i="4" s="1"/>
  <c r="F168" i="4"/>
  <c r="Y168" i="4"/>
  <c r="W168" i="4"/>
  <c r="R168" i="4"/>
  <c r="Z168" i="4"/>
  <c r="X168" i="4" l="1"/>
  <c r="N168" i="4"/>
  <c r="Q168" i="4" s="1"/>
  <c r="S168" i="4" s="1"/>
  <c r="T168" i="4" s="1"/>
  <c r="AA168" i="4"/>
  <c r="AB168" i="4" s="1"/>
  <c r="H169" i="4"/>
  <c r="AC168" i="4"/>
  <c r="G168" i="4" l="1"/>
  <c r="AI168" i="4"/>
  <c r="AJ168" i="4" s="1"/>
  <c r="AD168" i="4"/>
  <c r="AE168" i="4" s="1"/>
  <c r="AG168" i="4"/>
  <c r="C169" i="4" s="1"/>
  <c r="AF168" i="4"/>
  <c r="K169" i="4"/>
  <c r="AK169" i="4"/>
  <c r="AL169" i="4" l="1"/>
  <c r="B169" i="4"/>
  <c r="AH168" i="4"/>
  <c r="D169" i="4" s="1"/>
  <c r="O170" i="4"/>
  <c r="L169" i="4" l="1"/>
  <c r="U169" i="4" s="1"/>
  <c r="V169" i="4" s="1"/>
  <c r="I169" i="4"/>
  <c r="E169" i="4"/>
  <c r="F169" i="4" l="1"/>
  <c r="Y169" i="4"/>
  <c r="W169" i="4"/>
  <c r="X169" i="4" s="1"/>
  <c r="M169" i="4"/>
  <c r="Z169" i="4"/>
  <c r="N169" i="4" l="1"/>
  <c r="Q169" i="4" s="1"/>
  <c r="P169" i="4"/>
  <c r="AA169" i="4"/>
  <c r="AB169" i="4" s="1"/>
  <c r="R169" i="4"/>
  <c r="S169" i="4" l="1"/>
  <c r="G169" i="4"/>
  <c r="H170" i="4"/>
  <c r="AC169" i="4"/>
  <c r="K170" i="4" l="1"/>
  <c r="AI169" i="4"/>
  <c r="AJ169" i="4" s="1"/>
  <c r="AD169" i="4"/>
  <c r="AE169" i="4" s="1"/>
  <c r="AG169" i="4"/>
  <c r="C170" i="4" s="1"/>
  <c r="AF169" i="4"/>
  <c r="B170" i="4" s="1"/>
  <c r="T169" i="4"/>
  <c r="O171" i="4"/>
  <c r="I170" i="4" l="1"/>
  <c r="AK170" i="4"/>
  <c r="AL170" i="4"/>
  <c r="AH169" i="4"/>
  <c r="D170" i="4" s="1"/>
  <c r="E170" i="4"/>
  <c r="F170" i="4" l="1"/>
  <c r="L170" i="4"/>
  <c r="U170" i="4" s="1"/>
  <c r="V170" i="4" s="1"/>
  <c r="M170" i="4" l="1"/>
  <c r="P170" i="4"/>
  <c r="N170" i="4"/>
  <c r="Q170" i="4" s="1"/>
  <c r="Y170" i="4"/>
  <c r="W170" i="4"/>
  <c r="X170" i="4" s="1"/>
  <c r="Z170" i="4"/>
  <c r="R170" i="4"/>
  <c r="AA170" i="4" l="1"/>
  <c r="AB170" i="4" s="1"/>
  <c r="S170" i="4"/>
  <c r="G170" i="4"/>
  <c r="T170" i="4"/>
  <c r="H171" i="4"/>
  <c r="AC170" i="4"/>
  <c r="AD170" i="4" l="1"/>
  <c r="AE170" i="4" s="1"/>
  <c r="AI170" i="4"/>
  <c r="AJ170" i="4" s="1"/>
  <c r="AF170" i="4"/>
  <c r="AG170" i="4"/>
  <c r="C171" i="4" s="1"/>
  <c r="K171" i="4"/>
  <c r="AL171" i="4" l="1"/>
  <c r="AH170" i="4"/>
  <c r="D171" i="4" s="1"/>
  <c r="L171" i="4" s="1"/>
  <c r="AK171" i="4"/>
  <c r="B171" i="4"/>
  <c r="O172" i="4"/>
  <c r="U171" i="4" l="1"/>
  <c r="V171" i="4" s="1"/>
  <c r="W171" i="4" s="1"/>
  <c r="M171" i="4"/>
  <c r="P171" i="4" s="1"/>
  <c r="I171" i="4"/>
  <c r="E171" i="4"/>
  <c r="R171" i="4"/>
  <c r="Y171" i="4" l="1"/>
  <c r="N171" i="4"/>
  <c r="Q171" i="4" s="1"/>
  <c r="S171" i="4" s="1"/>
  <c r="F171" i="4"/>
  <c r="Z171" i="4"/>
  <c r="H172" i="4"/>
  <c r="G171" i="4" l="1"/>
  <c r="K172" i="4"/>
  <c r="T171" i="4"/>
  <c r="X171" i="4"/>
  <c r="AA171" i="4" s="1"/>
  <c r="AB171" i="4" s="1"/>
  <c r="AC171" i="4"/>
  <c r="AG171" i="4" l="1"/>
  <c r="C172" i="4" s="1"/>
  <c r="AD171" i="4"/>
  <c r="AE171" i="4" s="1"/>
  <c r="AI171" i="4"/>
  <c r="AF171" i="4"/>
  <c r="B172" i="4" l="1"/>
  <c r="AH171" i="4"/>
  <c r="D172" i="4" s="1"/>
  <c r="AJ171" i="4"/>
  <c r="AK172" i="4"/>
  <c r="AL172" i="4"/>
  <c r="O173" i="4"/>
  <c r="L172" i="4" l="1"/>
  <c r="U172" i="4" s="1"/>
  <c r="V172" i="4" s="1"/>
  <c r="I172" i="4"/>
  <c r="E172" i="4"/>
  <c r="F172" i="4" l="1"/>
  <c r="Y172" i="4"/>
  <c r="W172" i="4"/>
  <c r="X172" i="4" s="1"/>
  <c r="M172" i="4"/>
  <c r="Z172" i="4"/>
  <c r="P172" i="4" l="1"/>
  <c r="N172" i="4"/>
  <c r="Q172" i="4" s="1"/>
  <c r="AA172" i="4"/>
  <c r="AB172" i="4" s="1"/>
  <c r="R172" i="4"/>
  <c r="S172" i="4" l="1"/>
  <c r="T172" i="4" s="1"/>
  <c r="G172" i="4"/>
  <c r="AC172" i="4"/>
  <c r="H173" i="4"/>
  <c r="K173" i="4" l="1"/>
  <c r="AI172" i="4"/>
  <c r="AJ172" i="4" s="1"/>
  <c r="AD172" i="4"/>
  <c r="AE172" i="4" s="1"/>
  <c r="AG172" i="4"/>
  <c r="C173" i="4" s="1"/>
  <c r="AF172" i="4"/>
  <c r="AH172" i="4" l="1"/>
  <c r="D173" i="4" s="1"/>
  <c r="L173" i="4" s="1"/>
  <c r="U173" i="4" s="1"/>
  <c r="V173" i="4" s="1"/>
  <c r="B173" i="4"/>
  <c r="AL173" i="4"/>
  <c r="AK173" i="4"/>
  <c r="O174" i="4"/>
  <c r="M173" i="4" l="1"/>
  <c r="P173" i="4" s="1"/>
  <c r="W173" i="4"/>
  <c r="I173" i="4"/>
  <c r="Y173" i="4"/>
  <c r="E173" i="4"/>
  <c r="Z173" i="4"/>
  <c r="R173" i="4"/>
  <c r="N173" i="4" l="1"/>
  <c r="Q173" i="4" s="1"/>
  <c r="S173" i="4" s="1"/>
  <c r="F173" i="4"/>
  <c r="H174" i="4"/>
  <c r="K174" i="4" l="1"/>
  <c r="G173" i="4"/>
  <c r="X173" i="4"/>
  <c r="AA173" i="4" s="1"/>
  <c r="AB173" i="4" s="1"/>
  <c r="T173" i="4"/>
  <c r="AC173" i="4"/>
  <c r="AI173" i="4" l="1"/>
  <c r="AD173" i="4"/>
  <c r="AE173" i="4" s="1"/>
  <c r="AG173" i="4"/>
  <c r="C174" i="4" s="1"/>
  <c r="AF173" i="4"/>
  <c r="AJ173" i="4" l="1"/>
  <c r="AL174" i="4"/>
  <c r="AK174" i="4"/>
  <c r="AH173" i="4"/>
  <c r="D174" i="4" s="1"/>
  <c r="B174" i="4"/>
  <c r="O175" i="4"/>
  <c r="L174" i="4" l="1"/>
  <c r="U174" i="4" s="1"/>
  <c r="V174" i="4" s="1"/>
  <c r="I174" i="4"/>
  <c r="E174" i="4"/>
  <c r="F174" i="4" l="1"/>
  <c r="W174" i="4"/>
  <c r="Y174" i="4"/>
  <c r="M174" i="4"/>
  <c r="Z174" i="4"/>
  <c r="N174" i="4" l="1"/>
  <c r="G174" i="4" s="1"/>
  <c r="P174" i="4"/>
  <c r="X174" i="4"/>
  <c r="AA174" i="4" s="1"/>
  <c r="AB174" i="4" s="1"/>
  <c r="R174" i="4"/>
  <c r="Q174" i="4" l="1"/>
  <c r="S174" i="4" s="1"/>
  <c r="AC174" i="4"/>
  <c r="H175" i="4"/>
  <c r="K175" i="4" l="1"/>
  <c r="AI174" i="4"/>
  <c r="AJ174" i="4" s="1"/>
  <c r="AD174" i="4"/>
  <c r="AE174" i="4" s="1"/>
  <c r="AG174" i="4"/>
  <c r="C175" i="4" s="1"/>
  <c r="AF174" i="4"/>
  <c r="B175" i="4" s="1"/>
  <c r="T174" i="4"/>
  <c r="O176" i="4"/>
  <c r="I175" i="4" l="1"/>
  <c r="AL175" i="4"/>
  <c r="AK175" i="4"/>
  <c r="AH174" i="4"/>
  <c r="D175" i="4" s="1"/>
  <c r="E175" i="4"/>
  <c r="F175" i="4" l="1"/>
  <c r="L175" i="4"/>
  <c r="U175" i="4" s="1"/>
  <c r="V175" i="4" s="1"/>
  <c r="Y175" i="4" l="1"/>
  <c r="W175" i="4"/>
  <c r="X175" i="4" s="1"/>
  <c r="M175" i="4"/>
  <c r="Z175" i="4"/>
  <c r="AA175" i="4" l="1"/>
  <c r="AB175" i="4" s="1"/>
  <c r="N175" i="4"/>
  <c r="Q175" i="4" s="1"/>
  <c r="P175" i="4"/>
  <c r="R175" i="4"/>
  <c r="S175" i="4" l="1"/>
  <c r="T175" i="4" s="1"/>
  <c r="G175" i="4"/>
  <c r="H176" i="4"/>
  <c r="AC175" i="4"/>
  <c r="K176" i="4" l="1"/>
  <c r="AI175" i="4"/>
  <c r="AJ175" i="4" s="1"/>
  <c r="AD175" i="4"/>
  <c r="AE175" i="4" s="1"/>
  <c r="AG175" i="4"/>
  <c r="C176" i="4" s="1"/>
  <c r="AF175" i="4"/>
  <c r="AH175" i="4" l="1"/>
  <c r="D176" i="4" s="1"/>
  <c r="L176" i="4" s="1"/>
  <c r="U176" i="4" s="1"/>
  <c r="V176" i="4" s="1"/>
  <c r="AK176" i="4"/>
  <c r="AL176" i="4"/>
  <c r="B176" i="4"/>
  <c r="O177" i="4"/>
  <c r="W176" i="4" l="1"/>
  <c r="Y176" i="4"/>
  <c r="M176" i="4"/>
  <c r="N176" i="4" s="1"/>
  <c r="I176" i="4"/>
  <c r="E176" i="4"/>
  <c r="Z176" i="4"/>
  <c r="P176" i="4" l="1"/>
  <c r="F176" i="4"/>
  <c r="Q176" i="4"/>
  <c r="R176" i="4"/>
  <c r="S176" i="4" l="1"/>
  <c r="G176" i="4"/>
  <c r="X176" i="4"/>
  <c r="AA176" i="4" s="1"/>
  <c r="AB176" i="4" s="1"/>
  <c r="H177" i="4"/>
  <c r="AC176" i="4"/>
  <c r="K177" i="4" l="1"/>
  <c r="T176" i="4"/>
  <c r="AI176" i="4"/>
  <c r="AD176" i="4"/>
  <c r="AE176" i="4" s="1"/>
  <c r="AG176" i="4"/>
  <c r="C177" i="4" s="1"/>
  <c r="AF176" i="4"/>
  <c r="AJ176" i="4" l="1"/>
  <c r="AL177" i="4"/>
  <c r="AK177" i="4"/>
  <c r="B177" i="4"/>
  <c r="AH176" i="4"/>
  <c r="D177" i="4" s="1"/>
  <c r="O178" i="4"/>
  <c r="I177" i="4" l="1"/>
  <c r="L177" i="4"/>
  <c r="U177" i="4" s="1"/>
  <c r="V177" i="4" s="1"/>
  <c r="E177" i="4"/>
  <c r="F177" i="4" l="1"/>
  <c r="M177" i="4"/>
  <c r="W177" i="4"/>
  <c r="Y177" i="4"/>
  <c r="Z177" i="4"/>
  <c r="X177" i="4" l="1"/>
  <c r="AA177" i="4" s="1"/>
  <c r="AB177" i="4" s="1"/>
  <c r="P177" i="4"/>
  <c r="N177" i="4"/>
  <c r="Q177" i="4" s="1"/>
  <c r="R177" i="4"/>
  <c r="S177" i="4" l="1"/>
  <c r="G177" i="4"/>
  <c r="AC177" i="4"/>
  <c r="H178" i="4"/>
  <c r="K178" i="4" l="1"/>
  <c r="AD177" i="4"/>
  <c r="AE177" i="4" s="1"/>
  <c r="AI177" i="4"/>
  <c r="AJ177" i="4" s="1"/>
  <c r="AG177" i="4"/>
  <c r="C178" i="4" s="1"/>
  <c r="AF177" i="4"/>
  <c r="T177" i="4"/>
  <c r="AH177" i="4" l="1"/>
  <c r="D178" i="4" s="1"/>
  <c r="L178" i="4" s="1"/>
  <c r="U178" i="4" s="1"/>
  <c r="V178" i="4" s="1"/>
  <c r="AL178" i="4"/>
  <c r="B178" i="4"/>
  <c r="AK178" i="4"/>
  <c r="O179" i="4"/>
  <c r="M178" i="4" l="1"/>
  <c r="P178" i="4" s="1"/>
  <c r="Y178" i="4"/>
  <c r="N178" i="4"/>
  <c r="I178" i="4"/>
  <c r="W178" i="4"/>
  <c r="E178" i="4"/>
  <c r="R178" i="4"/>
  <c r="Z178" i="4"/>
  <c r="F178" i="4" l="1"/>
  <c r="G178" i="4" s="1"/>
  <c r="Q178" i="4"/>
  <c r="S178" i="4" s="1"/>
  <c r="T178" i="4" s="1"/>
  <c r="H179" i="4"/>
  <c r="K179" i="4" l="1"/>
  <c r="X178" i="4"/>
  <c r="AA178" i="4" s="1"/>
  <c r="AB178" i="4" s="1"/>
  <c r="AC178" i="4"/>
  <c r="AI178" i="4" l="1"/>
  <c r="AD178" i="4"/>
  <c r="AE178" i="4" s="1"/>
  <c r="AG178" i="4"/>
  <c r="C179" i="4" s="1"/>
  <c r="AF178" i="4"/>
  <c r="AJ178" i="4" l="1"/>
  <c r="AL179" i="4"/>
  <c r="AK179" i="4"/>
  <c r="AH178" i="4"/>
  <c r="D179" i="4" s="1"/>
  <c r="B179" i="4"/>
  <c r="O180" i="4"/>
  <c r="L179" i="4" l="1"/>
  <c r="U179" i="4" s="1"/>
  <c r="V179" i="4" s="1"/>
  <c r="I179" i="4"/>
  <c r="E179" i="4"/>
  <c r="F179" i="4" l="1"/>
  <c r="W179" i="4"/>
  <c r="Y179" i="4"/>
  <c r="M179" i="4"/>
  <c r="Z179" i="4"/>
  <c r="N179" i="4" l="1"/>
  <c r="G179" i="4" s="1"/>
  <c r="P179" i="4"/>
  <c r="X179" i="4"/>
  <c r="AA179" i="4" s="1"/>
  <c r="AB179" i="4" s="1"/>
  <c r="R179" i="4"/>
  <c r="Q179" i="4" l="1"/>
  <c r="S179" i="4" s="1"/>
  <c r="T179" i="4" s="1"/>
  <c r="H180" i="4"/>
  <c r="AC179" i="4"/>
  <c r="K180" i="4" l="1"/>
  <c r="AD179" i="4"/>
  <c r="AE179" i="4" s="1"/>
  <c r="AI179" i="4"/>
  <c r="AJ179" i="4" s="1"/>
  <c r="AG179" i="4"/>
  <c r="C180" i="4" s="1"/>
  <c r="AF179" i="4"/>
  <c r="B180" i="4" l="1"/>
  <c r="AH179" i="4"/>
  <c r="D180" i="4" s="1"/>
  <c r="AL180" i="4"/>
  <c r="AK180" i="4"/>
  <c r="O181" i="4"/>
  <c r="L180" i="4" l="1"/>
  <c r="U180" i="4" s="1"/>
  <c r="V180" i="4" s="1"/>
  <c r="I180" i="4"/>
  <c r="E180" i="4"/>
  <c r="M180" i="4" l="1"/>
  <c r="P180" i="4" s="1"/>
  <c r="F180" i="4"/>
  <c r="N180" i="4"/>
  <c r="Q180" i="4" s="1"/>
  <c r="Y180" i="4"/>
  <c r="W180" i="4"/>
  <c r="Z180" i="4"/>
  <c r="R180" i="4"/>
  <c r="X180" i="4" l="1"/>
  <c r="S180" i="4"/>
  <c r="T180" i="4" s="1"/>
  <c r="AA180" i="4"/>
  <c r="AB180" i="4" s="1"/>
  <c r="G180" i="4"/>
  <c r="H181" i="4"/>
  <c r="AC180" i="4"/>
  <c r="AD180" i="4" l="1"/>
  <c r="AE180" i="4" s="1"/>
  <c r="AI180" i="4"/>
  <c r="AJ180" i="4" s="1"/>
  <c r="AG180" i="4"/>
  <c r="C181" i="4" s="1"/>
  <c r="AF180" i="4"/>
  <c r="K181" i="4"/>
  <c r="AK181" i="4" l="1"/>
  <c r="AL181" i="4"/>
  <c r="B181" i="4"/>
  <c r="AH180" i="4"/>
  <c r="D181" i="4" s="1"/>
  <c r="O182" i="4"/>
  <c r="I181" i="4" l="1"/>
  <c r="L181" i="4"/>
  <c r="U181" i="4" s="1"/>
  <c r="V181" i="4" s="1"/>
  <c r="E181" i="4"/>
  <c r="M181" i="4" l="1"/>
  <c r="N181" i="4" s="1"/>
  <c r="Q181" i="4" s="1"/>
  <c r="F181" i="4"/>
  <c r="Y181" i="4"/>
  <c r="W181" i="4"/>
  <c r="Z181" i="4"/>
  <c r="X181" i="4" l="1"/>
  <c r="P181" i="4"/>
  <c r="AA181" i="4"/>
  <c r="AB181" i="4" s="1"/>
  <c r="G181" i="4"/>
  <c r="R181" i="4"/>
  <c r="S181" i="4" l="1"/>
  <c r="H182" i="4"/>
  <c r="AC181" i="4"/>
  <c r="AF181" i="4" l="1"/>
  <c r="B182" i="4" s="1"/>
  <c r="AD181" i="4"/>
  <c r="AE181" i="4" s="1"/>
  <c r="AG181" i="4"/>
  <c r="C182" i="4" s="1"/>
  <c r="AI181" i="4"/>
  <c r="AJ181" i="4" s="1"/>
  <c r="K182" i="4"/>
  <c r="T181" i="4"/>
  <c r="O183" i="4"/>
  <c r="AK182" i="4" l="1"/>
  <c r="AL182" i="4"/>
  <c r="AH181" i="4"/>
  <c r="D182" i="4" s="1"/>
  <c r="L182" i="4" s="1"/>
  <c r="U182" i="4" s="1"/>
  <c r="V182" i="4" s="1"/>
  <c r="W182" i="4" s="1"/>
  <c r="I182" i="4"/>
  <c r="E182" i="4"/>
  <c r="Y182" i="4" l="1"/>
  <c r="M182" i="4"/>
  <c r="P182" i="4" s="1"/>
  <c r="F182" i="4"/>
  <c r="Z182" i="4"/>
  <c r="R182" i="4"/>
  <c r="N182" i="4" l="1"/>
  <c r="Q182" i="4" s="1"/>
  <c r="S182" i="4" s="1"/>
  <c r="G182" i="4"/>
  <c r="X182" i="4"/>
  <c r="AA182" i="4" s="1"/>
  <c r="AB182" i="4" s="1"/>
  <c r="H183" i="4"/>
  <c r="AC182" i="4"/>
  <c r="K183" i="4" l="1"/>
  <c r="T182" i="4"/>
  <c r="AI182" i="4"/>
  <c r="AD182" i="4"/>
  <c r="AE182" i="4" s="1"/>
  <c r="AG182" i="4"/>
  <c r="C183" i="4" s="1"/>
  <c r="AF182" i="4"/>
  <c r="AJ182" i="4" l="1"/>
  <c r="AL183" i="4"/>
  <c r="AK183" i="4"/>
  <c r="AH182" i="4"/>
  <c r="D183" i="4" s="1"/>
  <c r="B183" i="4"/>
  <c r="O184" i="4"/>
  <c r="I183" i="4" l="1"/>
  <c r="L183" i="4"/>
  <c r="U183" i="4" s="1"/>
  <c r="V183" i="4" s="1"/>
  <c r="E183" i="4"/>
  <c r="M183" i="4" l="1"/>
  <c r="N183" i="4" s="1"/>
  <c r="F183" i="4"/>
  <c r="P183" i="4"/>
  <c r="Y183" i="4"/>
  <c r="W183" i="4"/>
  <c r="Z183" i="4"/>
  <c r="R183" i="4"/>
  <c r="X183" i="4" l="1"/>
  <c r="AA183" i="4" s="1"/>
  <c r="AB183" i="4" s="1"/>
  <c r="G183" i="4"/>
  <c r="Q183" i="4"/>
  <c r="S183" i="4" s="1"/>
  <c r="T183" i="4" s="1"/>
  <c r="H184" i="4"/>
  <c r="AC183" i="4"/>
  <c r="AI183" i="4" l="1"/>
  <c r="AJ183" i="4" s="1"/>
  <c r="AD183" i="4"/>
  <c r="AE183" i="4" s="1"/>
  <c r="AG183" i="4"/>
  <c r="C184" i="4" s="1"/>
  <c r="AF183" i="4"/>
  <c r="B184" i="4" s="1"/>
  <c r="K184" i="4"/>
  <c r="O185" i="4"/>
  <c r="I184" i="4" l="1"/>
  <c r="AL184" i="4"/>
  <c r="AH183" i="4"/>
  <c r="D184" i="4" s="1"/>
  <c r="AK184" i="4"/>
  <c r="E184" i="4"/>
  <c r="F184" i="4" l="1"/>
  <c r="L184" i="4"/>
  <c r="U184" i="4" s="1"/>
  <c r="V184" i="4" s="1"/>
  <c r="W184" i="4" l="1"/>
  <c r="Y184" i="4"/>
  <c r="M184" i="4"/>
  <c r="Z184" i="4"/>
  <c r="X184" i="4" l="1"/>
  <c r="AA184" i="4" s="1"/>
  <c r="AB184" i="4" s="1"/>
  <c r="N184" i="4"/>
  <c r="Q184" i="4" s="1"/>
  <c r="P184" i="4"/>
  <c r="R184" i="4"/>
  <c r="S184" i="4" l="1"/>
  <c r="G184" i="4"/>
  <c r="AC184" i="4"/>
  <c r="H185" i="4"/>
  <c r="K185" i="4" l="1"/>
  <c r="AD184" i="4"/>
  <c r="AE184" i="4" s="1"/>
  <c r="AF184" i="4"/>
  <c r="AI184" i="4"/>
  <c r="AJ184" i="4" s="1"/>
  <c r="AG184" i="4"/>
  <c r="C185" i="4" s="1"/>
  <c r="T184" i="4"/>
  <c r="AH184" i="4" l="1"/>
  <c r="D185" i="4" s="1"/>
  <c r="L185" i="4" s="1"/>
  <c r="U185" i="4" s="1"/>
  <c r="V185" i="4" s="1"/>
  <c r="B185" i="4"/>
  <c r="AL185" i="4"/>
  <c r="AK185" i="4"/>
  <c r="O186" i="4"/>
  <c r="M185" i="4" l="1"/>
  <c r="Y185" i="4"/>
  <c r="I185" i="4"/>
  <c r="W185" i="4"/>
  <c r="P185" i="4"/>
  <c r="N185" i="4"/>
  <c r="E185" i="4"/>
  <c r="Z185" i="4"/>
  <c r="R185" i="4"/>
  <c r="F185" i="4" l="1"/>
  <c r="X185" i="4" s="1"/>
  <c r="AA185" i="4" s="1"/>
  <c r="AB185" i="4" s="1"/>
  <c r="Q185" i="4"/>
  <c r="S185" i="4" s="1"/>
  <c r="T185" i="4" s="1"/>
  <c r="H186" i="4"/>
  <c r="AC185" i="4"/>
  <c r="G185" i="4" l="1"/>
  <c r="K186" i="4"/>
  <c r="AI185" i="4"/>
  <c r="AJ185" i="4" s="1"/>
  <c r="AD185" i="4"/>
  <c r="AE185" i="4" s="1"/>
  <c r="AF185" i="4"/>
  <c r="AG185" i="4"/>
  <c r="C186" i="4" s="1"/>
  <c r="AH185" i="4" l="1"/>
  <c r="D186" i="4" s="1"/>
  <c r="L186" i="4" s="1"/>
  <c r="U186" i="4" s="1"/>
  <c r="V186" i="4" s="1"/>
  <c r="AL186" i="4"/>
  <c r="AK186" i="4"/>
  <c r="B186" i="4"/>
  <c r="O187" i="4"/>
  <c r="Y186" i="4" l="1"/>
  <c r="M186" i="4"/>
  <c r="N186" i="4" s="1"/>
  <c r="I186" i="4"/>
  <c r="W186" i="4"/>
  <c r="E186" i="4"/>
  <c r="Z186" i="4"/>
  <c r="P186" i="4" l="1"/>
  <c r="F186" i="4"/>
  <c r="G186" i="4" s="1"/>
  <c r="Q186" i="4"/>
  <c r="X186" i="4"/>
  <c r="AA186" i="4" s="1"/>
  <c r="AB186" i="4" s="1"/>
  <c r="R186" i="4"/>
  <c r="S186" i="4" l="1"/>
  <c r="T186" i="4" s="1"/>
  <c r="H187" i="4"/>
  <c r="AC186" i="4"/>
  <c r="K187" i="4" l="1"/>
  <c r="AF186" i="4"/>
  <c r="B187" i="4" s="1"/>
  <c r="AD186" i="4"/>
  <c r="AE186" i="4" s="1"/>
  <c r="AI186" i="4"/>
  <c r="AJ186" i="4" s="1"/>
  <c r="AG186" i="4"/>
  <c r="C187" i="4" s="1"/>
  <c r="O188" i="4"/>
  <c r="AK187" i="4" l="1"/>
  <c r="AL187" i="4"/>
  <c r="I187" i="4"/>
  <c r="AH186" i="4"/>
  <c r="D187" i="4" s="1"/>
  <c r="L187" i="4" s="1"/>
  <c r="U187" i="4" s="1"/>
  <c r="V187" i="4" s="1"/>
  <c r="E187" i="4"/>
  <c r="F187" i="4" l="1"/>
  <c r="M187" i="4"/>
  <c r="P187" i="4" s="1"/>
  <c r="Y187" i="4"/>
  <c r="W187" i="4"/>
  <c r="X187" i="4" s="1"/>
  <c r="Z187" i="4"/>
  <c r="R187" i="4"/>
  <c r="N187" i="4" l="1"/>
  <c r="Q187" i="4" s="1"/>
  <c r="S187" i="4" s="1"/>
  <c r="AA187" i="4"/>
  <c r="AB187" i="4" s="1"/>
  <c r="AC187" i="4"/>
  <c r="H188" i="4"/>
  <c r="G187" i="4" l="1"/>
  <c r="K188" i="4"/>
  <c r="AG187" i="4"/>
  <c r="C188" i="4" s="1"/>
  <c r="AI187" i="4"/>
  <c r="AJ187" i="4" s="1"/>
  <c r="AD187" i="4"/>
  <c r="AE187" i="4" s="1"/>
  <c r="AF187" i="4"/>
  <c r="B188" i="4" s="1"/>
  <c r="T187" i="4"/>
  <c r="O189" i="4"/>
  <c r="I188" i="4" l="1"/>
  <c r="AH187" i="4"/>
  <c r="D188" i="4" s="1"/>
  <c r="AK188" i="4"/>
  <c r="AL188" i="4"/>
  <c r="E188" i="4"/>
  <c r="F188" i="4" l="1"/>
  <c r="L188" i="4"/>
  <c r="U188" i="4" s="1"/>
  <c r="V188" i="4" s="1"/>
  <c r="Y188" i="4" l="1"/>
  <c r="W188" i="4"/>
  <c r="X188" i="4" s="1"/>
  <c r="M188" i="4"/>
  <c r="Z188" i="4"/>
  <c r="P188" i="4" l="1"/>
  <c r="N188" i="4"/>
  <c r="AA188" i="4"/>
  <c r="AB188" i="4" s="1"/>
  <c r="R188" i="4"/>
  <c r="Q188" i="4" l="1"/>
  <c r="S188" i="4" s="1"/>
  <c r="G188" i="4"/>
  <c r="H189" i="4"/>
  <c r="AC188" i="4"/>
  <c r="K189" i="4" l="1"/>
  <c r="AD188" i="4"/>
  <c r="AE188" i="4" s="1"/>
  <c r="AI188" i="4"/>
  <c r="AJ188" i="4" s="1"/>
  <c r="AF188" i="4"/>
  <c r="AG188" i="4"/>
  <c r="C189" i="4" s="1"/>
  <c r="T188" i="4"/>
  <c r="AH188" i="4" l="1"/>
  <c r="D189" i="4" s="1"/>
  <c r="L189" i="4" s="1"/>
  <c r="U189" i="4" s="1"/>
  <c r="V189" i="4" s="1"/>
  <c r="B189" i="4"/>
  <c r="AL189" i="4"/>
  <c r="AK189" i="4"/>
  <c r="O190" i="4"/>
  <c r="Y189" i="4" l="1"/>
  <c r="M189" i="4"/>
  <c r="N189" i="4" s="1"/>
  <c r="W189" i="4"/>
  <c r="I189" i="4"/>
  <c r="E189" i="4"/>
  <c r="Z189" i="4"/>
  <c r="P189" i="4" l="1"/>
  <c r="F189" i="4"/>
  <c r="G189" i="4" s="1"/>
  <c r="Q189" i="4"/>
  <c r="R189" i="4"/>
  <c r="S189" i="4" l="1"/>
  <c r="X189" i="4"/>
  <c r="AA189" i="4" s="1"/>
  <c r="AB189" i="4" s="1"/>
  <c r="H190" i="4"/>
  <c r="AC189" i="4"/>
  <c r="K190" i="4" l="1"/>
  <c r="T189" i="4"/>
  <c r="AI189" i="4"/>
  <c r="AD189" i="4"/>
  <c r="AE189" i="4" s="1"/>
  <c r="AG189" i="4"/>
  <c r="C190" i="4" s="1"/>
  <c r="AF189" i="4"/>
  <c r="AJ189" i="4" l="1"/>
  <c r="AL190" i="4"/>
  <c r="AK190" i="4"/>
  <c r="AH189" i="4"/>
  <c r="D190" i="4" s="1"/>
  <c r="B190" i="4"/>
  <c r="O191" i="4"/>
  <c r="I190" i="4" l="1"/>
  <c r="L190" i="4"/>
  <c r="U190" i="4" s="1"/>
  <c r="V190" i="4" s="1"/>
  <c r="E190" i="4"/>
  <c r="F190" i="4" l="1"/>
  <c r="M190" i="4"/>
  <c r="W190" i="4"/>
  <c r="Y190" i="4"/>
  <c r="Z190" i="4"/>
  <c r="X190" i="4" l="1"/>
  <c r="AA190" i="4" s="1"/>
  <c r="AB190" i="4" s="1"/>
  <c r="P190" i="4"/>
  <c r="N190" i="4"/>
  <c r="G190" i="4" s="1"/>
  <c r="R190" i="4"/>
  <c r="Q190" i="4" l="1"/>
  <c r="S190" i="4" s="1"/>
  <c r="AC190" i="4"/>
  <c r="H191" i="4"/>
  <c r="K191" i="4" l="1"/>
  <c r="AD190" i="4"/>
  <c r="AE190" i="4" s="1"/>
  <c r="AI190" i="4"/>
  <c r="AJ190" i="4" s="1"/>
  <c r="AG190" i="4"/>
  <c r="C191" i="4" s="1"/>
  <c r="AF190" i="4"/>
  <c r="B191" i="4" s="1"/>
  <c r="T190" i="4"/>
  <c r="O192" i="4"/>
  <c r="AK191" i="4" l="1"/>
  <c r="I191" i="4"/>
  <c r="AH190" i="4"/>
  <c r="D191" i="4" s="1"/>
  <c r="AL191" i="4"/>
  <c r="E191" i="4"/>
  <c r="F191" i="4" l="1"/>
  <c r="L191" i="4"/>
  <c r="U191" i="4" s="1"/>
  <c r="V191" i="4" s="1"/>
  <c r="M191" i="4" l="1"/>
  <c r="P191" i="4" s="1"/>
  <c r="Y191" i="4"/>
  <c r="W191" i="4"/>
  <c r="X191" i="4" s="1"/>
  <c r="Z191" i="4"/>
  <c r="R191" i="4"/>
  <c r="N191" i="4" l="1"/>
  <c r="Q191" i="4" s="1"/>
  <c r="S191" i="4" s="1"/>
  <c r="AA191" i="4"/>
  <c r="AB191" i="4" s="1"/>
  <c r="AC191" i="4"/>
  <c r="H192" i="4"/>
  <c r="G191" i="4" l="1"/>
  <c r="K192" i="4"/>
  <c r="AI191" i="4"/>
  <c r="AJ191" i="4" s="1"/>
  <c r="AD191" i="4"/>
  <c r="AE191" i="4" s="1"/>
  <c r="AG191" i="4"/>
  <c r="C192" i="4" s="1"/>
  <c r="AF191" i="4"/>
  <c r="T191" i="4"/>
  <c r="AH191" i="4" l="1"/>
  <c r="D192" i="4" s="1"/>
  <c r="B192" i="4"/>
  <c r="AK192" i="4"/>
  <c r="AL192" i="4"/>
  <c r="O193" i="4"/>
  <c r="I192" i="4" l="1"/>
  <c r="L192" i="4"/>
  <c r="U192" i="4" s="1"/>
  <c r="V192" i="4" s="1"/>
  <c r="E192" i="4"/>
  <c r="F192" i="4" l="1"/>
  <c r="W192" i="4"/>
  <c r="Y192" i="4"/>
  <c r="M192" i="4"/>
  <c r="Z192" i="4"/>
  <c r="N192" i="4" l="1"/>
  <c r="G192" i="4" s="1"/>
  <c r="P192" i="4"/>
  <c r="X192" i="4"/>
  <c r="AA192" i="4" s="1"/>
  <c r="AB192" i="4" s="1"/>
  <c r="R192" i="4"/>
  <c r="Q192" i="4" l="1"/>
  <c r="S192" i="4" s="1"/>
  <c r="AC192" i="4"/>
  <c r="H193" i="4"/>
  <c r="K193" i="4" l="1"/>
  <c r="AD192" i="4"/>
  <c r="AE192" i="4" s="1"/>
  <c r="AI192" i="4"/>
  <c r="AJ192" i="4" s="1"/>
  <c r="AG192" i="4"/>
  <c r="C193" i="4" s="1"/>
  <c r="AF192" i="4"/>
  <c r="T192" i="4"/>
  <c r="AH192" i="4" l="1"/>
  <c r="D193" i="4" s="1"/>
  <c r="L193" i="4" s="1"/>
  <c r="U193" i="4" s="1"/>
  <c r="V193" i="4" s="1"/>
  <c r="AK193" i="4"/>
  <c r="B193" i="4"/>
  <c r="AL193" i="4"/>
  <c r="O194" i="4"/>
  <c r="M193" i="4" l="1"/>
  <c r="P193" i="4" s="1"/>
  <c r="I193" i="4"/>
  <c r="W193" i="4"/>
  <c r="Y193" i="4"/>
  <c r="E193" i="4"/>
  <c r="Z193" i="4"/>
  <c r="R193" i="4"/>
  <c r="N193" i="4" l="1"/>
  <c r="Q193" i="4" s="1"/>
  <c r="S193" i="4" s="1"/>
  <c r="T193" i="4" s="1"/>
  <c r="F193" i="4"/>
  <c r="H194" i="4"/>
  <c r="K194" i="4" l="1"/>
  <c r="X193" i="4"/>
  <c r="AA193" i="4" s="1"/>
  <c r="AB193" i="4" s="1"/>
  <c r="G193" i="4"/>
  <c r="AC193" i="4"/>
  <c r="AI193" i="4" l="1"/>
  <c r="AD193" i="4"/>
  <c r="AE193" i="4" s="1"/>
  <c r="AG193" i="4"/>
  <c r="C194" i="4" s="1"/>
  <c r="AF193" i="4"/>
  <c r="AH193" i="4" l="1"/>
  <c r="D194" i="4" s="1"/>
  <c r="B194" i="4"/>
  <c r="AJ193" i="4"/>
  <c r="AL194" i="4"/>
  <c r="AK194" i="4"/>
  <c r="O195" i="4"/>
  <c r="I194" i="4" l="1"/>
  <c r="L194" i="4"/>
  <c r="U194" i="4" s="1"/>
  <c r="V194" i="4" s="1"/>
  <c r="E194" i="4"/>
  <c r="M194" i="4" l="1"/>
  <c r="F194" i="4"/>
  <c r="P194" i="4"/>
  <c r="N194" i="4"/>
  <c r="Y194" i="4"/>
  <c r="W194" i="4"/>
  <c r="X194" i="4" s="1"/>
  <c r="Z194" i="4"/>
  <c r="R194" i="4"/>
  <c r="G194" i="4" l="1"/>
  <c r="AA194" i="4"/>
  <c r="AB194" i="4" s="1"/>
  <c r="Q194" i="4"/>
  <c r="S194" i="4" s="1"/>
  <c r="H195" i="4"/>
  <c r="AC194" i="4"/>
  <c r="AI194" i="4" l="1"/>
  <c r="AJ194" i="4" s="1"/>
  <c r="AD194" i="4"/>
  <c r="AE194" i="4" s="1"/>
  <c r="AG194" i="4"/>
  <c r="C195" i="4" s="1"/>
  <c r="AF194" i="4"/>
  <c r="K195" i="4"/>
  <c r="T194" i="4"/>
  <c r="AH194" i="4" l="1"/>
  <c r="D195" i="4" s="1"/>
  <c r="L195" i="4" s="1"/>
  <c r="B195" i="4"/>
  <c r="AK195" i="4"/>
  <c r="AL195" i="4"/>
  <c r="O196" i="4"/>
  <c r="M195" i="4" l="1"/>
  <c r="N195" i="4" s="1"/>
  <c r="U195" i="4"/>
  <c r="V195" i="4" s="1"/>
  <c r="Y195" i="4" s="1"/>
  <c r="I195" i="4"/>
  <c r="E195" i="4"/>
  <c r="Z195" i="4"/>
  <c r="P195" i="4" l="1"/>
  <c r="W195" i="4"/>
  <c r="F195" i="4"/>
  <c r="Q195" i="4"/>
  <c r="R195" i="4"/>
  <c r="S195" i="4" l="1"/>
  <c r="T195" i="4" s="1"/>
  <c r="X195" i="4"/>
  <c r="AA195" i="4" s="1"/>
  <c r="AB195" i="4" s="1"/>
  <c r="G195" i="4"/>
  <c r="AC195" i="4"/>
  <c r="H196" i="4"/>
  <c r="K196" i="4" l="1"/>
  <c r="AI195" i="4"/>
  <c r="AJ195" i="4" s="1"/>
  <c r="AF195" i="4"/>
  <c r="AG195" i="4"/>
  <c r="C196" i="4" s="1"/>
  <c r="AD195" i="4"/>
  <c r="AE195" i="4" s="1"/>
  <c r="AL196" i="4"/>
  <c r="B196" i="4"/>
  <c r="O197" i="4"/>
  <c r="AK196" i="4" l="1"/>
  <c r="AH195" i="4"/>
  <c r="D196" i="4" s="1"/>
  <c r="L196" i="4" s="1"/>
  <c r="U196" i="4" s="1"/>
  <c r="V196" i="4" s="1"/>
  <c r="I196" i="4"/>
  <c r="E196" i="4"/>
  <c r="M196" i="4" l="1"/>
  <c r="P196" i="4" s="1"/>
  <c r="F196" i="4"/>
  <c r="W196" i="4"/>
  <c r="Y196" i="4"/>
  <c r="R196" i="4"/>
  <c r="Z196" i="4"/>
  <c r="N196" i="4" l="1"/>
  <c r="G196" i="4" s="1"/>
  <c r="X196" i="4"/>
  <c r="AA196" i="4" s="1"/>
  <c r="AB196" i="4" s="1"/>
  <c r="Q196" i="4" l="1"/>
  <c r="S196" i="4" s="1"/>
  <c r="H197" i="4"/>
  <c r="AC196" i="4"/>
  <c r="K197" i="4" l="1"/>
  <c r="AF196" i="4"/>
  <c r="AI196" i="4"/>
  <c r="AJ196" i="4" s="1"/>
  <c r="AD196" i="4"/>
  <c r="AE196" i="4" s="1"/>
  <c r="AG196" i="4"/>
  <c r="C197" i="4" s="1"/>
  <c r="T196" i="4"/>
  <c r="B197" i="4"/>
  <c r="O198" i="4"/>
  <c r="AL197" i="4" l="1"/>
  <c r="AH196" i="4"/>
  <c r="D197" i="4" s="1"/>
  <c r="L197" i="4" s="1"/>
  <c r="U197" i="4" s="1"/>
  <c r="V197" i="4" s="1"/>
  <c r="AK197" i="4"/>
  <c r="I197" i="4"/>
  <c r="E197" i="4"/>
  <c r="F197" i="4" l="1"/>
  <c r="W197" i="4"/>
  <c r="Y197" i="4"/>
  <c r="M197" i="4"/>
  <c r="Z197" i="4"/>
  <c r="P197" i="4" l="1"/>
  <c r="N197" i="4"/>
  <c r="G197" i="4" s="1"/>
  <c r="X197" i="4"/>
  <c r="AA197" i="4" s="1"/>
  <c r="AB197" i="4" s="1"/>
  <c r="R197" i="4"/>
  <c r="Q197" i="4" l="1"/>
  <c r="S197" i="4" s="1"/>
  <c r="AC197" i="4"/>
  <c r="H198" i="4"/>
  <c r="K198" i="4" l="1"/>
  <c r="AI197" i="4"/>
  <c r="AJ197" i="4" s="1"/>
  <c r="AD197" i="4"/>
  <c r="AE197" i="4" s="1"/>
  <c r="AG197" i="4"/>
  <c r="C198" i="4" s="1"/>
  <c r="AF197" i="4"/>
  <c r="T197" i="4"/>
  <c r="AK198" i="4" l="1"/>
  <c r="B198" i="4"/>
  <c r="AH197" i="4"/>
  <c r="D198" i="4" s="1"/>
  <c r="AL198" i="4"/>
  <c r="O199" i="4"/>
  <c r="L198" i="4" l="1"/>
  <c r="U198" i="4" s="1"/>
  <c r="V198" i="4" s="1"/>
  <c r="I198" i="4"/>
  <c r="E198" i="4"/>
  <c r="F198" i="4" l="1"/>
  <c r="Y198" i="4"/>
  <c r="W198" i="4"/>
  <c r="X198" i="4" s="1"/>
  <c r="M198" i="4"/>
  <c r="Z198" i="4"/>
  <c r="P198" i="4" l="1"/>
  <c r="N198" i="4"/>
  <c r="G198" i="4" s="1"/>
  <c r="AA198" i="4"/>
  <c r="AB198" i="4" s="1"/>
  <c r="R198" i="4"/>
  <c r="Q198" i="4" l="1"/>
  <c r="S198" i="4" s="1"/>
  <c r="H199" i="4"/>
  <c r="AC198" i="4"/>
  <c r="K199" i="4" l="1"/>
  <c r="AD198" i="4"/>
  <c r="AE198" i="4" s="1"/>
  <c r="AI198" i="4"/>
  <c r="AJ198" i="4" s="1"/>
  <c r="AG198" i="4"/>
  <c r="C199" i="4" s="1"/>
  <c r="AF198" i="4"/>
  <c r="T198" i="4"/>
  <c r="B199" i="4" l="1"/>
  <c r="AH198" i="4"/>
  <c r="D199" i="4" s="1"/>
  <c r="AL199" i="4"/>
  <c r="AK199" i="4"/>
  <c r="O200" i="4"/>
  <c r="I199" i="4" l="1"/>
  <c r="L199" i="4"/>
  <c r="U199" i="4" s="1"/>
  <c r="V199" i="4" s="1"/>
  <c r="E199" i="4"/>
  <c r="M199" i="4" l="1"/>
  <c r="N199" i="4" s="1"/>
  <c r="Q199" i="4" s="1"/>
  <c r="F199" i="4"/>
  <c r="Y199" i="4"/>
  <c r="W199" i="4"/>
  <c r="Z199" i="4"/>
  <c r="P199" i="4" l="1"/>
  <c r="G199" i="4"/>
  <c r="X199" i="4"/>
  <c r="AA199" i="4" s="1"/>
  <c r="AB199" i="4" s="1"/>
  <c r="R199" i="4"/>
  <c r="S199" i="4" l="1"/>
  <c r="H200" i="4"/>
  <c r="AC199" i="4"/>
  <c r="AF199" i="4" l="1"/>
  <c r="B200" i="4" s="1"/>
  <c r="AD199" i="4"/>
  <c r="AE199" i="4" s="1"/>
  <c r="AI199" i="4"/>
  <c r="AJ199" i="4" s="1"/>
  <c r="AG199" i="4"/>
  <c r="C200" i="4" s="1"/>
  <c r="K200" i="4"/>
  <c r="T199" i="4"/>
  <c r="O201" i="4"/>
  <c r="AK200" i="4" l="1"/>
  <c r="AL200" i="4"/>
  <c r="AH199" i="4"/>
  <c r="D200" i="4" s="1"/>
  <c r="L200" i="4" s="1"/>
  <c r="U200" i="4" s="1"/>
  <c r="V200" i="4" s="1"/>
  <c r="I200" i="4"/>
  <c r="E200" i="4"/>
  <c r="F200" i="4" l="1"/>
  <c r="Y200" i="4"/>
  <c r="W200" i="4"/>
  <c r="X200" i="4" s="1"/>
  <c r="M200" i="4"/>
  <c r="Z200" i="4"/>
  <c r="N200" i="4" l="1"/>
  <c r="P200" i="4"/>
  <c r="AA200" i="4"/>
  <c r="AB200" i="4" s="1"/>
  <c r="R200" i="4"/>
  <c r="G200" i="4" l="1"/>
  <c r="Q200" i="4"/>
  <c r="S200" i="4" s="1"/>
  <c r="H201" i="4"/>
  <c r="AC200" i="4"/>
  <c r="K201" i="4" l="1"/>
  <c r="AD200" i="4"/>
  <c r="AE200" i="4" s="1"/>
  <c r="AI200" i="4"/>
  <c r="AJ200" i="4" s="1"/>
  <c r="AG200" i="4"/>
  <c r="C201" i="4" s="1"/>
  <c r="AF200" i="4"/>
  <c r="B201" i="4" s="1"/>
  <c r="T200" i="4"/>
  <c r="O202" i="4"/>
  <c r="AL201" i="4" l="1"/>
  <c r="AK201" i="4"/>
  <c r="I201" i="4"/>
  <c r="AH200" i="4"/>
  <c r="D201" i="4" s="1"/>
  <c r="E201" i="4"/>
  <c r="F201" i="4" l="1"/>
  <c r="L201" i="4"/>
  <c r="U201" i="4" s="1"/>
  <c r="V201" i="4" s="1"/>
  <c r="M201" i="4" l="1"/>
  <c r="P201" i="4"/>
  <c r="N201" i="4"/>
  <c r="Q201" i="4" s="1"/>
  <c r="Y201" i="4"/>
  <c r="W201" i="4"/>
  <c r="X201" i="4" s="1"/>
  <c r="R201" i="4"/>
  <c r="Z201" i="4"/>
  <c r="G201" i="4" l="1"/>
  <c r="S201" i="4"/>
  <c r="AA201" i="4"/>
  <c r="AB201" i="4" s="1"/>
  <c r="T201" i="4"/>
  <c r="H202" i="4"/>
  <c r="AC201" i="4"/>
  <c r="AD201" i="4" l="1"/>
  <c r="AE201" i="4" s="1"/>
  <c r="AI201" i="4"/>
  <c r="AJ201" i="4" s="1"/>
  <c r="AG201" i="4"/>
  <c r="C202" i="4" s="1"/>
  <c r="AF201" i="4"/>
  <c r="B202" i="4" s="1"/>
  <c r="K202" i="4"/>
  <c r="O203" i="4"/>
  <c r="I202" i="4" l="1"/>
  <c r="AL202" i="4"/>
  <c r="AK202" i="4"/>
  <c r="AH201" i="4"/>
  <c r="D202" i="4" s="1"/>
  <c r="E202" i="4"/>
  <c r="F202" i="4" l="1"/>
  <c r="L202" i="4"/>
  <c r="U202" i="4" s="1"/>
  <c r="V202" i="4" s="1"/>
  <c r="M202" i="4" l="1"/>
  <c r="N202" i="4" s="1"/>
  <c r="Q202" i="4" s="1"/>
  <c r="W202" i="4"/>
  <c r="X202" i="4" s="1"/>
  <c r="Y202" i="4"/>
  <c r="Z202" i="4"/>
  <c r="P202" i="4" l="1"/>
  <c r="AA202" i="4"/>
  <c r="AB202" i="4" s="1"/>
  <c r="G202" i="4"/>
  <c r="R202" i="4"/>
  <c r="S202" i="4" l="1"/>
  <c r="T202" i="4" s="1"/>
  <c r="AC202" i="4"/>
  <c r="H203" i="4"/>
  <c r="AI202" i="4" l="1"/>
  <c r="AJ202" i="4" s="1"/>
  <c r="AD202" i="4"/>
  <c r="AE202" i="4" s="1"/>
  <c r="AF202" i="4"/>
  <c r="B203" i="4" s="1"/>
  <c r="AG202" i="4"/>
  <c r="C203" i="4" s="1"/>
  <c r="K203" i="4"/>
  <c r="O204" i="4"/>
  <c r="AL203" i="4" l="1"/>
  <c r="AK203" i="4"/>
  <c r="I203" i="4"/>
  <c r="AH202" i="4"/>
  <c r="D203" i="4" s="1"/>
  <c r="E203" i="4"/>
  <c r="F203" i="4" l="1"/>
  <c r="L203" i="4"/>
  <c r="U203" i="4" s="1"/>
  <c r="V203" i="4" s="1"/>
  <c r="Y203" i="4" s="1"/>
  <c r="Z203" i="4"/>
  <c r="W203" i="4" l="1"/>
  <c r="X203" i="4" s="1"/>
  <c r="AA203" i="4" s="1"/>
  <c r="AB203" i="4" s="1"/>
  <c r="M203" i="4"/>
  <c r="N203" i="4" l="1"/>
  <c r="P203" i="4"/>
  <c r="R203" i="4"/>
  <c r="Q203" i="4" l="1"/>
  <c r="S203" i="4" s="1"/>
  <c r="G203" i="4"/>
  <c r="H204" i="4"/>
  <c r="AC203" i="4"/>
  <c r="K204" i="4" l="1"/>
  <c r="AF203" i="4"/>
  <c r="AI203" i="4"/>
  <c r="AJ203" i="4" s="1"/>
  <c r="AD203" i="4"/>
  <c r="AE203" i="4" s="1"/>
  <c r="AG203" i="4"/>
  <c r="C204" i="4" s="1"/>
  <c r="T203" i="4"/>
  <c r="AK204" i="4" l="1"/>
  <c r="B204" i="4"/>
  <c r="AH203" i="4"/>
  <c r="D204" i="4" s="1"/>
  <c r="L204" i="4" s="1"/>
  <c r="U204" i="4" s="1"/>
  <c r="V204" i="4" s="1"/>
  <c r="W204" i="4" s="1"/>
  <c r="AL204" i="4"/>
  <c r="O205" i="4"/>
  <c r="M204" i="4" l="1"/>
  <c r="P204" i="4" s="1"/>
  <c r="Y204" i="4"/>
  <c r="I204" i="4"/>
  <c r="E204" i="4"/>
  <c r="R204" i="4"/>
  <c r="Z204" i="4"/>
  <c r="F204" i="4" l="1"/>
  <c r="X204" i="4" s="1"/>
  <c r="N204" i="4"/>
  <c r="G204" i="4" s="1"/>
  <c r="AA204" i="4"/>
  <c r="AB204" i="4" s="1"/>
  <c r="Q204" i="4"/>
  <c r="S204" i="4" s="1"/>
  <c r="H205" i="4"/>
  <c r="AC204" i="4"/>
  <c r="AG204" i="4" l="1"/>
  <c r="C205" i="4" s="1"/>
  <c r="AI204" i="4"/>
  <c r="AJ204" i="4" s="1"/>
  <c r="AF204" i="4"/>
  <c r="AD204" i="4"/>
  <c r="AE204" i="4" s="1"/>
  <c r="K205" i="4"/>
  <c r="T204" i="4"/>
  <c r="AK205" i="4"/>
  <c r="AL205" i="4"/>
  <c r="AH204" i="4" l="1"/>
  <c r="D205" i="4" s="1"/>
  <c r="L205" i="4" s="1"/>
  <c r="U205" i="4" s="1"/>
  <c r="V205" i="4" s="1"/>
  <c r="B205" i="4"/>
  <c r="I205" i="4" s="1"/>
  <c r="E205" i="4"/>
  <c r="O206" i="4"/>
  <c r="M205" i="4" l="1"/>
  <c r="P205" i="4" s="1"/>
  <c r="F205" i="4"/>
  <c r="W205" i="4"/>
  <c r="Y205" i="4"/>
  <c r="Z205" i="4"/>
  <c r="R205" i="4"/>
  <c r="N205" i="4" l="1"/>
  <c r="X205" i="4"/>
  <c r="AA205" i="4" s="1"/>
  <c r="AB205" i="4" s="1"/>
  <c r="Q205" i="4"/>
  <c r="S205" i="4" s="1"/>
  <c r="G205" i="4"/>
  <c r="AC205" i="4"/>
  <c r="H206" i="4"/>
  <c r="K206" i="4" l="1"/>
  <c r="AD205" i="4"/>
  <c r="AE205" i="4" s="1"/>
  <c r="AI205" i="4"/>
  <c r="AJ205" i="4" s="1"/>
  <c r="AG205" i="4"/>
  <c r="C206" i="4" s="1"/>
  <c r="AF205" i="4"/>
  <c r="T205" i="4"/>
  <c r="AK206" i="4" l="1"/>
  <c r="AH205" i="4"/>
  <c r="D206" i="4" s="1"/>
  <c r="AL206" i="4"/>
  <c r="B206" i="4"/>
  <c r="O207" i="4"/>
  <c r="L206" i="4" l="1"/>
  <c r="U206" i="4" s="1"/>
  <c r="V206" i="4" s="1"/>
  <c r="I206" i="4"/>
  <c r="E206" i="4"/>
  <c r="F206" i="4" l="1"/>
  <c r="W206" i="4"/>
  <c r="Y206" i="4"/>
  <c r="M206" i="4"/>
  <c r="Z206" i="4"/>
  <c r="N206" i="4" l="1"/>
  <c r="G206" i="4" s="1"/>
  <c r="P206" i="4"/>
  <c r="X206" i="4"/>
  <c r="AA206" i="4" s="1"/>
  <c r="AB206" i="4" s="1"/>
  <c r="R206" i="4"/>
  <c r="Q206" i="4" l="1"/>
  <c r="S206" i="4" s="1"/>
  <c r="H207" i="4"/>
  <c r="AC206" i="4"/>
  <c r="K207" i="4" l="1"/>
  <c r="AI206" i="4"/>
  <c r="AJ206" i="4" s="1"/>
  <c r="AD206" i="4"/>
  <c r="AE206" i="4" s="1"/>
  <c r="AG206" i="4"/>
  <c r="C207" i="4" s="1"/>
  <c r="AF206" i="4"/>
  <c r="T206" i="4"/>
  <c r="AH206" i="4" l="1"/>
  <c r="D207" i="4" s="1"/>
  <c r="L207" i="4" s="1"/>
  <c r="U207" i="4" s="1"/>
  <c r="V207" i="4" s="1"/>
  <c r="AL207" i="4"/>
  <c r="B207" i="4"/>
  <c r="AK207" i="4"/>
  <c r="C32" i="4"/>
  <c r="O208" i="4"/>
  <c r="W207" i="4" l="1"/>
  <c r="Y207" i="4"/>
  <c r="M207" i="4"/>
  <c r="N207" i="4" s="1"/>
  <c r="I207" i="4"/>
  <c r="E207" i="4"/>
  <c r="Z207" i="4"/>
  <c r="P207" i="4" l="1"/>
  <c r="F207" i="4"/>
  <c r="Q207" i="4"/>
  <c r="R207" i="4"/>
  <c r="S207" i="4" l="1"/>
  <c r="G207" i="4"/>
  <c r="X207" i="4"/>
  <c r="AA207" i="4" s="1"/>
  <c r="AB207" i="4" s="1"/>
  <c r="H208" i="4"/>
  <c r="AC207" i="4"/>
  <c r="K208" i="4" l="1"/>
  <c r="T207" i="4"/>
  <c r="AI207" i="4"/>
  <c r="AD207" i="4"/>
  <c r="AE207" i="4" s="1"/>
  <c r="AG207" i="4"/>
  <c r="C208" i="4" s="1"/>
  <c r="AF207" i="4"/>
  <c r="AJ207" i="4" l="1"/>
  <c r="AL208" i="4"/>
  <c r="AK208" i="4"/>
  <c r="B208" i="4"/>
  <c r="AH207" i="4"/>
  <c r="D208" i="4" s="1"/>
  <c r="O209" i="4"/>
  <c r="I208" i="4" l="1"/>
  <c r="L208" i="4"/>
  <c r="U208" i="4" s="1"/>
  <c r="V208" i="4" s="1"/>
  <c r="E208" i="4"/>
  <c r="M208" i="4" l="1"/>
  <c r="P208" i="4" s="1"/>
  <c r="F208" i="4"/>
  <c r="Y208" i="4"/>
  <c r="W208" i="4"/>
  <c r="X208" i="4" s="1"/>
  <c r="R208" i="4"/>
  <c r="Z208" i="4"/>
  <c r="N208" i="4" l="1"/>
  <c r="Q208" i="4" s="1"/>
  <c r="S208" i="4" s="1"/>
  <c r="T208" i="4" s="1"/>
  <c r="AA208" i="4"/>
  <c r="AB208" i="4" s="1"/>
  <c r="H209" i="4"/>
  <c r="AC208" i="4"/>
  <c r="G208" i="4" l="1"/>
  <c r="AI208" i="4"/>
  <c r="AJ208" i="4" s="1"/>
  <c r="AD208" i="4"/>
  <c r="AE208" i="4" s="1"/>
  <c r="AG208" i="4"/>
  <c r="C209" i="4" s="1"/>
  <c r="AF208" i="4"/>
  <c r="K209" i="4"/>
  <c r="AL209" i="4" l="1"/>
  <c r="B209" i="4"/>
  <c r="AH208" i="4"/>
  <c r="D209" i="4" s="1"/>
  <c r="AK209" i="4"/>
  <c r="O210" i="4"/>
  <c r="I209" i="4" l="1"/>
  <c r="L209" i="4"/>
  <c r="U209" i="4" s="1"/>
  <c r="V209" i="4" s="1"/>
  <c r="E209" i="4"/>
  <c r="F209" i="4" l="1"/>
  <c r="M209" i="4"/>
  <c r="W209" i="4"/>
  <c r="Y209" i="4"/>
  <c r="Z209" i="4"/>
  <c r="X209" i="4" l="1"/>
  <c r="AA209" i="4" s="1"/>
  <c r="AB209" i="4" s="1"/>
  <c r="N209" i="4"/>
  <c r="Q209" i="4" s="1"/>
  <c r="P209" i="4"/>
  <c r="R209" i="4"/>
  <c r="S209" i="4" l="1"/>
  <c r="G209" i="4"/>
  <c r="H210" i="4"/>
  <c r="AC209" i="4"/>
  <c r="K210" i="4" l="1"/>
  <c r="AI209" i="4"/>
  <c r="AJ209" i="4" s="1"/>
  <c r="AD209" i="4"/>
  <c r="AE209" i="4" s="1"/>
  <c r="AG209" i="4"/>
  <c r="C210" i="4" s="1"/>
  <c r="AF209" i="4"/>
  <c r="B210" i="4" s="1"/>
  <c r="T209" i="4"/>
  <c r="O211" i="4"/>
  <c r="AH209" i="4" l="1"/>
  <c r="D210" i="4" s="1"/>
  <c r="AL210" i="4"/>
  <c r="I210" i="4"/>
  <c r="AK210" i="4"/>
  <c r="E210" i="4"/>
  <c r="F210" i="4" l="1"/>
  <c r="L210" i="4"/>
  <c r="U210" i="4" s="1"/>
  <c r="V210" i="4" s="1"/>
  <c r="M210" i="4" l="1"/>
  <c r="N210" i="4" s="1"/>
  <c r="Y210" i="4"/>
  <c r="W210" i="4"/>
  <c r="X210" i="4" s="1"/>
  <c r="Z210" i="4"/>
  <c r="P210" i="4" l="1"/>
  <c r="AA210" i="4"/>
  <c r="AB210" i="4" s="1"/>
  <c r="Q210" i="4"/>
  <c r="G210" i="4"/>
  <c r="R210" i="4"/>
  <c r="S210" i="4" l="1"/>
  <c r="H211" i="4"/>
  <c r="AC210" i="4"/>
  <c r="K211" i="4" l="1"/>
  <c r="AD210" i="4"/>
  <c r="AE210" i="4" s="1"/>
  <c r="AI210" i="4"/>
  <c r="AJ210" i="4" s="1"/>
  <c r="AG210" i="4"/>
  <c r="C211" i="4" s="1"/>
  <c r="AF210" i="4"/>
  <c r="T210" i="4"/>
  <c r="B211" i="4"/>
  <c r="O212" i="4"/>
  <c r="AK211" i="4" l="1"/>
  <c r="AH210" i="4"/>
  <c r="D211" i="4" s="1"/>
  <c r="L211" i="4" s="1"/>
  <c r="U211" i="4" s="1"/>
  <c r="V211" i="4" s="1"/>
  <c r="W211" i="4" s="1"/>
  <c r="AL211" i="4"/>
  <c r="I211" i="4"/>
  <c r="E211" i="4"/>
  <c r="Y211" i="4" l="1"/>
  <c r="M211" i="4"/>
  <c r="F211" i="4"/>
  <c r="Z211" i="4"/>
  <c r="N211" i="4" l="1"/>
  <c r="Q211" i="4" s="1"/>
  <c r="P211" i="4"/>
  <c r="X211" i="4"/>
  <c r="AA211" i="4" s="1"/>
  <c r="AB211" i="4" s="1"/>
  <c r="R211" i="4"/>
  <c r="S211" i="4" l="1"/>
  <c r="G211" i="4"/>
  <c r="H212" i="4"/>
  <c r="AC211" i="4"/>
  <c r="K212" i="4" l="1"/>
  <c r="AF211" i="4"/>
  <c r="B212" i="4" s="1"/>
  <c r="AI211" i="4"/>
  <c r="AK212" i="4" s="1"/>
  <c r="AD211" i="4"/>
  <c r="AE211" i="4" s="1"/>
  <c r="AG211" i="4"/>
  <c r="C212" i="4" s="1"/>
  <c r="T211" i="4"/>
  <c r="AH211" i="4"/>
  <c r="D212" i="4" s="1"/>
  <c r="O213" i="4"/>
  <c r="AJ211" i="4" l="1"/>
  <c r="AL212" i="4"/>
  <c r="I212" i="4"/>
  <c r="L212" i="4"/>
  <c r="U212" i="4" s="1"/>
  <c r="V212" i="4" s="1"/>
  <c r="E212" i="4"/>
  <c r="F212" i="4" l="1"/>
  <c r="M212" i="4"/>
  <c r="W212" i="4"/>
  <c r="Y212" i="4"/>
  <c r="Z212" i="4"/>
  <c r="X212" i="4" l="1"/>
  <c r="AA212" i="4" s="1"/>
  <c r="AB212" i="4" s="1"/>
  <c r="P212" i="4"/>
  <c r="N212" i="4"/>
  <c r="G212" i="4" s="1"/>
  <c r="R212" i="4"/>
  <c r="Q212" i="4" l="1"/>
  <c r="S212" i="4" s="1"/>
  <c r="AC212" i="4"/>
  <c r="H213" i="4"/>
  <c r="K213" i="4" l="1"/>
  <c r="AI212" i="4"/>
  <c r="AJ212" i="4" s="1"/>
  <c r="AD212" i="4"/>
  <c r="AE212" i="4" s="1"/>
  <c r="AG212" i="4"/>
  <c r="C213" i="4" s="1"/>
  <c r="AF212" i="4"/>
  <c r="T212" i="4"/>
  <c r="AK213" i="4" l="1"/>
  <c r="B213" i="4"/>
  <c r="AH212" i="4"/>
  <c r="D213" i="4" s="1"/>
  <c r="AL213" i="4"/>
  <c r="O214" i="4"/>
  <c r="L213" i="4" l="1"/>
  <c r="U213" i="4" s="1"/>
  <c r="V213" i="4" s="1"/>
  <c r="I213" i="4"/>
  <c r="E213" i="4"/>
  <c r="M213" i="4" l="1"/>
  <c r="N213" i="4" s="1"/>
  <c r="F213" i="4"/>
  <c r="Y213" i="4"/>
  <c r="W213" i="4"/>
  <c r="X213" i="4" s="1"/>
  <c r="Z213" i="4"/>
  <c r="P213" i="4" l="1"/>
  <c r="Q213" i="4"/>
  <c r="AA213" i="4"/>
  <c r="AB213" i="4" s="1"/>
  <c r="G213" i="4"/>
  <c r="R213" i="4"/>
  <c r="S213" i="4" l="1"/>
  <c r="T213" i="4"/>
  <c r="H214" i="4"/>
  <c r="AC213" i="4"/>
  <c r="AG213" i="4" l="1"/>
  <c r="C214" i="4" s="1"/>
  <c r="AF213" i="4"/>
  <c r="B214" i="4" s="1"/>
  <c r="AI213" i="4"/>
  <c r="AJ213" i="4" s="1"/>
  <c r="AD213" i="4"/>
  <c r="AE213" i="4" s="1"/>
  <c r="K214" i="4"/>
  <c r="AH213" i="4"/>
  <c r="D214" i="4" s="1"/>
  <c r="AK214" i="4"/>
  <c r="O215" i="4"/>
  <c r="AL214" i="4" l="1"/>
  <c r="I214" i="4"/>
  <c r="L214" i="4"/>
  <c r="U214" i="4" s="1"/>
  <c r="V214" i="4" s="1"/>
  <c r="E214" i="4"/>
  <c r="F214" i="4" l="1"/>
  <c r="M214" i="4"/>
  <c r="W214" i="4"/>
  <c r="Y214" i="4"/>
  <c r="Z214" i="4"/>
  <c r="X214" i="4" l="1"/>
  <c r="AA214" i="4" s="1"/>
  <c r="AB214" i="4" s="1"/>
  <c r="N214" i="4"/>
  <c r="Q214" i="4" s="1"/>
  <c r="P214" i="4"/>
  <c r="R214" i="4"/>
  <c r="S214" i="4" l="1"/>
  <c r="G214" i="4"/>
  <c r="H215" i="4"/>
  <c r="AC214" i="4"/>
  <c r="K215" i="4" l="1"/>
  <c r="AD214" i="4"/>
  <c r="AE214" i="4" s="1"/>
  <c r="AI214" i="4"/>
  <c r="AJ214" i="4" s="1"/>
  <c r="AG214" i="4"/>
  <c r="C215" i="4" s="1"/>
  <c r="AF214" i="4"/>
  <c r="T214" i="4"/>
  <c r="AK215" i="4" l="1"/>
  <c r="B215" i="4"/>
  <c r="AH214" i="4"/>
  <c r="D215" i="4" s="1"/>
  <c r="AL215" i="4"/>
  <c r="O216" i="4"/>
  <c r="I215" i="4" l="1"/>
  <c r="L215" i="4"/>
  <c r="U215" i="4" s="1"/>
  <c r="V215" i="4" s="1"/>
  <c r="E215" i="4"/>
  <c r="M215" i="4" l="1"/>
  <c r="P215" i="4" s="1"/>
  <c r="F215" i="4"/>
  <c r="W215" i="4"/>
  <c r="Y215" i="4"/>
  <c r="N215" i="4"/>
  <c r="R215" i="4"/>
  <c r="Z215" i="4"/>
  <c r="Q215" i="4" l="1"/>
  <c r="S215" i="4" s="1"/>
  <c r="G215" i="4"/>
  <c r="X215" i="4"/>
  <c r="AA215" i="4" s="1"/>
  <c r="AB215" i="4" s="1"/>
  <c r="AC215" i="4"/>
  <c r="H216" i="4"/>
  <c r="K216" i="4" l="1"/>
  <c r="AI215" i="4"/>
  <c r="AJ215" i="4" s="1"/>
  <c r="AD215" i="4"/>
  <c r="AE215" i="4" s="1"/>
  <c r="AG215" i="4"/>
  <c r="C216" i="4" s="1"/>
  <c r="AF215" i="4"/>
  <c r="T215" i="4"/>
  <c r="AL216" i="4" l="1"/>
  <c r="B216" i="4"/>
  <c r="AH215" i="4"/>
  <c r="D216" i="4" s="1"/>
  <c r="AK216" i="4"/>
  <c r="O217" i="4"/>
  <c r="L216" i="4" l="1"/>
  <c r="U216" i="4" s="1"/>
  <c r="V216" i="4" s="1"/>
  <c r="I216" i="4"/>
  <c r="E216" i="4"/>
  <c r="F216" i="4" l="1"/>
  <c r="Y216" i="4"/>
  <c r="W216" i="4"/>
  <c r="X216" i="4" s="1"/>
  <c r="M216" i="4"/>
  <c r="Z216" i="4"/>
  <c r="AA216" i="4" l="1"/>
  <c r="AB216" i="4" s="1"/>
  <c r="N216" i="4"/>
  <c r="G216" i="4" s="1"/>
  <c r="P216" i="4"/>
  <c r="R216" i="4"/>
  <c r="Q216" i="4" l="1"/>
  <c r="S216" i="4" s="1"/>
  <c r="H217" i="4"/>
  <c r="AC216" i="4"/>
  <c r="K217" i="4" l="1"/>
  <c r="AD216" i="4"/>
  <c r="AE216" i="4" s="1"/>
  <c r="AI216" i="4"/>
  <c r="AJ216" i="4" s="1"/>
  <c r="AG216" i="4"/>
  <c r="C217" i="4" s="1"/>
  <c r="AF216" i="4"/>
  <c r="T216" i="4"/>
  <c r="AH216" i="4" l="1"/>
  <c r="D217" i="4" s="1"/>
  <c r="L217" i="4" s="1"/>
  <c r="U217" i="4" s="1"/>
  <c r="V217" i="4" s="1"/>
  <c r="AK217" i="4"/>
  <c r="B217" i="4"/>
  <c r="AL217" i="4"/>
  <c r="O218" i="4"/>
  <c r="M217" i="4" l="1"/>
  <c r="N217" i="4" s="1"/>
  <c r="I217" i="4"/>
  <c r="Y217" i="4"/>
  <c r="W217" i="4"/>
  <c r="E217" i="4"/>
  <c r="Z217" i="4"/>
  <c r="P217" i="4" l="1"/>
  <c r="F217" i="4"/>
  <c r="G217" i="4" s="1"/>
  <c r="Q217" i="4"/>
  <c r="X217" i="4"/>
  <c r="AA217" i="4" s="1"/>
  <c r="AB217" i="4" s="1"/>
  <c r="R217" i="4"/>
  <c r="S217" i="4" l="1"/>
  <c r="H218" i="4"/>
  <c r="AC217" i="4"/>
  <c r="K218" i="4" l="1"/>
  <c r="AI217" i="4"/>
  <c r="AJ217" i="4" s="1"/>
  <c r="AD217" i="4"/>
  <c r="AE217" i="4" s="1"/>
  <c r="AF217" i="4"/>
  <c r="B218" i="4" s="1"/>
  <c r="AG217" i="4"/>
  <c r="C218" i="4" s="1"/>
  <c r="T217" i="4"/>
  <c r="AK218" i="4"/>
  <c r="AL218" i="4"/>
  <c r="O219" i="4"/>
  <c r="AH217" i="4" l="1"/>
  <c r="D218" i="4" s="1"/>
  <c r="L218" i="4" s="1"/>
  <c r="U218" i="4" s="1"/>
  <c r="V218" i="4" s="1"/>
  <c r="I218" i="4"/>
  <c r="E218" i="4"/>
  <c r="F218" i="4" l="1"/>
  <c r="Y218" i="4"/>
  <c r="W218" i="4"/>
  <c r="X218" i="4" s="1"/>
  <c r="M218" i="4"/>
  <c r="Z218" i="4"/>
  <c r="AA218" i="4" l="1"/>
  <c r="AB218" i="4" s="1"/>
  <c r="N218" i="4"/>
  <c r="Q218" i="4" s="1"/>
  <c r="P218" i="4"/>
  <c r="R218" i="4"/>
  <c r="S218" i="4" l="1"/>
  <c r="G218" i="4"/>
  <c r="AC218" i="4"/>
  <c r="H219" i="4"/>
  <c r="K219" i="4" l="1"/>
  <c r="AF218" i="4"/>
  <c r="B219" i="4" s="1"/>
  <c r="AI218" i="4"/>
  <c r="AJ218" i="4" s="1"/>
  <c r="AD218" i="4"/>
  <c r="AE218" i="4" s="1"/>
  <c r="AG218" i="4"/>
  <c r="C219" i="4" s="1"/>
  <c r="T218" i="4"/>
  <c r="O220" i="4"/>
  <c r="I219" i="4" l="1"/>
  <c r="AL219" i="4"/>
  <c r="AK219" i="4"/>
  <c r="AH218" i="4"/>
  <c r="D219" i="4" s="1"/>
  <c r="E219" i="4"/>
  <c r="F219" i="4" l="1"/>
  <c r="L219" i="4"/>
  <c r="U219" i="4" s="1"/>
  <c r="V219" i="4" s="1"/>
  <c r="M219" i="4" l="1"/>
  <c r="N219" i="4" s="1"/>
  <c r="G219" i="4" s="1"/>
  <c r="Y219" i="4"/>
  <c r="W219" i="4"/>
  <c r="X219" i="4" s="1"/>
  <c r="Z219" i="4"/>
  <c r="P219" i="4" l="1"/>
  <c r="Q219" i="4"/>
  <c r="AA219" i="4"/>
  <c r="AB219" i="4" s="1"/>
  <c r="R219" i="4"/>
  <c r="S219" i="4" l="1"/>
  <c r="H220" i="4"/>
  <c r="AC219" i="4"/>
  <c r="AG219" i="4" l="1"/>
  <c r="C220" i="4" s="1"/>
  <c r="AI219" i="4"/>
  <c r="AJ219" i="4" s="1"/>
  <c r="AD219" i="4"/>
  <c r="AE219" i="4" s="1"/>
  <c r="AF219" i="4"/>
  <c r="B220" i="4" s="1"/>
  <c r="K220" i="4"/>
  <c r="T219" i="4"/>
  <c r="AK220" i="4"/>
  <c r="AL220" i="4"/>
  <c r="O221" i="4"/>
  <c r="AH219" i="4" l="1"/>
  <c r="D220" i="4" s="1"/>
  <c r="L220" i="4" s="1"/>
  <c r="U220" i="4" s="1"/>
  <c r="V220" i="4" s="1"/>
  <c r="I220" i="4"/>
  <c r="E220" i="4"/>
  <c r="F220" i="4" l="1"/>
  <c r="W220" i="4"/>
  <c r="Y220" i="4"/>
  <c r="M220" i="4"/>
  <c r="Z220" i="4"/>
  <c r="N220" i="4" l="1"/>
  <c r="G220" i="4" s="1"/>
  <c r="P220" i="4"/>
  <c r="X220" i="4"/>
  <c r="AA220" i="4" s="1"/>
  <c r="AB220" i="4" s="1"/>
  <c r="R220" i="4"/>
  <c r="Q220" i="4" l="1"/>
  <c r="S220" i="4" s="1"/>
  <c r="T220" i="4" s="1"/>
  <c r="H221" i="4"/>
  <c r="AC220" i="4"/>
  <c r="K221" i="4" l="1"/>
  <c r="AD220" i="4"/>
  <c r="AE220" i="4" s="1"/>
  <c r="AI220" i="4"/>
  <c r="AJ220" i="4" s="1"/>
  <c r="AG220" i="4"/>
  <c r="C221" i="4" s="1"/>
  <c r="AF220" i="4"/>
  <c r="AH220" i="4" l="1"/>
  <c r="D221" i="4" s="1"/>
  <c r="AK221" i="4"/>
  <c r="AL221" i="4"/>
  <c r="B221" i="4"/>
  <c r="O222" i="4"/>
  <c r="L221" i="4" l="1"/>
  <c r="U221" i="4" s="1"/>
  <c r="V221" i="4" s="1"/>
  <c r="I221" i="4"/>
  <c r="E221" i="4"/>
  <c r="M221" i="4" l="1"/>
  <c r="N221" i="4" s="1"/>
  <c r="Q221" i="4" s="1"/>
  <c r="F221" i="4"/>
  <c r="W221" i="4"/>
  <c r="Y221" i="4"/>
  <c r="Z221" i="4"/>
  <c r="X221" i="4" l="1"/>
  <c r="P221" i="4"/>
  <c r="AA221" i="4"/>
  <c r="AB221" i="4" s="1"/>
  <c r="G221" i="4"/>
  <c r="R221" i="4"/>
  <c r="S221" i="4" l="1"/>
  <c r="AC221" i="4"/>
  <c r="H222" i="4"/>
  <c r="K222" i="4" l="1"/>
  <c r="AD221" i="4"/>
  <c r="AE221" i="4" s="1"/>
  <c r="AI221" i="4"/>
  <c r="AJ221" i="4" s="1"/>
  <c r="AF221" i="4"/>
  <c r="B222" i="4" s="1"/>
  <c r="AG221" i="4"/>
  <c r="C222" i="4" s="1"/>
  <c r="T221" i="4"/>
  <c r="O223" i="4"/>
  <c r="AH221" i="4" l="1"/>
  <c r="D222" i="4" s="1"/>
  <c r="L222" i="4" s="1"/>
  <c r="U222" i="4" s="1"/>
  <c r="V222" i="4" s="1"/>
  <c r="AK222" i="4"/>
  <c r="I222" i="4"/>
  <c r="AL222" i="4"/>
  <c r="E222" i="4"/>
  <c r="F222" i="4" l="1"/>
  <c r="M222" i="4"/>
  <c r="N222" i="4"/>
  <c r="P222" i="4"/>
  <c r="W222" i="4"/>
  <c r="X222" i="4" s="1"/>
  <c r="Y222" i="4"/>
  <c r="Z222" i="4"/>
  <c r="R222" i="4"/>
  <c r="AA222" i="4" l="1"/>
  <c r="AB222" i="4" s="1"/>
  <c r="Q222" i="4"/>
  <c r="S222" i="4" s="1"/>
  <c r="T222" i="4" s="1"/>
  <c r="G222" i="4"/>
  <c r="H223" i="4"/>
  <c r="AC222" i="4"/>
  <c r="AD222" i="4" l="1"/>
  <c r="AE222" i="4" s="1"/>
  <c r="AI222" i="4"/>
  <c r="AJ222" i="4" s="1"/>
  <c r="AF222" i="4"/>
  <c r="AG222" i="4"/>
  <c r="C223" i="4" s="1"/>
  <c r="K223" i="4"/>
  <c r="AH222" i="4" l="1"/>
  <c r="D223" i="4" s="1"/>
  <c r="L223" i="4" s="1"/>
  <c r="U223" i="4" s="1"/>
  <c r="V223" i="4" s="1"/>
  <c r="AK223" i="4"/>
  <c r="AL223" i="4"/>
  <c r="B223" i="4"/>
  <c r="O224" i="4"/>
  <c r="Y223" i="4" l="1"/>
  <c r="W223" i="4"/>
  <c r="M223" i="4"/>
  <c r="P223" i="4" s="1"/>
  <c r="I223" i="4"/>
  <c r="E223" i="4"/>
  <c r="Z223" i="4"/>
  <c r="R223" i="4"/>
  <c r="N223" i="4" l="1"/>
  <c r="F223" i="4"/>
  <c r="X223" i="4" s="1"/>
  <c r="AA223" i="4" s="1"/>
  <c r="AB223" i="4" s="1"/>
  <c r="Q223" i="4"/>
  <c r="S223" i="4" s="1"/>
  <c r="T223" i="4" s="1"/>
  <c r="H224" i="4"/>
  <c r="AC223" i="4"/>
  <c r="G223" i="4" l="1"/>
  <c r="K224" i="4"/>
  <c r="AD223" i="4"/>
  <c r="AE223" i="4" s="1"/>
  <c r="AG223" i="4"/>
  <c r="C224" i="4" s="1"/>
  <c r="AI223" i="4"/>
  <c r="AF223" i="4"/>
  <c r="AH223" i="4" l="1"/>
  <c r="D224" i="4" s="1"/>
  <c r="B224" i="4"/>
  <c r="AJ223" i="4"/>
  <c r="AK224" i="4"/>
  <c r="AL224" i="4"/>
  <c r="O225" i="4"/>
  <c r="L224" i="4" l="1"/>
  <c r="U224" i="4" s="1"/>
  <c r="V224" i="4" s="1"/>
  <c r="I224" i="4"/>
  <c r="E224" i="4"/>
  <c r="F224" i="4" l="1"/>
  <c r="W224" i="4"/>
  <c r="Y224" i="4"/>
  <c r="M224" i="4"/>
  <c r="Z224" i="4"/>
  <c r="P224" i="4" l="1"/>
  <c r="N224" i="4"/>
  <c r="G224" i="4" s="1"/>
  <c r="X224" i="4"/>
  <c r="AA224" i="4" s="1"/>
  <c r="AB224" i="4" s="1"/>
  <c r="R224" i="4"/>
  <c r="Q224" i="4" l="1"/>
  <c r="S224" i="4" s="1"/>
  <c r="AC224" i="4"/>
  <c r="H225" i="4"/>
  <c r="K225" i="4" l="1"/>
  <c r="AI224" i="4"/>
  <c r="AJ224" i="4" s="1"/>
  <c r="AD224" i="4"/>
  <c r="AE224" i="4" s="1"/>
  <c r="AG224" i="4"/>
  <c r="C225" i="4" s="1"/>
  <c r="AF224" i="4"/>
  <c r="T224" i="4"/>
  <c r="AH224" i="4" l="1"/>
  <c r="D225" i="4" s="1"/>
  <c r="L225" i="4" s="1"/>
  <c r="U225" i="4" s="1"/>
  <c r="V225" i="4" s="1"/>
  <c r="AK225" i="4"/>
  <c r="AL225" i="4"/>
  <c r="B225" i="4"/>
  <c r="O226" i="4"/>
  <c r="W225" i="4" l="1"/>
  <c r="M225" i="4"/>
  <c r="N225" i="4" s="1"/>
  <c r="I225" i="4"/>
  <c r="Y225" i="4"/>
  <c r="E225" i="4"/>
  <c r="Z225" i="4"/>
  <c r="P225" i="4" l="1"/>
  <c r="F225" i="4"/>
  <c r="Q225" i="4"/>
  <c r="R225" i="4"/>
  <c r="S225" i="4" l="1"/>
  <c r="T225" i="4" s="1"/>
  <c r="G225" i="4"/>
  <c r="X225" i="4"/>
  <c r="AA225" i="4" s="1"/>
  <c r="AB225" i="4" s="1"/>
  <c r="H226" i="4"/>
  <c r="AC225" i="4"/>
  <c r="K226" i="4" l="1"/>
  <c r="AD225" i="4"/>
  <c r="AE225" i="4" s="1"/>
  <c r="AI225" i="4"/>
  <c r="AG225" i="4"/>
  <c r="C226" i="4" s="1"/>
  <c r="AF225" i="4"/>
  <c r="AH225" i="4" l="1"/>
  <c r="D226" i="4" s="1"/>
  <c r="B226" i="4"/>
  <c r="AJ225" i="4"/>
  <c r="AL226" i="4"/>
  <c r="AK226" i="4"/>
  <c r="O227" i="4"/>
  <c r="L226" i="4" l="1"/>
  <c r="U226" i="4" s="1"/>
  <c r="V226" i="4" s="1"/>
  <c r="I226" i="4"/>
  <c r="E226" i="4"/>
  <c r="M226" i="4" l="1"/>
  <c r="P226" i="4" s="1"/>
  <c r="F226" i="4"/>
  <c r="Y226" i="4"/>
  <c r="W226" i="4"/>
  <c r="R226" i="4"/>
  <c r="Z226" i="4"/>
  <c r="N226" i="4" l="1"/>
  <c r="G226" i="4" s="1"/>
  <c r="X226" i="4"/>
  <c r="AA226" i="4" s="1"/>
  <c r="AB226" i="4" s="1"/>
  <c r="Q226" i="4" l="1"/>
  <c r="S226" i="4" s="1"/>
  <c r="H227" i="4"/>
  <c r="AC226" i="4"/>
  <c r="AF226" i="4" l="1"/>
  <c r="AD226" i="4"/>
  <c r="AE226" i="4" s="1"/>
  <c r="AG226" i="4"/>
  <c r="C227" i="4" s="1"/>
  <c r="AI226" i="4"/>
  <c r="AJ226" i="4" s="1"/>
  <c r="K227" i="4"/>
  <c r="T226" i="4"/>
  <c r="B227" i="4"/>
  <c r="O228" i="4"/>
  <c r="AK227" i="4" l="1"/>
  <c r="AH226" i="4"/>
  <c r="D227" i="4" s="1"/>
  <c r="L227" i="4" s="1"/>
  <c r="U227" i="4" s="1"/>
  <c r="V227" i="4" s="1"/>
  <c r="W227" i="4" s="1"/>
  <c r="AL227" i="4"/>
  <c r="I227" i="4"/>
  <c r="E227" i="4"/>
  <c r="M227" i="4" l="1"/>
  <c r="N227" i="4" s="1"/>
  <c r="Q227" i="4" s="1"/>
  <c r="Y227" i="4"/>
  <c r="F227" i="4"/>
  <c r="Z227" i="4"/>
  <c r="P227" i="4" l="1"/>
  <c r="G227" i="4"/>
  <c r="X227" i="4"/>
  <c r="AA227" i="4" s="1"/>
  <c r="AB227" i="4" s="1"/>
  <c r="R227" i="4"/>
  <c r="S227" i="4" l="1"/>
  <c r="T227" i="4"/>
  <c r="AC227" i="4"/>
  <c r="H228" i="4"/>
  <c r="K228" i="4" l="1"/>
  <c r="AD227" i="4"/>
  <c r="AE227" i="4" s="1"/>
  <c r="AG227" i="4"/>
  <c r="C228" i="4" s="1"/>
  <c r="AF227" i="4"/>
  <c r="B228" i="4" s="1"/>
  <c r="AI227" i="4"/>
  <c r="AJ227" i="4" s="1"/>
  <c r="AL228" i="4"/>
  <c r="AK228" i="4"/>
  <c r="O229" i="4"/>
  <c r="AH227" i="4" l="1"/>
  <c r="D228" i="4" s="1"/>
  <c r="L228" i="4" s="1"/>
  <c r="U228" i="4" s="1"/>
  <c r="V228" i="4" s="1"/>
  <c r="I228" i="4"/>
  <c r="E228" i="4"/>
  <c r="M228" i="4" l="1"/>
  <c r="N228" i="4" s="1"/>
  <c r="F228" i="4"/>
  <c r="P228" i="4"/>
  <c r="Y228" i="4"/>
  <c r="W228" i="4"/>
  <c r="Z228" i="4"/>
  <c r="R228" i="4"/>
  <c r="X228" i="4" l="1"/>
  <c r="AA228" i="4" s="1"/>
  <c r="AB228" i="4" s="1"/>
  <c r="Q228" i="4"/>
  <c r="S228" i="4" s="1"/>
  <c r="G228" i="4"/>
  <c r="AC228" i="4"/>
  <c r="H229" i="4"/>
  <c r="K229" i="4" l="1"/>
  <c r="AD228" i="4"/>
  <c r="AE228" i="4" s="1"/>
  <c r="AI228" i="4"/>
  <c r="AJ228" i="4" s="1"/>
  <c r="AG228" i="4"/>
  <c r="C229" i="4" s="1"/>
  <c r="AF228" i="4"/>
  <c r="T228" i="4"/>
  <c r="AH228" i="4" l="1"/>
  <c r="D229" i="4" s="1"/>
  <c r="L229" i="4" s="1"/>
  <c r="U229" i="4" s="1"/>
  <c r="V229" i="4" s="1"/>
  <c r="AK229" i="4"/>
  <c r="B229" i="4"/>
  <c r="AL229" i="4"/>
  <c r="O230" i="4"/>
  <c r="M229" i="4" l="1"/>
  <c r="P229" i="4" s="1"/>
  <c r="I229" i="4"/>
  <c r="Y229" i="4"/>
  <c r="W229" i="4"/>
  <c r="E229" i="4"/>
  <c r="Z229" i="4"/>
  <c r="R229" i="4"/>
  <c r="N229" i="4" l="1"/>
  <c r="Q229" i="4" s="1"/>
  <c r="S229" i="4" s="1"/>
  <c r="F229" i="4"/>
  <c r="X229" i="4" s="1"/>
  <c r="AA229" i="4" s="1"/>
  <c r="AB229" i="4" s="1"/>
  <c r="AC229" i="4"/>
  <c r="H230" i="4"/>
  <c r="G229" i="4" l="1"/>
  <c r="AI229" i="4"/>
  <c r="AJ229" i="4" s="1"/>
  <c r="AG229" i="4"/>
  <c r="C230" i="4" s="1"/>
  <c r="AD229" i="4"/>
  <c r="AE229" i="4" s="1"/>
  <c r="AF229" i="4"/>
  <c r="K230" i="4"/>
  <c r="T229" i="4"/>
  <c r="AH229" i="4" l="1"/>
  <c r="D230" i="4" s="1"/>
  <c r="L230" i="4" s="1"/>
  <c r="U230" i="4" s="1"/>
  <c r="V230" i="4" s="1"/>
  <c r="B230" i="4"/>
  <c r="I230" i="4" s="1"/>
  <c r="AL230" i="4"/>
  <c r="AK230" i="4"/>
  <c r="E230" i="4"/>
  <c r="O231" i="4"/>
  <c r="M230" i="4" l="1"/>
  <c r="P230" i="4" s="1"/>
  <c r="F230" i="4"/>
  <c r="W230" i="4"/>
  <c r="Y230" i="4"/>
  <c r="N230" i="4"/>
  <c r="Q230" i="4" s="1"/>
  <c r="R230" i="4"/>
  <c r="Z230" i="4"/>
  <c r="G230" i="4" l="1"/>
  <c r="S230" i="4"/>
  <c r="X230" i="4"/>
  <c r="AA230" i="4" s="1"/>
  <c r="AB230" i="4" s="1"/>
  <c r="AC230" i="4"/>
  <c r="H231" i="4"/>
  <c r="K231" i="4" l="1"/>
  <c r="AI230" i="4"/>
  <c r="AJ230" i="4" s="1"/>
  <c r="AG230" i="4"/>
  <c r="C231" i="4" s="1"/>
  <c r="AD230" i="4"/>
  <c r="AE230" i="4" s="1"/>
  <c r="AF230" i="4"/>
  <c r="T230" i="4"/>
  <c r="AH230" i="4" l="1"/>
  <c r="D231" i="4" s="1"/>
  <c r="L231" i="4" s="1"/>
  <c r="U231" i="4" s="1"/>
  <c r="V231" i="4" s="1"/>
  <c r="AL231" i="4"/>
  <c r="AK231" i="4"/>
  <c r="B231" i="4"/>
  <c r="O232" i="4"/>
  <c r="Y231" i="4" l="1"/>
  <c r="M231" i="4"/>
  <c r="N231" i="4" s="1"/>
  <c r="I231" i="4"/>
  <c r="W231" i="4"/>
  <c r="E231" i="4"/>
  <c r="Z231" i="4"/>
  <c r="P231" i="4" l="1"/>
  <c r="F231" i="4"/>
  <c r="Q231" i="4"/>
  <c r="R231" i="4"/>
  <c r="S231" i="4" l="1"/>
  <c r="G231" i="4"/>
  <c r="X231" i="4"/>
  <c r="AA231" i="4" s="1"/>
  <c r="AB231" i="4" s="1"/>
  <c r="H232" i="4"/>
  <c r="AC231" i="4"/>
  <c r="K232" i="4" l="1"/>
  <c r="T231" i="4"/>
  <c r="AD231" i="4"/>
  <c r="AE231" i="4" s="1"/>
  <c r="AI231" i="4"/>
  <c r="AG231" i="4"/>
  <c r="C232" i="4" s="1"/>
  <c r="AF231" i="4"/>
  <c r="AH231" i="4" l="1"/>
  <c r="D232" i="4" s="1"/>
  <c r="B232" i="4"/>
  <c r="AJ231" i="4"/>
  <c r="AL232" i="4"/>
  <c r="AK232" i="4"/>
  <c r="O233" i="4"/>
  <c r="L232" i="4" l="1"/>
  <c r="U232" i="4" s="1"/>
  <c r="V232" i="4" s="1"/>
  <c r="I232" i="4"/>
  <c r="E232" i="4"/>
  <c r="M232" i="4" l="1"/>
  <c r="P232" i="4" s="1"/>
  <c r="F232" i="4"/>
  <c r="Y232" i="4"/>
  <c r="W232" i="4"/>
  <c r="R232" i="4"/>
  <c r="Z232" i="4"/>
  <c r="N232" i="4" l="1"/>
  <c r="Q232" i="4" s="1"/>
  <c r="S232" i="4" s="1"/>
  <c r="T232" i="4" s="1"/>
  <c r="X232" i="4"/>
  <c r="AA232" i="4" s="1"/>
  <c r="AB232" i="4" s="1"/>
  <c r="AC232" i="4"/>
  <c r="H233" i="4"/>
  <c r="G232" i="4" l="1"/>
  <c r="AD232" i="4"/>
  <c r="AE232" i="4" s="1"/>
  <c r="AI232" i="4"/>
  <c r="AJ232" i="4" s="1"/>
  <c r="AG232" i="4"/>
  <c r="C233" i="4" s="1"/>
  <c r="AF232" i="4"/>
  <c r="B233" i="4" s="1"/>
  <c r="K233" i="4"/>
  <c r="O234" i="4"/>
  <c r="AL233" i="4" l="1"/>
  <c r="AK233" i="4"/>
  <c r="AH232" i="4"/>
  <c r="D233" i="4" s="1"/>
  <c r="I233" i="4"/>
  <c r="E233" i="4"/>
  <c r="F233" i="4" l="1"/>
  <c r="L233" i="4"/>
  <c r="U233" i="4" s="1"/>
  <c r="V233" i="4" s="1"/>
  <c r="M233" i="4" l="1"/>
  <c r="P233" i="4" s="1"/>
  <c r="Y233" i="4"/>
  <c r="W233" i="4"/>
  <c r="X233" i="4" s="1"/>
  <c r="Z233" i="4"/>
  <c r="R233" i="4"/>
  <c r="N233" i="4" l="1"/>
  <c r="Q233" i="4" s="1"/>
  <c r="S233" i="4" s="1"/>
  <c r="AA233" i="4"/>
  <c r="AB233" i="4" s="1"/>
  <c r="AC233" i="4"/>
  <c r="H234" i="4"/>
  <c r="G233" i="4" l="1"/>
  <c r="AF233" i="4"/>
  <c r="AD233" i="4"/>
  <c r="AE233" i="4" s="1"/>
  <c r="AI233" i="4"/>
  <c r="AJ233" i="4" s="1"/>
  <c r="AG233" i="4"/>
  <c r="C234" i="4" s="1"/>
  <c r="K234" i="4"/>
  <c r="T233" i="4"/>
  <c r="AK234" i="4" l="1"/>
  <c r="AH233" i="4"/>
  <c r="D234" i="4" s="1"/>
  <c r="L234" i="4" s="1"/>
  <c r="U234" i="4" s="1"/>
  <c r="V234" i="4" s="1"/>
  <c r="B234" i="4"/>
  <c r="AL234" i="4"/>
  <c r="O235" i="4"/>
  <c r="M234" i="4" l="1"/>
  <c r="P234" i="4" s="1"/>
  <c r="I234" i="4"/>
  <c r="W234" i="4"/>
  <c r="Y234" i="4"/>
  <c r="E234" i="4"/>
  <c r="R234" i="4"/>
  <c r="Z234" i="4"/>
  <c r="N234" i="4" l="1"/>
  <c r="Q234" i="4" s="1"/>
  <c r="S234" i="4" s="1"/>
  <c r="T234" i="4" s="1"/>
  <c r="F234" i="4"/>
  <c r="H235" i="4"/>
  <c r="K235" i="4" l="1"/>
  <c r="G234" i="4"/>
  <c r="X234" i="4"/>
  <c r="AA234" i="4" s="1"/>
  <c r="AB234" i="4" s="1"/>
  <c r="AC234" i="4"/>
  <c r="AG234" i="4" l="1"/>
  <c r="C235" i="4" s="1"/>
  <c r="AD234" i="4"/>
  <c r="AE234" i="4" s="1"/>
  <c r="AI234" i="4"/>
  <c r="AF234" i="4"/>
  <c r="AH234" i="4" l="1"/>
  <c r="D235" i="4" s="1"/>
  <c r="B235" i="4"/>
  <c r="AJ234" i="4"/>
  <c r="AK235" i="4"/>
  <c r="AL235" i="4"/>
  <c r="O236" i="4"/>
  <c r="I235" i="4" l="1"/>
  <c r="L235" i="4"/>
  <c r="U235" i="4" s="1"/>
  <c r="V235" i="4" s="1"/>
  <c r="E235" i="4"/>
  <c r="F235" i="4" l="1"/>
  <c r="M235" i="4"/>
  <c r="Y235" i="4"/>
  <c r="W235" i="4"/>
  <c r="Z235" i="4"/>
  <c r="X235" i="4" l="1"/>
  <c r="AA235" i="4" s="1"/>
  <c r="AB235" i="4" s="1"/>
  <c r="N235" i="4"/>
  <c r="Q235" i="4" s="1"/>
  <c r="P235" i="4"/>
  <c r="R235" i="4"/>
  <c r="S235" i="4" l="1"/>
  <c r="G235" i="4"/>
  <c r="AC235" i="4"/>
  <c r="H236" i="4"/>
  <c r="K236" i="4" l="1"/>
  <c r="AD235" i="4"/>
  <c r="AE235" i="4" s="1"/>
  <c r="AI235" i="4"/>
  <c r="AJ235" i="4" s="1"/>
  <c r="AG235" i="4"/>
  <c r="C236" i="4" s="1"/>
  <c r="E236" i="4" s="1"/>
  <c r="AF235" i="4"/>
  <c r="T235" i="4"/>
  <c r="B236" i="4" l="1"/>
  <c r="AH235" i="4"/>
  <c r="D236" i="4" s="1"/>
  <c r="AL236" i="4"/>
  <c r="AK236" i="4"/>
  <c r="O237" i="4"/>
  <c r="L236" i="4" l="1"/>
  <c r="U236" i="4" s="1"/>
  <c r="V236" i="4" s="1"/>
  <c r="I236" i="4"/>
  <c r="M236" i="4" l="1"/>
  <c r="N236" i="4" s="1"/>
  <c r="Q236" i="4" s="1"/>
  <c r="F236" i="4"/>
  <c r="Y236" i="4"/>
  <c r="W236" i="4"/>
  <c r="Z236" i="4"/>
  <c r="X236" i="4" l="1"/>
  <c r="P236" i="4"/>
  <c r="G236" i="4"/>
  <c r="AA236" i="4"/>
  <c r="AB236" i="4" s="1"/>
  <c r="R236" i="4"/>
  <c r="S236" i="4" l="1"/>
  <c r="AC236" i="4"/>
  <c r="H237" i="4"/>
  <c r="K237" i="4" l="1"/>
  <c r="AD236" i="4"/>
  <c r="AE236" i="4" s="1"/>
  <c r="AI236" i="4"/>
  <c r="AJ236" i="4" s="1"/>
  <c r="AF236" i="4"/>
  <c r="B237" i="4" s="1"/>
  <c r="I237" i="4" s="1"/>
  <c r="AG236" i="4"/>
  <c r="C237" i="4" s="1"/>
  <c r="E237" i="4" s="1"/>
  <c r="T236" i="4"/>
  <c r="O238" i="4"/>
  <c r="AK237" i="4" l="1"/>
  <c r="AL237" i="4"/>
  <c r="AH236" i="4"/>
  <c r="D237" i="4" s="1"/>
  <c r="L237" i="4" s="1"/>
  <c r="U237" i="4" s="1"/>
  <c r="V237" i="4" s="1"/>
  <c r="F237" i="4"/>
  <c r="M237" i="4" l="1"/>
  <c r="P237" i="4" s="1"/>
  <c r="N237" i="4"/>
  <c r="Q237" i="4" s="1"/>
  <c r="W237" i="4"/>
  <c r="X237" i="4" s="1"/>
  <c r="Y237" i="4"/>
  <c r="Z237" i="4"/>
  <c r="R237" i="4"/>
  <c r="AA237" i="4" l="1"/>
  <c r="AB237" i="4" s="1"/>
  <c r="S237" i="4"/>
  <c r="G237" i="4"/>
  <c r="H238" i="4"/>
  <c r="AC237" i="4"/>
  <c r="AF237" i="4" l="1"/>
  <c r="AI237" i="4"/>
  <c r="AJ237" i="4" s="1"/>
  <c r="AD237" i="4"/>
  <c r="AE237" i="4" s="1"/>
  <c r="AG237" i="4"/>
  <c r="C238" i="4" s="1"/>
  <c r="E238" i="4" s="1"/>
  <c r="K238" i="4"/>
  <c r="T237" i="4"/>
  <c r="AK238" i="4" l="1"/>
  <c r="AL238" i="4"/>
  <c r="AH237" i="4"/>
  <c r="D238" i="4" s="1"/>
  <c r="L238" i="4" s="1"/>
  <c r="U238" i="4" s="1"/>
  <c r="V238" i="4" s="1"/>
  <c r="B238" i="4"/>
  <c r="O239" i="4"/>
  <c r="Y238" i="4" l="1"/>
  <c r="M238" i="4"/>
  <c r="P238" i="4" s="1"/>
  <c r="I238" i="4"/>
  <c r="W238" i="4"/>
  <c r="Z238" i="4"/>
  <c r="R238" i="4"/>
  <c r="N238" i="4" l="1"/>
  <c r="F238" i="4"/>
  <c r="G238" i="4" s="1"/>
  <c r="Q238" i="4"/>
  <c r="S238" i="4" s="1"/>
  <c r="X238" i="4"/>
  <c r="AA238" i="4" s="1"/>
  <c r="AB238" i="4" s="1"/>
  <c r="AC238" i="4"/>
  <c r="H239" i="4"/>
  <c r="K239" i="4" l="1"/>
  <c r="AI238" i="4"/>
  <c r="AJ238" i="4" s="1"/>
  <c r="AD238" i="4"/>
  <c r="AE238" i="4" s="1"/>
  <c r="AG238" i="4"/>
  <c r="C239" i="4" s="1"/>
  <c r="E239" i="4" s="1"/>
  <c r="AF238" i="4"/>
  <c r="T238" i="4"/>
  <c r="AH238" i="4" l="1"/>
  <c r="D239" i="4" s="1"/>
  <c r="AL239" i="4"/>
  <c r="AK239" i="4"/>
  <c r="B239" i="4"/>
  <c r="O240" i="4"/>
  <c r="I239" i="4" l="1"/>
  <c r="L239" i="4"/>
  <c r="U239" i="4" s="1"/>
  <c r="V239" i="4" s="1"/>
  <c r="F239" i="4" l="1"/>
  <c r="M239" i="4"/>
  <c r="W239" i="4"/>
  <c r="Y239" i="4"/>
  <c r="Z239" i="4"/>
  <c r="X239" i="4" l="1"/>
  <c r="AA239" i="4" s="1"/>
  <c r="AB239" i="4" s="1"/>
  <c r="N239" i="4"/>
  <c r="P239" i="4"/>
  <c r="R239" i="4"/>
  <c r="G239" i="4" l="1"/>
  <c r="Q239" i="4"/>
  <c r="S239" i="4" s="1"/>
  <c r="T239" i="4" s="1"/>
  <c r="AC239" i="4"/>
  <c r="H240" i="4"/>
  <c r="K240" i="4" l="1"/>
  <c r="AI239" i="4"/>
  <c r="AJ239" i="4" s="1"/>
  <c r="AD239" i="4"/>
  <c r="AE239" i="4" s="1"/>
  <c r="AG239" i="4"/>
  <c r="C240" i="4" s="1"/>
  <c r="E240" i="4" s="1"/>
  <c r="AF239" i="4"/>
  <c r="AH239" i="4" l="1"/>
  <c r="D240" i="4" s="1"/>
  <c r="L240" i="4" s="1"/>
  <c r="U240" i="4" s="1"/>
  <c r="V240" i="4" s="1"/>
  <c r="AK240" i="4"/>
  <c r="B240" i="4"/>
  <c r="AL240" i="4"/>
  <c r="O241" i="4"/>
  <c r="M240" i="4" l="1"/>
  <c r="N240" i="4" s="1"/>
  <c r="I240" i="4"/>
  <c r="Y240" i="4"/>
  <c r="W240" i="4"/>
  <c r="Z240" i="4"/>
  <c r="P240" i="4" l="1"/>
  <c r="F240" i="4"/>
  <c r="G240" i="4" s="1"/>
  <c r="Q240" i="4"/>
  <c r="R240" i="4"/>
  <c r="X240" i="4" l="1"/>
  <c r="AA240" i="4" s="1"/>
  <c r="AB240" i="4" s="1"/>
  <c r="S240" i="4"/>
  <c r="AC240" i="4"/>
  <c r="H241" i="4"/>
  <c r="AF240" i="4" l="1"/>
  <c r="AG240" i="4"/>
  <c r="C241" i="4" s="1"/>
  <c r="E241" i="4" s="1"/>
  <c r="AD240" i="4"/>
  <c r="AE240" i="4" s="1"/>
  <c r="AI240" i="4"/>
  <c r="AJ240" i="4" s="1"/>
  <c r="K241" i="4"/>
  <c r="T240" i="4"/>
  <c r="AH240" i="4"/>
  <c r="D241" i="4" s="1"/>
  <c r="L241" i="4" s="1"/>
  <c r="U241" i="4" s="1"/>
  <c r="V241" i="4" s="1"/>
  <c r="B241" i="4"/>
  <c r="O242" i="4"/>
  <c r="AK241" i="4" l="1"/>
  <c r="AL241" i="4"/>
  <c r="M241" i="4"/>
  <c r="P241" i="4" s="1"/>
  <c r="I241" i="4"/>
  <c r="W241" i="4"/>
  <c r="Y241" i="4"/>
  <c r="Z241" i="4"/>
  <c r="R241" i="4"/>
  <c r="N241" i="4" l="1"/>
  <c r="Q241" i="4" s="1"/>
  <c r="S241" i="4" s="1"/>
  <c r="T241" i="4" s="1"/>
  <c r="F241" i="4"/>
  <c r="H242" i="4"/>
  <c r="AC241" i="4"/>
  <c r="G241" i="4" l="1"/>
  <c r="X241" i="4"/>
  <c r="AA241" i="4" s="1"/>
  <c r="AB241" i="4" s="1"/>
  <c r="AD241" i="4"/>
  <c r="AE241" i="4" s="1"/>
  <c r="AI241" i="4"/>
  <c r="AJ241" i="4" s="1"/>
  <c r="AG241" i="4"/>
  <c r="C242" i="4" s="1"/>
  <c r="E242" i="4" s="1"/>
  <c r="AF241" i="4"/>
  <c r="B242" i="4" s="1"/>
  <c r="K242" i="4"/>
  <c r="AK242" i="4"/>
  <c r="O243" i="4"/>
  <c r="AL242" i="4" l="1"/>
  <c r="AH241" i="4"/>
  <c r="D242" i="4" s="1"/>
  <c r="I242" i="4"/>
  <c r="F242" i="4" l="1"/>
  <c r="L242" i="4"/>
  <c r="U242" i="4" s="1"/>
  <c r="V242" i="4" s="1"/>
  <c r="Y242" i="4" l="1"/>
  <c r="W242" i="4"/>
  <c r="X242" i="4" s="1"/>
  <c r="M242" i="4"/>
  <c r="Z242" i="4"/>
  <c r="N242" i="4" l="1"/>
  <c r="Q242" i="4" s="1"/>
  <c r="P242" i="4"/>
  <c r="AA242" i="4"/>
  <c r="AB242" i="4" s="1"/>
  <c r="R242" i="4"/>
  <c r="S242" i="4" l="1"/>
  <c r="G242" i="4"/>
  <c r="H243" i="4"/>
  <c r="AC242" i="4"/>
  <c r="K243" i="4" l="1"/>
  <c r="AD242" i="4"/>
  <c r="AE242" i="4" s="1"/>
  <c r="AI242" i="4"/>
  <c r="AJ242" i="4" s="1"/>
  <c r="AG242" i="4"/>
  <c r="C243" i="4" s="1"/>
  <c r="E243" i="4" s="1"/>
  <c r="AF242" i="4"/>
  <c r="B243" i="4" s="1"/>
  <c r="T242" i="4"/>
  <c r="O244" i="4"/>
  <c r="I243" i="4" l="1"/>
  <c r="AH242" i="4"/>
  <c r="D243" i="4" s="1"/>
  <c r="AK243" i="4"/>
  <c r="AL243" i="4"/>
  <c r="F243" i="4" l="1"/>
  <c r="L243" i="4"/>
  <c r="U243" i="4" s="1"/>
  <c r="V243" i="4" s="1"/>
  <c r="Y243" i="4" l="1"/>
  <c r="W243" i="4"/>
  <c r="X243" i="4" s="1"/>
  <c r="M243" i="4"/>
  <c r="Z243" i="4"/>
  <c r="P243" i="4" l="1"/>
  <c r="N243" i="4"/>
  <c r="AA243" i="4"/>
  <c r="AB243" i="4" s="1"/>
  <c r="R243" i="4"/>
  <c r="Q243" i="4" l="1"/>
  <c r="S243" i="4" s="1"/>
  <c r="T243" i="4" s="1"/>
  <c r="G243" i="4"/>
  <c r="H244" i="4"/>
  <c r="AC243" i="4"/>
  <c r="K244" i="4" l="1"/>
  <c r="AD243" i="4"/>
  <c r="AE243" i="4" s="1"/>
  <c r="AI243" i="4"/>
  <c r="AJ243" i="4" s="1"/>
  <c r="AF243" i="4"/>
  <c r="AG243" i="4"/>
  <c r="C244" i="4" s="1"/>
  <c r="E244" i="4" s="1"/>
  <c r="AL244" i="4" l="1"/>
  <c r="AK244" i="4"/>
  <c r="B244" i="4"/>
  <c r="AH243" i="4"/>
  <c r="D244" i="4" s="1"/>
  <c r="O245" i="4"/>
  <c r="I244" i="4" l="1"/>
  <c r="L244" i="4"/>
  <c r="U244" i="4" s="1"/>
  <c r="V244" i="4" s="1"/>
  <c r="M244" i="4" l="1"/>
  <c r="N244" i="4" s="1"/>
  <c r="Q244" i="4" s="1"/>
  <c r="F244" i="4"/>
  <c r="W244" i="4"/>
  <c r="Y244" i="4"/>
  <c r="P244" i="4"/>
  <c r="R244" i="4"/>
  <c r="Z244" i="4"/>
  <c r="X244" i="4" l="1"/>
  <c r="AA244" i="4" s="1"/>
  <c r="AB244" i="4" s="1"/>
  <c r="S244" i="4"/>
  <c r="T244" i="4" s="1"/>
  <c r="G244" i="4"/>
  <c r="H245" i="4"/>
  <c r="AC244" i="4"/>
  <c r="AD244" i="4" l="1"/>
  <c r="AE244" i="4" s="1"/>
  <c r="AI244" i="4"/>
  <c r="AJ244" i="4" s="1"/>
  <c r="AG244" i="4"/>
  <c r="C245" i="4" s="1"/>
  <c r="E245" i="4" s="1"/>
  <c r="AF244" i="4"/>
  <c r="B245" i="4" s="1"/>
  <c r="K245" i="4"/>
  <c r="O246" i="4"/>
  <c r="AK245" i="4" l="1"/>
  <c r="AL245" i="4"/>
  <c r="I245" i="4"/>
  <c r="AH244" i="4"/>
  <c r="D245" i="4" s="1"/>
  <c r="F245" i="4" l="1"/>
  <c r="L245" i="4"/>
  <c r="U245" i="4" s="1"/>
  <c r="V245" i="4" s="1"/>
  <c r="M245" i="4" l="1"/>
  <c r="N245" i="4" s="1"/>
  <c r="Q245" i="4" s="1"/>
  <c r="P245" i="4"/>
  <c r="Y245" i="4"/>
  <c r="W245" i="4"/>
  <c r="X245" i="4" s="1"/>
  <c r="R245" i="4"/>
  <c r="Z245" i="4"/>
  <c r="S245" i="4" l="1"/>
  <c r="G245" i="4"/>
  <c r="AA245" i="4"/>
  <c r="AB245" i="4" s="1"/>
  <c r="H246" i="4"/>
  <c r="AC245" i="4"/>
  <c r="AI245" i="4" l="1"/>
  <c r="AJ245" i="4" s="1"/>
  <c r="AG245" i="4"/>
  <c r="C246" i="4" s="1"/>
  <c r="E246" i="4" s="1"/>
  <c r="AD245" i="4"/>
  <c r="AE245" i="4" s="1"/>
  <c r="AF245" i="4"/>
  <c r="K246" i="4"/>
  <c r="T245" i="4"/>
  <c r="AH245" i="4" l="1"/>
  <c r="D246" i="4" s="1"/>
  <c r="L246" i="4" s="1"/>
  <c r="U246" i="4" s="1"/>
  <c r="V246" i="4" s="1"/>
  <c r="B246" i="4"/>
  <c r="I246" i="4" s="1"/>
  <c r="AL246" i="4"/>
  <c r="AK246" i="4"/>
  <c r="O247" i="4"/>
  <c r="Y246" i="4" l="1"/>
  <c r="M246" i="4"/>
  <c r="P246" i="4" s="1"/>
  <c r="W246" i="4"/>
  <c r="F246" i="4"/>
  <c r="Z246" i="4"/>
  <c r="R246" i="4"/>
  <c r="N246" i="4" l="1"/>
  <c r="X246" i="4"/>
  <c r="AA246" i="4" s="1"/>
  <c r="AB246" i="4" s="1"/>
  <c r="Q246" i="4" l="1"/>
  <c r="S246" i="4" s="1"/>
  <c r="G246" i="4"/>
  <c r="T246" i="4"/>
  <c r="AC246" i="4"/>
  <c r="H247" i="4"/>
  <c r="K247" i="4" l="1"/>
  <c r="AG246" i="4"/>
  <c r="C247" i="4" s="1"/>
  <c r="E247" i="4" s="1"/>
  <c r="F247" i="4" s="1"/>
  <c r="AF246" i="4"/>
  <c r="AI246" i="4"/>
  <c r="AJ246" i="4" s="1"/>
  <c r="AD246" i="4"/>
  <c r="AE246" i="4" s="1"/>
  <c r="B247" i="4" l="1"/>
  <c r="AH246" i="4"/>
  <c r="D247" i="4" s="1"/>
  <c r="L247" i="4" s="1"/>
  <c r="U247" i="4" s="1"/>
  <c r="V247" i="4" s="1"/>
  <c r="Y247" i="4" s="1"/>
  <c r="AK247" i="4"/>
  <c r="AL247" i="4"/>
  <c r="O248" i="4"/>
  <c r="Z247" i="4"/>
  <c r="W247" i="4" l="1"/>
  <c r="X247" i="4" s="1"/>
  <c r="M247" i="4"/>
  <c r="I247" i="4"/>
  <c r="AA247" i="4"/>
  <c r="AB247" i="4" s="1"/>
  <c r="N247" i="4" l="1"/>
  <c r="P247" i="4"/>
  <c r="R247" i="4"/>
  <c r="Q247" i="4" l="1"/>
  <c r="S247" i="4" s="1"/>
  <c r="G247" i="4"/>
  <c r="AC247" i="4"/>
  <c r="H248" i="4"/>
  <c r="K248" i="4" l="1"/>
  <c r="AG247" i="4"/>
  <c r="C248" i="4" s="1"/>
  <c r="E248" i="4" s="1"/>
  <c r="F248" i="4" s="1"/>
  <c r="AF247" i="4"/>
  <c r="AD247" i="4"/>
  <c r="AE247" i="4" s="1"/>
  <c r="AI247" i="4"/>
  <c r="AJ247" i="4" s="1"/>
  <c r="T247" i="4"/>
  <c r="AK248" i="4" l="1"/>
  <c r="AL248" i="4"/>
  <c r="B248" i="4"/>
  <c r="AH247" i="4"/>
  <c r="D248" i="4" s="1"/>
  <c r="L248" i="4" s="1"/>
  <c r="U248" i="4" s="1"/>
  <c r="V248" i="4" s="1"/>
  <c r="Y248" i="4" s="1"/>
  <c r="O249" i="4"/>
  <c r="Z248" i="4"/>
  <c r="M248" i="4" l="1"/>
  <c r="W248" i="4"/>
  <c r="X248" i="4" s="1"/>
  <c r="AA248" i="4" s="1"/>
  <c r="AB248" i="4" s="1"/>
  <c r="I248" i="4"/>
  <c r="P248" i="4" l="1"/>
  <c r="N248" i="4"/>
  <c r="R248" i="4"/>
  <c r="G248" i="4" l="1"/>
  <c r="Q248" i="4"/>
  <c r="S248" i="4" s="1"/>
  <c r="H249" i="4"/>
  <c r="AC248" i="4"/>
  <c r="K249" i="4" l="1"/>
  <c r="AD248" i="4"/>
  <c r="AE248" i="4" s="1"/>
  <c r="AG248" i="4"/>
  <c r="C249" i="4" s="1"/>
  <c r="E249" i="4" s="1"/>
  <c r="F249" i="4" s="1"/>
  <c r="AF248" i="4"/>
  <c r="AI248" i="4"/>
  <c r="AJ248" i="4" s="1"/>
  <c r="T248" i="4"/>
  <c r="AK249" i="4" l="1"/>
  <c r="B249" i="4"/>
  <c r="AH248" i="4"/>
  <c r="D249" i="4" s="1"/>
  <c r="L249" i="4" s="1"/>
  <c r="U249" i="4" s="1"/>
  <c r="V249" i="4" s="1"/>
  <c r="Y249" i="4" s="1"/>
  <c r="AL249" i="4"/>
  <c r="O250" i="4"/>
  <c r="Z249" i="4"/>
  <c r="W249" i="4" l="1"/>
  <c r="X249" i="4" s="1"/>
  <c r="AA249" i="4" s="1"/>
  <c r="AB249" i="4" s="1"/>
  <c r="I249" i="4"/>
  <c r="M249" i="4"/>
  <c r="N249" i="4" l="1"/>
  <c r="P249" i="4"/>
  <c r="Q249" i="4"/>
  <c r="R249" i="4"/>
  <c r="G249" i="4" l="1"/>
  <c r="S249" i="4"/>
  <c r="AC249" i="4"/>
  <c r="H250" i="4"/>
  <c r="K250" i="4" l="1"/>
  <c r="AD249" i="4"/>
  <c r="AE249" i="4" s="1"/>
  <c r="AI249" i="4"/>
  <c r="AJ249" i="4" s="1"/>
  <c r="AG249" i="4"/>
  <c r="C250" i="4" s="1"/>
  <c r="E250" i="4" s="1"/>
  <c r="AF249" i="4"/>
  <c r="B250" i="4" s="1"/>
  <c r="T249" i="4"/>
  <c r="O251" i="4"/>
  <c r="I250" i="4" l="1"/>
  <c r="AH249" i="4"/>
  <c r="D250" i="4" s="1"/>
  <c r="AL250" i="4"/>
  <c r="AK250" i="4"/>
  <c r="F250" i="4"/>
  <c r="L250" i="4" l="1"/>
  <c r="U250" i="4" s="1"/>
  <c r="V250" i="4" s="1"/>
  <c r="W250" i="4" l="1"/>
  <c r="X250" i="4" s="1"/>
  <c r="Y250" i="4"/>
  <c r="M250" i="4"/>
  <c r="Z250" i="4"/>
  <c r="AA250" i="4" l="1"/>
  <c r="AB250" i="4" s="1"/>
  <c r="P250" i="4"/>
  <c r="N250" i="4"/>
  <c r="R250" i="4"/>
  <c r="G250" i="4" l="1"/>
  <c r="Q250" i="4"/>
  <c r="S250" i="4" s="1"/>
  <c r="AC250" i="4"/>
  <c r="H251" i="4"/>
  <c r="K251" i="4" l="1"/>
  <c r="AF250" i="4"/>
  <c r="AD250" i="4"/>
  <c r="AE250" i="4" s="1"/>
  <c r="AG250" i="4"/>
  <c r="C251" i="4" s="1"/>
  <c r="E251" i="4" s="1"/>
  <c r="F251" i="4" s="1"/>
  <c r="AI250" i="4"/>
  <c r="AJ250" i="4" s="1"/>
  <c r="T250" i="4"/>
  <c r="AH250" i="4" l="1"/>
  <c r="D251" i="4" s="1"/>
  <c r="L251" i="4" s="1"/>
  <c r="B251" i="4"/>
  <c r="AK251" i="4"/>
  <c r="I251" i="4"/>
  <c r="AL251" i="4"/>
  <c r="O252" i="4"/>
  <c r="U251" i="4" l="1"/>
  <c r="V251" i="4" s="1"/>
  <c r="M251" i="4"/>
  <c r="W251" i="4" l="1"/>
  <c r="Y251" i="4"/>
  <c r="X251" i="4"/>
  <c r="N251" i="4"/>
  <c r="Q251" i="4" s="1"/>
  <c r="P251" i="4"/>
  <c r="R251" i="4"/>
  <c r="Z251" i="4"/>
  <c r="S251" i="4" l="1"/>
  <c r="G251" i="4"/>
  <c r="AA251" i="4"/>
  <c r="AB251" i="4" s="1"/>
  <c r="AC251" i="4"/>
  <c r="H252" i="4"/>
  <c r="K252" i="4" l="1"/>
  <c r="AD251" i="4"/>
  <c r="AE251" i="4" s="1"/>
  <c r="AF251" i="4"/>
  <c r="AG251" i="4"/>
  <c r="C252" i="4" s="1"/>
  <c r="E252" i="4" s="1"/>
  <c r="F252" i="4" s="1"/>
  <c r="AI251" i="4"/>
  <c r="AJ251" i="4" s="1"/>
  <c r="T251" i="4"/>
  <c r="AL252" i="4" l="1"/>
  <c r="B252" i="4"/>
  <c r="AH251" i="4"/>
  <c r="D252" i="4" s="1"/>
  <c r="AK252" i="4"/>
  <c r="O253" i="4"/>
  <c r="I252" i="4" l="1"/>
  <c r="L252" i="4"/>
  <c r="U252" i="4" s="1"/>
  <c r="V252" i="4" s="1"/>
  <c r="M252" i="4"/>
  <c r="N252" i="4" l="1"/>
  <c r="P252" i="4"/>
  <c r="W252" i="4"/>
  <c r="X252" i="4" s="1"/>
  <c r="Y252" i="4"/>
  <c r="R252" i="4"/>
  <c r="Z252" i="4"/>
  <c r="AA252" i="4" l="1"/>
  <c r="AB252" i="4" s="1"/>
  <c r="Q252" i="4"/>
  <c r="S252" i="4" s="1"/>
  <c r="G252" i="4"/>
  <c r="AC252" i="4"/>
  <c r="H253" i="4"/>
  <c r="K253" i="4" l="1"/>
  <c r="AF252" i="4"/>
  <c r="AH252" i="4" s="1"/>
  <c r="D253" i="4" s="1"/>
  <c r="L253" i="4" s="1"/>
  <c r="U253" i="4" s="1"/>
  <c r="V253" i="4" s="1"/>
  <c r="AI252" i="4"/>
  <c r="AJ252" i="4" s="1"/>
  <c r="AD252" i="4"/>
  <c r="AE252" i="4" s="1"/>
  <c r="AG252" i="4"/>
  <c r="C253" i="4" s="1"/>
  <c r="E253" i="4" s="1"/>
  <c r="F253" i="4" s="1"/>
  <c r="T252" i="4"/>
  <c r="B253" i="4" l="1"/>
  <c r="Y253" i="4"/>
  <c r="M253" i="4"/>
  <c r="AK253" i="4"/>
  <c r="AL253" i="4"/>
  <c r="O254" i="4"/>
  <c r="Z253" i="4"/>
  <c r="I253" i="4" l="1"/>
  <c r="W253" i="4"/>
  <c r="X253" i="4" s="1"/>
  <c r="AA253" i="4" s="1"/>
  <c r="AB253" i="4" s="1"/>
  <c r="N253" i="4"/>
  <c r="Q253" i="4" s="1"/>
  <c r="P253" i="4"/>
  <c r="R253" i="4"/>
  <c r="S253" i="4" l="1"/>
  <c r="G253" i="4"/>
  <c r="AC253" i="4"/>
  <c r="H254" i="4"/>
  <c r="K254" i="4" l="1"/>
  <c r="AF253" i="4"/>
  <c r="B254" i="4" s="1"/>
  <c r="AD253" i="4"/>
  <c r="AE253" i="4" s="1"/>
  <c r="AI253" i="4"/>
  <c r="AJ253" i="4" s="1"/>
  <c r="AG253" i="4"/>
  <c r="C254" i="4" s="1"/>
  <c r="E254" i="4" s="1"/>
  <c r="F254" i="4" s="1"/>
  <c r="T253" i="4"/>
  <c r="O255" i="4"/>
  <c r="AK254" i="4" l="1"/>
  <c r="AL254" i="4"/>
  <c r="AH253" i="4"/>
  <c r="D254" i="4" s="1"/>
  <c r="I254" i="4"/>
  <c r="L254" i="4" l="1"/>
  <c r="U254" i="4" s="1"/>
  <c r="V254" i="4" s="1"/>
  <c r="M254" i="4"/>
  <c r="N254" i="4" l="1"/>
  <c r="Q254" i="4" s="1"/>
  <c r="P254" i="4"/>
  <c r="Y254" i="4"/>
  <c r="W254" i="4"/>
  <c r="X254" i="4" s="1"/>
  <c r="Z254" i="4"/>
  <c r="R254" i="4"/>
  <c r="AA254" i="4" l="1"/>
  <c r="AB254" i="4" s="1"/>
  <c r="S254" i="4"/>
  <c r="G254" i="4"/>
  <c r="AC254" i="4"/>
  <c r="H255" i="4"/>
  <c r="K255" i="4" l="1"/>
  <c r="AI254" i="4"/>
  <c r="AJ254" i="4" s="1"/>
  <c r="AF254" i="4"/>
  <c r="AD254" i="4"/>
  <c r="AE254" i="4" s="1"/>
  <c r="AG254" i="4"/>
  <c r="C255" i="4" s="1"/>
  <c r="E255" i="4" s="1"/>
  <c r="F255" i="4" s="1"/>
  <c r="T254" i="4"/>
  <c r="AL255" i="4" l="1"/>
  <c r="AK255" i="4"/>
  <c r="B255" i="4"/>
  <c r="AH254" i="4"/>
  <c r="D255" i="4" s="1"/>
  <c r="O256" i="4"/>
  <c r="L255" i="4" l="1"/>
  <c r="U255" i="4" s="1"/>
  <c r="V255" i="4" s="1"/>
  <c r="M255" i="4"/>
  <c r="I255" i="4"/>
  <c r="P255" i="4" l="1"/>
  <c r="N255" i="4"/>
  <c r="Q255" i="4" s="1"/>
  <c r="W255" i="4"/>
  <c r="X255" i="4" s="1"/>
  <c r="Y255" i="4"/>
  <c r="R255" i="4"/>
  <c r="Z255" i="4"/>
  <c r="AA255" i="4" l="1"/>
  <c r="AB255" i="4" s="1"/>
  <c r="G255" i="4"/>
  <c r="S255" i="4"/>
  <c r="AC255" i="4"/>
  <c r="H256" i="4"/>
  <c r="K256" i="4" l="1"/>
  <c r="AI255" i="4"/>
  <c r="AJ255" i="4" s="1"/>
  <c r="AD255" i="4"/>
  <c r="AE255" i="4" s="1"/>
  <c r="AG255" i="4"/>
  <c r="C256" i="4" s="1"/>
  <c r="E256" i="4" s="1"/>
  <c r="F256" i="4" s="1"/>
  <c r="AF255" i="4"/>
  <c r="T255" i="4"/>
  <c r="AH255" i="4" l="1"/>
  <c r="D256" i="4" s="1"/>
  <c r="L256" i="4" s="1"/>
  <c r="U256" i="4" s="1"/>
  <c r="V256" i="4" s="1"/>
  <c r="AL256" i="4"/>
  <c r="AK256" i="4"/>
  <c r="W256" i="4"/>
  <c r="Y256" i="4"/>
  <c r="B256" i="4"/>
  <c r="M256" i="4"/>
  <c r="Z256" i="4"/>
  <c r="O257" i="4"/>
  <c r="P256" i="4" l="1"/>
  <c r="N256" i="4"/>
  <c r="G256" i="4" s="1"/>
  <c r="I256" i="4"/>
  <c r="X256" i="4"/>
  <c r="AA256" i="4" s="1"/>
  <c r="AB256" i="4" s="1"/>
  <c r="R256" i="4"/>
  <c r="Q256" i="4" l="1"/>
  <c r="S256" i="4" s="1"/>
  <c r="AC256" i="4"/>
  <c r="H257" i="4"/>
  <c r="K257" i="4" l="1"/>
  <c r="AG256" i="4"/>
  <c r="C257" i="4" s="1"/>
  <c r="E257" i="4" s="1"/>
  <c r="F257" i="4" s="1"/>
  <c r="AI256" i="4"/>
  <c r="AJ256" i="4" s="1"/>
  <c r="AD256" i="4"/>
  <c r="AE256" i="4" s="1"/>
  <c r="AF256" i="4"/>
  <c r="B257" i="4" s="1"/>
  <c r="T256" i="4"/>
  <c r="O258" i="4"/>
  <c r="I257" i="4" l="1"/>
  <c r="AL257" i="4"/>
  <c r="AH256" i="4"/>
  <c r="D257" i="4" s="1"/>
  <c r="AK257" i="4"/>
  <c r="L257" i="4" l="1"/>
  <c r="U257" i="4" s="1"/>
  <c r="V257" i="4" s="1"/>
  <c r="M257" i="4" l="1"/>
  <c r="W257" i="4"/>
  <c r="X257" i="4" s="1"/>
  <c r="Y257" i="4"/>
  <c r="Z257" i="4"/>
  <c r="AA257" i="4" l="1"/>
  <c r="AB257" i="4" s="1"/>
  <c r="N257" i="4"/>
  <c r="Q257" i="4" s="1"/>
  <c r="P257" i="4"/>
  <c r="R257" i="4"/>
  <c r="S257" i="4" l="1"/>
  <c r="G257" i="4"/>
  <c r="T257" i="4"/>
  <c r="AC257" i="4"/>
  <c r="H258" i="4"/>
  <c r="K258" i="4" l="1"/>
  <c r="AF257" i="4"/>
  <c r="AI257" i="4"/>
  <c r="AJ257" i="4" s="1"/>
  <c r="AG257" i="4"/>
  <c r="C258" i="4" s="1"/>
  <c r="E258" i="4" s="1"/>
  <c r="F258" i="4" s="1"/>
  <c r="AD257" i="4"/>
  <c r="AE257" i="4" s="1"/>
  <c r="AK258" i="4" l="1"/>
  <c r="AL258" i="4"/>
  <c r="AH257" i="4"/>
  <c r="D258" i="4" s="1"/>
  <c r="B258" i="4"/>
  <c r="O259" i="4"/>
  <c r="L258" i="4" l="1"/>
  <c r="U258" i="4" s="1"/>
  <c r="V258" i="4" s="1"/>
  <c r="M258" i="4"/>
  <c r="I258" i="4"/>
  <c r="P258" i="4" l="1"/>
  <c r="N258" i="4"/>
  <c r="W258" i="4"/>
  <c r="X258" i="4" s="1"/>
  <c r="Y258" i="4"/>
  <c r="R258" i="4"/>
  <c r="Z258" i="4"/>
  <c r="AA258" i="4" l="1"/>
  <c r="AB258" i="4" s="1"/>
  <c r="Q258" i="4"/>
  <c r="S258" i="4" s="1"/>
  <c r="T258" i="4" s="1"/>
  <c r="G258" i="4"/>
  <c r="AC258" i="4"/>
  <c r="H259" i="4"/>
  <c r="AG258" i="4" l="1"/>
  <c r="C259" i="4" s="1"/>
  <c r="E259" i="4" s="1"/>
  <c r="F259" i="4" s="1"/>
  <c r="AD258" i="4"/>
  <c r="AE258" i="4" s="1"/>
  <c r="AI258" i="4"/>
  <c r="AJ258" i="4" s="1"/>
  <c r="AF258" i="4"/>
  <c r="K259" i="4"/>
  <c r="AK259" i="4" l="1"/>
  <c r="B259" i="4"/>
  <c r="AH258" i="4"/>
  <c r="D259" i="4" s="1"/>
  <c r="AL259" i="4"/>
  <c r="O260" i="4"/>
  <c r="L259" i="4" l="1"/>
  <c r="U259" i="4" s="1"/>
  <c r="V259" i="4" s="1"/>
  <c r="I259" i="4"/>
  <c r="Y259" i="4" l="1"/>
  <c r="W259" i="4"/>
  <c r="X259" i="4" s="1"/>
  <c r="M259" i="4"/>
  <c r="Z259" i="4"/>
  <c r="N259" i="4" l="1"/>
  <c r="P259" i="4"/>
  <c r="AA259" i="4"/>
  <c r="AB259" i="4" s="1"/>
  <c r="R259" i="4"/>
  <c r="G259" i="4" l="1"/>
  <c r="Q259" i="4"/>
  <c r="S259" i="4" s="1"/>
  <c r="T259" i="4" s="1"/>
  <c r="H260" i="4"/>
  <c r="AC259" i="4"/>
  <c r="K260" i="4" l="1"/>
  <c r="AI259" i="4"/>
  <c r="AJ259" i="4" s="1"/>
  <c r="AF259" i="4"/>
  <c r="B260" i="4" s="1"/>
  <c r="AD259" i="4"/>
  <c r="AE259" i="4" s="1"/>
  <c r="AG259" i="4"/>
  <c r="C260" i="4" s="1"/>
  <c r="E260" i="4" s="1"/>
  <c r="F260" i="4" s="1"/>
  <c r="O261" i="4"/>
  <c r="I260" i="4" l="1"/>
  <c r="AK260" i="4"/>
  <c r="AH259" i="4"/>
  <c r="D260" i="4" s="1"/>
  <c r="AL260" i="4"/>
  <c r="L260" i="4" l="1"/>
  <c r="U260" i="4" s="1"/>
  <c r="V260" i="4" s="1"/>
  <c r="M260" i="4" l="1"/>
  <c r="N260" i="4"/>
  <c r="P260" i="4"/>
  <c r="W260" i="4"/>
  <c r="X260" i="4" s="1"/>
  <c r="Y260" i="4"/>
  <c r="R260" i="4"/>
  <c r="Z260" i="4"/>
  <c r="Q260" i="4" l="1"/>
  <c r="S260" i="4" s="1"/>
  <c r="G260" i="4"/>
  <c r="AA260" i="4"/>
  <c r="AB260" i="4" s="1"/>
  <c r="AC260" i="4"/>
  <c r="H261" i="4"/>
  <c r="K261" i="4" l="1"/>
  <c r="AD260" i="4"/>
  <c r="AE260" i="4" s="1"/>
  <c r="AI260" i="4"/>
  <c r="AJ260" i="4" s="1"/>
  <c r="AF260" i="4"/>
  <c r="AG260" i="4"/>
  <c r="C261" i="4" s="1"/>
  <c r="E261" i="4" s="1"/>
  <c r="F261" i="4" s="1"/>
  <c r="T260" i="4"/>
  <c r="AH260" i="4" l="1"/>
  <c r="D261" i="4" s="1"/>
  <c r="AL261" i="4"/>
  <c r="AK261" i="4"/>
  <c r="B261" i="4"/>
  <c r="O262" i="4"/>
  <c r="L261" i="4" l="1"/>
  <c r="U261" i="4" s="1"/>
  <c r="V261" i="4" s="1"/>
  <c r="M261" i="4"/>
  <c r="I261" i="4"/>
  <c r="P261" i="4" l="1"/>
  <c r="N261" i="4"/>
  <c r="Q261" i="4" s="1"/>
  <c r="Y261" i="4"/>
  <c r="W261" i="4"/>
  <c r="X261" i="4" s="1"/>
  <c r="R261" i="4"/>
  <c r="Z261" i="4"/>
  <c r="S261" i="4" l="1"/>
  <c r="G261" i="4"/>
  <c r="AA261" i="4"/>
  <c r="AB261" i="4" s="1"/>
  <c r="AC261" i="4"/>
  <c r="H262" i="4"/>
  <c r="K262" i="4" l="1"/>
  <c r="AI261" i="4"/>
  <c r="AJ261" i="4" s="1"/>
  <c r="AD261" i="4"/>
  <c r="AE261" i="4" s="1"/>
  <c r="AG261" i="4"/>
  <c r="C262" i="4" s="1"/>
  <c r="E262" i="4" s="1"/>
  <c r="F262" i="4" s="1"/>
  <c r="AF261" i="4"/>
  <c r="B262" i="4" s="1"/>
  <c r="T261" i="4"/>
  <c r="O263" i="4"/>
  <c r="I262" i="4" l="1"/>
  <c r="AK262" i="4"/>
  <c r="AL262" i="4"/>
  <c r="AH261" i="4"/>
  <c r="D262" i="4" s="1"/>
  <c r="L262" i="4" l="1"/>
  <c r="U262" i="4" s="1"/>
  <c r="V262" i="4" s="1"/>
  <c r="M262" i="4"/>
  <c r="P262" i="4" l="1"/>
  <c r="N262" i="4"/>
  <c r="W262" i="4"/>
  <c r="X262" i="4" s="1"/>
  <c r="Y262" i="4"/>
  <c r="Z262" i="4"/>
  <c r="R262" i="4"/>
  <c r="AA262" i="4" l="1"/>
  <c r="AB262" i="4" s="1"/>
  <c r="Q262" i="4"/>
  <c r="S262" i="4" s="1"/>
  <c r="T262" i="4" s="1"/>
  <c r="G262" i="4"/>
  <c r="H263" i="4"/>
  <c r="AC262" i="4"/>
  <c r="AD262" i="4" l="1"/>
  <c r="AE262" i="4" s="1"/>
  <c r="AF262" i="4"/>
  <c r="AI262" i="4"/>
  <c r="AJ262" i="4" s="1"/>
  <c r="AG262" i="4"/>
  <c r="C263" i="4" s="1"/>
  <c r="E263" i="4" s="1"/>
  <c r="F263" i="4" s="1"/>
  <c r="K263" i="4"/>
  <c r="B263" i="4"/>
  <c r="O264" i="4"/>
  <c r="AL263" i="4" l="1"/>
  <c r="AK263" i="4"/>
  <c r="AH262" i="4"/>
  <c r="D263" i="4" s="1"/>
  <c r="I263" i="4"/>
  <c r="L263" i="4" l="1"/>
  <c r="U263" i="4" s="1"/>
  <c r="V263" i="4" s="1"/>
  <c r="Y263" i="4" l="1"/>
  <c r="W263" i="4"/>
  <c r="X263" i="4" s="1"/>
  <c r="M263" i="4"/>
  <c r="Z263" i="4"/>
  <c r="N263" i="4" l="1"/>
  <c r="P263" i="4"/>
  <c r="AA263" i="4"/>
  <c r="AB263" i="4" s="1"/>
  <c r="R263" i="4"/>
  <c r="G263" i="4" l="1"/>
  <c r="Q263" i="4"/>
  <c r="S263" i="4" s="1"/>
  <c r="H264" i="4"/>
  <c r="AC263" i="4"/>
  <c r="K264" i="4" l="1"/>
  <c r="AI263" i="4"/>
  <c r="AJ263" i="4" s="1"/>
  <c r="AF263" i="4"/>
  <c r="AG263" i="4"/>
  <c r="C264" i="4" s="1"/>
  <c r="E264" i="4" s="1"/>
  <c r="F264" i="4" s="1"/>
  <c r="AD263" i="4"/>
  <c r="AE263" i="4" s="1"/>
  <c r="T263" i="4"/>
  <c r="AL264" i="4" l="1"/>
  <c r="AK264" i="4"/>
  <c r="AH263" i="4"/>
  <c r="D264" i="4" s="1"/>
  <c r="B264" i="4"/>
  <c r="O265" i="4"/>
  <c r="I264" i="4" l="1"/>
  <c r="L264" i="4"/>
  <c r="U264" i="4" s="1"/>
  <c r="V264" i="4" s="1"/>
  <c r="M264" i="4" l="1"/>
  <c r="W264" i="4"/>
  <c r="Y264" i="4"/>
  <c r="X264" i="4"/>
  <c r="Z264" i="4"/>
  <c r="AA264" i="4" l="1"/>
  <c r="AB264" i="4" s="1"/>
  <c r="N264" i="4"/>
  <c r="Q264" i="4" s="1"/>
  <c r="P264" i="4"/>
  <c r="R264" i="4"/>
  <c r="S264" i="4" l="1"/>
  <c r="G264" i="4"/>
  <c r="AC264" i="4"/>
  <c r="H265" i="4"/>
  <c r="K265" i="4" l="1"/>
  <c r="AI264" i="4"/>
  <c r="AJ264" i="4" s="1"/>
  <c r="AD264" i="4"/>
  <c r="AE264" i="4" s="1"/>
  <c r="AG264" i="4"/>
  <c r="C265" i="4" s="1"/>
  <c r="E265" i="4" s="1"/>
  <c r="F265" i="4" s="1"/>
  <c r="AF264" i="4"/>
  <c r="T264" i="4"/>
  <c r="AH264" i="4" l="1"/>
  <c r="D265" i="4" s="1"/>
  <c r="L265" i="4" s="1"/>
  <c r="U265" i="4" s="1"/>
  <c r="V265" i="4" s="1"/>
  <c r="AL265" i="4"/>
  <c r="M265" i="4"/>
  <c r="B265" i="4"/>
  <c r="Y265" i="4" s="1"/>
  <c r="AK265" i="4"/>
  <c r="Z265" i="4"/>
  <c r="O266" i="4"/>
  <c r="W265" i="4" l="1"/>
  <c r="X265" i="4" s="1"/>
  <c r="AA265" i="4" s="1"/>
  <c r="AB265" i="4" s="1"/>
  <c r="I265" i="4"/>
  <c r="N265" i="4"/>
  <c r="G265" i="4" s="1"/>
  <c r="Q265" i="4"/>
  <c r="P265" i="4"/>
  <c r="R265" i="4"/>
  <c r="S265" i="4" l="1"/>
  <c r="AC265" i="4"/>
  <c r="H266" i="4"/>
  <c r="K266" i="4" l="1"/>
  <c r="AD265" i="4"/>
  <c r="AE265" i="4" s="1"/>
  <c r="AI265" i="4"/>
  <c r="AJ265" i="4" s="1"/>
  <c r="AG265" i="4"/>
  <c r="C266" i="4" s="1"/>
  <c r="E266" i="4" s="1"/>
  <c r="F266" i="4" s="1"/>
  <c r="AF265" i="4"/>
  <c r="T265" i="4"/>
  <c r="AL266" i="4" l="1"/>
  <c r="B266" i="4"/>
  <c r="AH265" i="4"/>
  <c r="D266" i="4" s="1"/>
  <c r="AK266" i="4"/>
  <c r="O267" i="4"/>
  <c r="L266" i="4" l="1"/>
  <c r="U266" i="4" s="1"/>
  <c r="V266" i="4" s="1"/>
  <c r="I266" i="4"/>
  <c r="Y266" i="4" l="1"/>
  <c r="W266" i="4"/>
  <c r="X266" i="4" s="1"/>
  <c r="M266" i="4"/>
  <c r="Z266" i="4"/>
  <c r="P266" i="4" l="1"/>
  <c r="N266" i="4"/>
  <c r="Q266" i="4" s="1"/>
  <c r="AA266" i="4"/>
  <c r="AB266" i="4" s="1"/>
  <c r="R266" i="4"/>
  <c r="S266" i="4" l="1"/>
  <c r="G266" i="4"/>
  <c r="H267" i="4"/>
  <c r="AC266" i="4"/>
  <c r="K267" i="4" l="1"/>
  <c r="AI266" i="4"/>
  <c r="AJ266" i="4" s="1"/>
  <c r="AD266" i="4"/>
  <c r="AE266" i="4" s="1"/>
  <c r="AG266" i="4"/>
  <c r="C267" i="4" s="1"/>
  <c r="E267" i="4" s="1"/>
  <c r="F267" i="4" s="1"/>
  <c r="AF266" i="4"/>
  <c r="T266" i="4"/>
  <c r="AH266" i="4" l="1"/>
  <c r="D267" i="4" s="1"/>
  <c r="L267" i="4" s="1"/>
  <c r="U267" i="4" s="1"/>
  <c r="V267" i="4" s="1"/>
  <c r="AL267" i="4"/>
  <c r="AK267" i="4"/>
  <c r="B267" i="4"/>
  <c r="O268" i="4"/>
  <c r="Y267" i="4" l="1"/>
  <c r="M267" i="4"/>
  <c r="N267" i="4" s="1"/>
  <c r="G267" i="4" s="1"/>
  <c r="W267" i="4"/>
  <c r="X267" i="4" s="1"/>
  <c r="I267" i="4"/>
  <c r="Z267" i="4"/>
  <c r="AA267" i="4" l="1"/>
  <c r="AB267" i="4" s="1"/>
  <c r="P267" i="4"/>
  <c r="Q267" i="4"/>
  <c r="R267" i="4"/>
  <c r="S267" i="4" l="1"/>
  <c r="T267" i="4"/>
  <c r="AC267" i="4"/>
  <c r="H268" i="4"/>
  <c r="K268" i="4" l="1"/>
  <c r="AG267" i="4"/>
  <c r="C268" i="4" s="1"/>
  <c r="E268" i="4" s="1"/>
  <c r="F268" i="4" s="1"/>
  <c r="AF267" i="4"/>
  <c r="B268" i="4" s="1"/>
  <c r="AI267" i="4"/>
  <c r="AJ267" i="4" s="1"/>
  <c r="AD267" i="4"/>
  <c r="AE267" i="4" s="1"/>
  <c r="AL268" i="4"/>
  <c r="O269" i="4"/>
  <c r="AH267" i="4" l="1"/>
  <c r="D268" i="4" s="1"/>
  <c r="AK268" i="4"/>
  <c r="L268" i="4"/>
  <c r="U268" i="4" s="1"/>
  <c r="V268" i="4" s="1"/>
  <c r="I268" i="4"/>
  <c r="W268" i="4" l="1"/>
  <c r="X268" i="4" s="1"/>
  <c r="Y268" i="4"/>
  <c r="M268" i="4"/>
  <c r="Z268" i="4"/>
  <c r="P268" i="4" l="1"/>
  <c r="N268" i="4"/>
  <c r="Q268" i="4" s="1"/>
  <c r="AA268" i="4"/>
  <c r="AB268" i="4" s="1"/>
  <c r="R268" i="4"/>
  <c r="S268" i="4" l="1"/>
  <c r="G268" i="4"/>
  <c r="AC268" i="4"/>
  <c r="H269" i="4"/>
  <c r="K269" i="4" l="1"/>
  <c r="AI268" i="4"/>
  <c r="AJ268" i="4" s="1"/>
  <c r="AD268" i="4"/>
  <c r="AE268" i="4" s="1"/>
  <c r="AG268" i="4"/>
  <c r="C269" i="4" s="1"/>
  <c r="E269" i="4" s="1"/>
  <c r="F269" i="4" s="1"/>
  <c r="AF268" i="4"/>
  <c r="T268" i="4"/>
  <c r="AK269" i="4" l="1"/>
  <c r="B269" i="4"/>
  <c r="AH268" i="4"/>
  <c r="D269" i="4" s="1"/>
  <c r="AL269" i="4"/>
  <c r="O270" i="4"/>
  <c r="I269" i="4" l="1"/>
  <c r="L269" i="4"/>
  <c r="U269" i="4" s="1"/>
  <c r="V269" i="4" s="1"/>
  <c r="M269" i="4" l="1"/>
  <c r="Y269" i="4"/>
  <c r="W269" i="4"/>
  <c r="X269" i="4" s="1"/>
  <c r="Z269" i="4"/>
  <c r="N269" i="4" l="1"/>
  <c r="P269" i="4"/>
  <c r="AA269" i="4"/>
  <c r="AB269" i="4" s="1"/>
  <c r="R269" i="4"/>
  <c r="Q269" i="4" l="1"/>
  <c r="S269" i="4" s="1"/>
  <c r="G269" i="4"/>
  <c r="AC269" i="4"/>
  <c r="H270" i="4"/>
  <c r="K270" i="4" l="1"/>
  <c r="AD269" i="4"/>
  <c r="AE269" i="4" s="1"/>
  <c r="AI269" i="4"/>
  <c r="AJ269" i="4" s="1"/>
  <c r="AG269" i="4"/>
  <c r="C270" i="4" s="1"/>
  <c r="E270" i="4" s="1"/>
  <c r="F270" i="4" s="1"/>
  <c r="AF269" i="4"/>
  <c r="B270" i="4" s="1"/>
  <c r="T269" i="4"/>
  <c r="O271" i="4"/>
  <c r="AK270" i="4" l="1"/>
  <c r="AH269" i="4"/>
  <c r="D270" i="4" s="1"/>
  <c r="I270" i="4"/>
  <c r="AL270" i="4"/>
  <c r="L270" i="4" l="1"/>
  <c r="U270" i="4" s="1"/>
  <c r="V270" i="4" s="1"/>
  <c r="M270" i="4" l="1"/>
  <c r="P270" i="4"/>
  <c r="N270" i="4"/>
  <c r="Y270" i="4"/>
  <c r="W270" i="4"/>
  <c r="X270" i="4" s="1"/>
  <c r="Z270" i="4"/>
  <c r="R270" i="4"/>
  <c r="AA270" i="4" l="1"/>
  <c r="AB270" i="4" s="1"/>
  <c r="Q270" i="4"/>
  <c r="S270" i="4" s="1"/>
  <c r="G270" i="4"/>
  <c r="AC270" i="4"/>
  <c r="H271" i="4"/>
  <c r="K271" i="4" l="1"/>
  <c r="AI270" i="4"/>
  <c r="AJ270" i="4" s="1"/>
  <c r="AD270" i="4"/>
  <c r="AE270" i="4" s="1"/>
  <c r="AF270" i="4"/>
  <c r="B271" i="4" s="1"/>
  <c r="AG270" i="4"/>
  <c r="C271" i="4" s="1"/>
  <c r="E271" i="4" s="1"/>
  <c r="F271" i="4" s="1"/>
  <c r="T270" i="4"/>
  <c r="O272" i="4"/>
  <c r="AL271" i="4" l="1"/>
  <c r="AH270" i="4"/>
  <c r="D271" i="4" s="1"/>
  <c r="I271" i="4"/>
  <c r="AK271" i="4"/>
  <c r="L271" i="4" l="1"/>
  <c r="U271" i="4" s="1"/>
  <c r="V271" i="4" s="1"/>
  <c r="Y271" i="4" l="1"/>
  <c r="W271" i="4"/>
  <c r="X271" i="4" s="1"/>
  <c r="M271" i="4"/>
  <c r="Z271" i="4"/>
  <c r="N271" i="4" l="1"/>
  <c r="P271" i="4"/>
  <c r="Q271" i="4"/>
  <c r="AA271" i="4"/>
  <c r="AB271" i="4" s="1"/>
  <c r="R271" i="4"/>
  <c r="G271" i="4" l="1"/>
  <c r="S271" i="4"/>
  <c r="T271" i="4" s="1"/>
  <c r="AC271" i="4"/>
  <c r="H272" i="4"/>
  <c r="K272" i="4" l="1"/>
  <c r="AI271" i="4"/>
  <c r="AJ271" i="4" s="1"/>
  <c r="AF271" i="4"/>
  <c r="B272" i="4" s="1"/>
  <c r="AD271" i="4"/>
  <c r="AE271" i="4" s="1"/>
  <c r="AG271" i="4"/>
  <c r="C272" i="4" s="1"/>
  <c r="E272" i="4" s="1"/>
  <c r="F272" i="4" s="1"/>
  <c r="O273" i="4"/>
  <c r="AK272" i="4" l="1"/>
  <c r="I272" i="4"/>
  <c r="AH271" i="4"/>
  <c r="D272" i="4" s="1"/>
  <c r="AL272" i="4"/>
  <c r="L272" i="4" l="1"/>
  <c r="U272" i="4" s="1"/>
  <c r="V272" i="4" s="1"/>
  <c r="M272" i="4" l="1"/>
  <c r="P272" i="4"/>
  <c r="N272" i="4"/>
  <c r="W272" i="4"/>
  <c r="X272" i="4" s="1"/>
  <c r="Y272" i="4"/>
  <c r="Z272" i="4"/>
  <c r="R272" i="4"/>
  <c r="AA272" i="4" l="1"/>
  <c r="AB272" i="4" s="1"/>
  <c r="Q272" i="4"/>
  <c r="S272" i="4" s="1"/>
  <c r="T272" i="4" s="1"/>
  <c r="G272" i="4"/>
  <c r="H273" i="4"/>
  <c r="AC272" i="4"/>
  <c r="AD272" i="4" l="1"/>
  <c r="AE272" i="4" s="1"/>
  <c r="AI272" i="4"/>
  <c r="AJ272" i="4" s="1"/>
  <c r="AF272" i="4"/>
  <c r="B273" i="4" s="1"/>
  <c r="AG272" i="4"/>
  <c r="C273" i="4" s="1"/>
  <c r="E273" i="4" s="1"/>
  <c r="F273" i="4" s="1"/>
  <c r="K273" i="4"/>
  <c r="O274" i="4"/>
  <c r="I273" i="4" l="1"/>
  <c r="AL273" i="4"/>
  <c r="AH272" i="4"/>
  <c r="D273" i="4" s="1"/>
  <c r="L273" i="4" s="1"/>
  <c r="U273" i="4" s="1"/>
  <c r="V273" i="4" s="1"/>
  <c r="Y273" i="4" s="1"/>
  <c r="AK273" i="4"/>
  <c r="Z273" i="4"/>
  <c r="M273" i="4" l="1"/>
  <c r="W273" i="4"/>
  <c r="X273" i="4" s="1"/>
  <c r="AA273" i="4" s="1"/>
  <c r="AB273" i="4" s="1"/>
  <c r="P273" i="4"/>
  <c r="N273" i="4"/>
  <c r="Q273" i="4" s="1"/>
  <c r="R273" i="4"/>
  <c r="S273" i="4" l="1"/>
  <c r="G273" i="4"/>
  <c r="T273" i="4"/>
  <c r="AC273" i="4"/>
  <c r="H274" i="4"/>
  <c r="K274" i="4" l="1"/>
  <c r="AG273" i="4"/>
  <c r="C274" i="4" s="1"/>
  <c r="E274" i="4" s="1"/>
  <c r="F274" i="4" s="1"/>
  <c r="AF273" i="4"/>
  <c r="AI273" i="4"/>
  <c r="AJ273" i="4" s="1"/>
  <c r="AD273" i="4"/>
  <c r="AE273" i="4" s="1"/>
  <c r="AL274" i="4" l="1"/>
  <c r="AK274" i="4"/>
  <c r="B274" i="4"/>
  <c r="AH273" i="4"/>
  <c r="D274" i="4" s="1"/>
  <c r="O275" i="4"/>
  <c r="L274" i="4" l="1"/>
  <c r="U274" i="4" s="1"/>
  <c r="V274" i="4" s="1"/>
  <c r="I274" i="4"/>
  <c r="W274" i="4" l="1"/>
  <c r="X274" i="4" s="1"/>
  <c r="Y274" i="4"/>
  <c r="M274" i="4"/>
  <c r="Z274" i="4"/>
  <c r="N274" i="4" l="1"/>
  <c r="Q274" i="4" s="1"/>
  <c r="P274" i="4"/>
  <c r="AA274" i="4"/>
  <c r="AB274" i="4" s="1"/>
  <c r="R274" i="4"/>
  <c r="S274" i="4" l="1"/>
  <c r="G274" i="4"/>
  <c r="H275" i="4"/>
  <c r="AC274" i="4"/>
  <c r="K275" i="4" l="1"/>
  <c r="AD274" i="4"/>
  <c r="AE274" i="4" s="1"/>
  <c r="AI274" i="4"/>
  <c r="AJ274" i="4" s="1"/>
  <c r="AG274" i="4"/>
  <c r="C275" i="4" s="1"/>
  <c r="E275" i="4" s="1"/>
  <c r="F275" i="4" s="1"/>
  <c r="AF274" i="4"/>
  <c r="T274" i="4"/>
  <c r="AK275" i="4" l="1"/>
  <c r="B275" i="4"/>
  <c r="AH274" i="4"/>
  <c r="D275" i="4" s="1"/>
  <c r="AL275" i="4"/>
  <c r="O276" i="4"/>
  <c r="L275" i="4" l="1"/>
  <c r="U275" i="4" s="1"/>
  <c r="V275" i="4" s="1"/>
  <c r="I275" i="4"/>
  <c r="W275" i="4" l="1"/>
  <c r="X275" i="4" s="1"/>
  <c r="Y275" i="4"/>
  <c r="M275" i="4"/>
  <c r="Z275" i="4"/>
  <c r="P275" i="4" l="1"/>
  <c r="N275" i="4"/>
  <c r="AA275" i="4"/>
  <c r="AB275" i="4" s="1"/>
  <c r="R275" i="4"/>
  <c r="G275" i="4" l="1"/>
  <c r="Q275" i="4"/>
  <c r="S275" i="4" s="1"/>
  <c r="T275" i="4" s="1"/>
  <c r="AC275" i="4"/>
  <c r="H276" i="4"/>
  <c r="K276" i="4" l="1"/>
  <c r="AI275" i="4"/>
  <c r="AJ275" i="4" s="1"/>
  <c r="AD275" i="4"/>
  <c r="AE275" i="4" s="1"/>
  <c r="AG275" i="4"/>
  <c r="C276" i="4" s="1"/>
  <c r="E276" i="4" s="1"/>
  <c r="F276" i="4" s="1"/>
  <c r="AF275" i="4"/>
  <c r="AH275" i="4" l="1"/>
  <c r="D276" i="4" s="1"/>
  <c r="L276" i="4" s="1"/>
  <c r="U276" i="4" s="1"/>
  <c r="V276" i="4" s="1"/>
  <c r="AK276" i="4"/>
  <c r="B276" i="4"/>
  <c r="AL276" i="4"/>
  <c r="O277" i="4"/>
  <c r="M276" i="4" l="1"/>
  <c r="I276" i="4"/>
  <c r="Y276" i="4"/>
  <c r="W276" i="4"/>
  <c r="X276" i="4" s="1"/>
  <c r="P276" i="4"/>
  <c r="N276" i="4"/>
  <c r="G276" i="4" s="1"/>
  <c r="R276" i="4"/>
  <c r="Z276" i="4"/>
  <c r="Q276" i="4" l="1"/>
  <c r="AA276" i="4"/>
  <c r="AB276" i="4" s="1"/>
  <c r="S276" i="4"/>
  <c r="T276" i="4" s="1"/>
  <c r="AC276" i="4"/>
  <c r="H277" i="4"/>
  <c r="K277" i="4" l="1"/>
  <c r="AD276" i="4"/>
  <c r="AE276" i="4" s="1"/>
  <c r="AI276" i="4"/>
  <c r="AJ276" i="4" s="1"/>
  <c r="AG276" i="4"/>
  <c r="C277" i="4" s="1"/>
  <c r="E277" i="4" s="1"/>
  <c r="F277" i="4" s="1"/>
  <c r="AF276" i="4"/>
  <c r="B277" i="4" l="1"/>
  <c r="AH276" i="4"/>
  <c r="D277" i="4" s="1"/>
  <c r="AK277" i="4"/>
  <c r="AL277" i="4"/>
  <c r="O278" i="4"/>
  <c r="L277" i="4" l="1"/>
  <c r="U277" i="4" s="1"/>
  <c r="V277" i="4" s="1"/>
  <c r="I277" i="4"/>
  <c r="Y277" i="4" l="1"/>
  <c r="W277" i="4"/>
  <c r="X277" i="4" s="1"/>
  <c r="M277" i="4"/>
  <c r="Z277" i="4"/>
  <c r="P277" i="4" l="1"/>
  <c r="N277" i="4"/>
  <c r="AA277" i="4"/>
  <c r="AB277" i="4" s="1"/>
  <c r="R277" i="4"/>
  <c r="Q277" i="4" l="1"/>
  <c r="S277" i="4" s="1"/>
  <c r="G277" i="4"/>
  <c r="H278" i="4"/>
  <c r="AC277" i="4"/>
  <c r="K278" i="4" l="1"/>
  <c r="AD277" i="4"/>
  <c r="AE277" i="4" s="1"/>
  <c r="AI277" i="4"/>
  <c r="AJ277" i="4" s="1"/>
  <c r="AG277" i="4"/>
  <c r="C278" i="4" s="1"/>
  <c r="E278" i="4" s="1"/>
  <c r="F278" i="4" s="1"/>
  <c r="AF277" i="4"/>
  <c r="B278" i="4" s="1"/>
  <c r="T277" i="4"/>
  <c r="O279" i="4"/>
  <c r="AK278" i="4" l="1"/>
  <c r="AH277" i="4"/>
  <c r="D278" i="4" s="1"/>
  <c r="I278" i="4"/>
  <c r="AL278" i="4"/>
  <c r="L278" i="4" l="1"/>
  <c r="U278" i="4" s="1"/>
  <c r="V278" i="4" s="1"/>
  <c r="M278" i="4" l="1"/>
  <c r="P278" i="4"/>
  <c r="N278" i="4"/>
  <c r="W278" i="4"/>
  <c r="X278" i="4" s="1"/>
  <c r="Y278" i="4"/>
  <c r="Z278" i="4"/>
  <c r="R278" i="4"/>
  <c r="AA278" i="4" l="1"/>
  <c r="AB278" i="4" s="1"/>
  <c r="G278" i="4"/>
  <c r="Q278" i="4"/>
  <c r="S278" i="4" s="1"/>
  <c r="AC278" i="4"/>
  <c r="H279" i="4"/>
  <c r="K279" i="4" l="1"/>
  <c r="AI278" i="4"/>
  <c r="AJ278" i="4" s="1"/>
  <c r="AD278" i="4"/>
  <c r="AE278" i="4" s="1"/>
  <c r="AF278" i="4"/>
  <c r="AH278" i="4" s="1"/>
  <c r="D279" i="4" s="1"/>
  <c r="L279" i="4" s="1"/>
  <c r="U279" i="4" s="1"/>
  <c r="V279" i="4" s="1"/>
  <c r="AG278" i="4"/>
  <c r="C279" i="4" s="1"/>
  <c r="E279" i="4" s="1"/>
  <c r="F279" i="4" s="1"/>
  <c r="T278" i="4"/>
  <c r="AK279" i="4" l="1"/>
  <c r="M279" i="4"/>
  <c r="AL279" i="4"/>
  <c r="B279" i="4"/>
  <c r="Y279" i="4" s="1"/>
  <c r="O280" i="4"/>
  <c r="Z279" i="4"/>
  <c r="I279" i="4" l="1"/>
  <c r="N279" i="4"/>
  <c r="P279" i="4"/>
  <c r="W279" i="4"/>
  <c r="X279" i="4" s="1"/>
  <c r="AA279" i="4" s="1"/>
  <c r="AB279" i="4" s="1"/>
  <c r="R279" i="4"/>
  <c r="G279" i="4" l="1"/>
  <c r="Q279" i="4"/>
  <c r="S279" i="4" s="1"/>
  <c r="H280" i="4"/>
  <c r="AC279" i="4"/>
  <c r="K280" i="4" l="1"/>
  <c r="AI279" i="4"/>
  <c r="AJ279" i="4" s="1"/>
  <c r="AD279" i="4"/>
  <c r="AE279" i="4" s="1"/>
  <c r="AG279" i="4"/>
  <c r="C280" i="4" s="1"/>
  <c r="E280" i="4" s="1"/>
  <c r="F280" i="4" s="1"/>
  <c r="AF279" i="4"/>
  <c r="T279" i="4"/>
  <c r="B280" i="4" l="1"/>
  <c r="AH279" i="4"/>
  <c r="D280" i="4" s="1"/>
  <c r="AK280" i="4"/>
  <c r="AL280" i="4"/>
  <c r="O281" i="4"/>
  <c r="L280" i="4" l="1"/>
  <c r="U280" i="4" s="1"/>
  <c r="V280" i="4" s="1"/>
  <c r="I280" i="4"/>
  <c r="M280" i="4" l="1"/>
  <c r="P280" i="4" s="1"/>
  <c r="N280" i="4"/>
  <c r="Q280" i="4" s="1"/>
  <c r="Y280" i="4"/>
  <c r="W280" i="4"/>
  <c r="X280" i="4" s="1"/>
  <c r="R280" i="4"/>
  <c r="Z280" i="4"/>
  <c r="S280" i="4" l="1"/>
  <c r="G280" i="4"/>
  <c r="AA280" i="4"/>
  <c r="AB280" i="4" s="1"/>
  <c r="AC280" i="4"/>
  <c r="H281" i="4"/>
  <c r="K281" i="4" l="1"/>
  <c r="AD280" i="4"/>
  <c r="AE280" i="4" s="1"/>
  <c r="AI280" i="4"/>
  <c r="AJ280" i="4" s="1"/>
  <c r="AG280" i="4"/>
  <c r="C281" i="4" s="1"/>
  <c r="E281" i="4" s="1"/>
  <c r="F281" i="4" s="1"/>
  <c r="AF280" i="4"/>
  <c r="B281" i="4" s="1"/>
  <c r="T280" i="4"/>
  <c r="O282" i="4"/>
  <c r="AK281" i="4" l="1"/>
  <c r="AH280" i="4"/>
  <c r="D281" i="4" s="1"/>
  <c r="I281" i="4"/>
  <c r="AL281" i="4"/>
  <c r="L281" i="4" l="1"/>
  <c r="U281" i="4" s="1"/>
  <c r="V281" i="4" s="1"/>
  <c r="M281" i="4" l="1"/>
  <c r="Y281" i="4"/>
  <c r="W281" i="4"/>
  <c r="X281" i="4" s="1"/>
  <c r="Z281" i="4"/>
  <c r="N281" i="4" l="1"/>
  <c r="P281" i="4"/>
  <c r="AA281" i="4"/>
  <c r="AB281" i="4" s="1"/>
  <c r="R281" i="4"/>
  <c r="G281" i="4" l="1"/>
  <c r="Q281" i="4"/>
  <c r="S281" i="4" s="1"/>
  <c r="H282" i="4"/>
  <c r="AC281" i="4"/>
  <c r="K282" i="4" l="1"/>
  <c r="AI281" i="4"/>
  <c r="AJ281" i="4" s="1"/>
  <c r="AD281" i="4"/>
  <c r="AE281" i="4" s="1"/>
  <c r="AG281" i="4"/>
  <c r="C282" i="4" s="1"/>
  <c r="E282" i="4" s="1"/>
  <c r="F282" i="4" s="1"/>
  <c r="AF281" i="4"/>
  <c r="T281" i="4"/>
  <c r="AH281" i="4" l="1"/>
  <c r="D282" i="4" s="1"/>
  <c r="B282" i="4"/>
  <c r="AL282" i="4"/>
  <c r="AK282" i="4"/>
  <c r="O283" i="4"/>
  <c r="I282" i="4" l="1"/>
  <c r="L282" i="4"/>
  <c r="U282" i="4" s="1"/>
  <c r="V282" i="4" s="1"/>
  <c r="M282" i="4" l="1"/>
  <c r="Y282" i="4"/>
  <c r="W282" i="4"/>
  <c r="X282" i="4" s="1"/>
  <c r="N282" i="4"/>
  <c r="Q282" i="4" s="1"/>
  <c r="P282" i="4"/>
  <c r="Z282" i="4"/>
  <c r="R282" i="4"/>
  <c r="S282" i="4" l="1"/>
  <c r="G282" i="4"/>
  <c r="AA282" i="4"/>
  <c r="AB282" i="4" s="1"/>
  <c r="AC282" i="4"/>
  <c r="H283" i="4"/>
  <c r="K283" i="4" l="1"/>
  <c r="AI282" i="4"/>
  <c r="AJ282" i="4" s="1"/>
  <c r="AD282" i="4"/>
  <c r="AE282" i="4" s="1"/>
  <c r="AG282" i="4"/>
  <c r="C283" i="4" s="1"/>
  <c r="E283" i="4" s="1"/>
  <c r="F283" i="4" s="1"/>
  <c r="AF282" i="4"/>
  <c r="T282" i="4"/>
  <c r="AH282" i="4" l="1"/>
  <c r="D283" i="4" s="1"/>
  <c r="L283" i="4" s="1"/>
  <c r="U283" i="4" s="1"/>
  <c r="V283" i="4" s="1"/>
  <c r="AL283" i="4"/>
  <c r="B283" i="4"/>
  <c r="AK283" i="4"/>
  <c r="O284" i="4"/>
  <c r="Y283" i="4" l="1"/>
  <c r="M283" i="4"/>
  <c r="W283" i="4"/>
  <c r="X283" i="4" s="1"/>
  <c r="I283" i="4"/>
  <c r="N283" i="4"/>
  <c r="P283" i="4"/>
  <c r="R283" i="4"/>
  <c r="Z283" i="4"/>
  <c r="AA283" i="4" l="1"/>
  <c r="AB283" i="4" s="1"/>
  <c r="Q283" i="4"/>
  <c r="S283" i="4" s="1"/>
  <c r="T283" i="4" s="1"/>
  <c r="G283" i="4"/>
  <c r="AC283" i="4"/>
  <c r="H284" i="4"/>
  <c r="K284" i="4" l="1"/>
  <c r="AI283" i="4"/>
  <c r="AJ283" i="4" s="1"/>
  <c r="AD283" i="4"/>
  <c r="AE283" i="4" s="1"/>
  <c r="AG283" i="4"/>
  <c r="C284" i="4" s="1"/>
  <c r="E284" i="4" s="1"/>
  <c r="F284" i="4" s="1"/>
  <c r="AF283" i="4"/>
  <c r="AH283" i="4" l="1"/>
  <c r="D284" i="4" s="1"/>
  <c r="L284" i="4" s="1"/>
  <c r="U284" i="4" s="1"/>
  <c r="V284" i="4" s="1"/>
  <c r="AL284" i="4"/>
  <c r="AK284" i="4"/>
  <c r="B284" i="4"/>
  <c r="O285" i="4"/>
  <c r="M284" i="4" l="1"/>
  <c r="I284" i="4"/>
  <c r="Y284" i="4"/>
  <c r="N284" i="4"/>
  <c r="G284" i="4" s="1"/>
  <c r="P284" i="4"/>
  <c r="W284" i="4"/>
  <c r="X284" i="4" s="1"/>
  <c r="R284" i="4"/>
  <c r="Z284" i="4"/>
  <c r="AA284" i="4" l="1"/>
  <c r="AB284" i="4" s="1"/>
  <c r="Q284" i="4"/>
  <c r="S284" i="4" s="1"/>
  <c r="T284" i="4" s="1"/>
  <c r="AC284" i="4"/>
  <c r="H285" i="4"/>
  <c r="AD284" i="4" l="1"/>
  <c r="AE284" i="4" s="1"/>
  <c r="AI284" i="4"/>
  <c r="AJ284" i="4" s="1"/>
  <c r="AG284" i="4"/>
  <c r="C285" i="4" s="1"/>
  <c r="E285" i="4" s="1"/>
  <c r="F285" i="4" s="1"/>
  <c r="AF284" i="4"/>
  <c r="B285" i="4" s="1"/>
  <c r="I285" i="4" s="1"/>
  <c r="K285" i="4"/>
  <c r="O286" i="4"/>
  <c r="AL285" i="4" l="1"/>
  <c r="AK285" i="4"/>
  <c r="AH284" i="4"/>
  <c r="D285" i="4" s="1"/>
  <c r="L285" i="4" l="1"/>
  <c r="U285" i="4" s="1"/>
  <c r="V285" i="4" s="1"/>
  <c r="M285" i="4"/>
  <c r="N285" i="4" l="1"/>
  <c r="P285" i="4"/>
  <c r="Q285" i="4"/>
  <c r="Y285" i="4"/>
  <c r="W285" i="4"/>
  <c r="X285" i="4"/>
  <c r="R285" i="4"/>
  <c r="Z285" i="4"/>
  <c r="S285" i="4" l="1"/>
  <c r="AA285" i="4"/>
  <c r="AB285" i="4" s="1"/>
  <c r="G285" i="4"/>
  <c r="AC285" i="4"/>
  <c r="H286" i="4"/>
  <c r="K286" i="4" l="1"/>
  <c r="AI285" i="4"/>
  <c r="AJ285" i="4" s="1"/>
  <c r="AD285" i="4"/>
  <c r="AE285" i="4" s="1"/>
  <c r="AF285" i="4"/>
  <c r="AG285" i="4"/>
  <c r="C286" i="4" s="1"/>
  <c r="E286" i="4" s="1"/>
  <c r="F286" i="4" s="1"/>
  <c r="T285" i="4"/>
  <c r="AL286" i="4" l="1"/>
  <c r="AH285" i="4"/>
  <c r="D286" i="4" s="1"/>
  <c r="AK286" i="4"/>
  <c r="B286" i="4"/>
  <c r="O287" i="4"/>
  <c r="I286" i="4" l="1"/>
  <c r="L286" i="4"/>
  <c r="U286" i="4" s="1"/>
  <c r="V286" i="4" s="1"/>
  <c r="W286" i="4" l="1"/>
  <c r="X286" i="4" s="1"/>
  <c r="Y286" i="4"/>
  <c r="M286" i="4"/>
  <c r="Z286" i="4"/>
  <c r="AA286" i="4" l="1"/>
  <c r="AB286" i="4" s="1"/>
  <c r="P286" i="4"/>
  <c r="N286" i="4"/>
  <c r="R286" i="4"/>
  <c r="Q286" i="4" l="1"/>
  <c r="S286" i="4" s="1"/>
  <c r="T286" i="4"/>
  <c r="G286" i="4"/>
  <c r="AC286" i="4"/>
  <c r="H287" i="4"/>
  <c r="K287" i="4" l="1"/>
  <c r="AD286" i="4"/>
  <c r="AE286" i="4" s="1"/>
  <c r="AI286" i="4"/>
  <c r="AJ286" i="4" s="1"/>
  <c r="AG286" i="4"/>
  <c r="C287" i="4" s="1"/>
  <c r="E287" i="4" s="1"/>
  <c r="F287" i="4" s="1"/>
  <c r="AF286" i="4"/>
  <c r="AK287" i="4" l="1"/>
  <c r="AL287" i="4"/>
  <c r="AH286" i="4"/>
  <c r="D287" i="4" s="1"/>
  <c r="B287" i="4"/>
  <c r="O288" i="4"/>
  <c r="L287" i="4" l="1"/>
  <c r="U287" i="4" s="1"/>
  <c r="V287" i="4" s="1"/>
  <c r="I287" i="4"/>
  <c r="M287" i="4" l="1"/>
  <c r="P287" i="4"/>
  <c r="N287" i="4"/>
  <c r="Y287" i="4"/>
  <c r="W287" i="4"/>
  <c r="X287" i="4" s="1"/>
  <c r="Z287" i="4"/>
  <c r="R287" i="4"/>
  <c r="AA287" i="4" l="1"/>
  <c r="AB287" i="4" s="1"/>
  <c r="G287" i="4"/>
  <c r="Q287" i="4"/>
  <c r="S287" i="4" s="1"/>
  <c r="H288" i="4"/>
  <c r="AC287" i="4"/>
  <c r="AD287" i="4" l="1"/>
  <c r="AE287" i="4" s="1"/>
  <c r="AI287" i="4"/>
  <c r="AJ287" i="4" s="1"/>
  <c r="AG287" i="4"/>
  <c r="C288" i="4" s="1"/>
  <c r="E288" i="4" s="1"/>
  <c r="F288" i="4" s="1"/>
  <c r="AF287" i="4"/>
  <c r="B288" i="4" s="1"/>
  <c r="K288" i="4"/>
  <c r="AL288" i="4"/>
  <c r="T287" i="4"/>
  <c r="O289" i="4"/>
  <c r="AK288" i="4" l="1"/>
  <c r="AH287" i="4"/>
  <c r="D288" i="4" s="1"/>
  <c r="I288" i="4"/>
  <c r="L288" i="4" l="1"/>
  <c r="U288" i="4" s="1"/>
  <c r="V288" i="4" s="1"/>
  <c r="M288" i="4"/>
  <c r="N288" i="4" l="1"/>
  <c r="P288" i="4"/>
  <c r="W288" i="4"/>
  <c r="X288" i="4" s="1"/>
  <c r="Y288" i="4"/>
  <c r="R288" i="4"/>
  <c r="Z288" i="4"/>
  <c r="AA288" i="4" l="1"/>
  <c r="AB288" i="4" s="1"/>
  <c r="G288" i="4"/>
  <c r="Q288" i="4"/>
  <c r="S288" i="4" s="1"/>
  <c r="H289" i="4"/>
  <c r="AC288" i="4"/>
  <c r="AF288" i="4" l="1"/>
  <c r="AD288" i="4"/>
  <c r="AE288" i="4" s="1"/>
  <c r="AI288" i="4"/>
  <c r="AJ288" i="4" s="1"/>
  <c r="AG288" i="4"/>
  <c r="C289" i="4" s="1"/>
  <c r="E289" i="4" s="1"/>
  <c r="F289" i="4" s="1"/>
  <c r="K289" i="4"/>
  <c r="T288" i="4"/>
  <c r="AK289" i="4" l="1"/>
  <c r="B289" i="4"/>
  <c r="AH288" i="4"/>
  <c r="D289" i="4" s="1"/>
  <c r="AL289" i="4"/>
  <c r="O290" i="4"/>
  <c r="L289" i="4" l="1"/>
  <c r="U289" i="4" s="1"/>
  <c r="V289" i="4" s="1"/>
  <c r="M289" i="4"/>
  <c r="I289" i="4"/>
  <c r="P289" i="4" l="1"/>
  <c r="N289" i="4"/>
  <c r="Q289" i="4" s="1"/>
  <c r="W289" i="4"/>
  <c r="X289" i="4" s="1"/>
  <c r="Y289" i="4"/>
  <c r="R289" i="4"/>
  <c r="Z289" i="4"/>
  <c r="S289" i="4" l="1"/>
  <c r="AA289" i="4"/>
  <c r="AB289" i="4" s="1"/>
  <c r="G289" i="4"/>
  <c r="AC289" i="4"/>
  <c r="H290" i="4"/>
  <c r="K290" i="4" l="1"/>
  <c r="AD289" i="4"/>
  <c r="AE289" i="4" s="1"/>
  <c r="AI289" i="4"/>
  <c r="AJ289" i="4" s="1"/>
  <c r="AG289" i="4"/>
  <c r="C290" i="4" s="1"/>
  <c r="E290" i="4" s="1"/>
  <c r="F290" i="4" s="1"/>
  <c r="AF289" i="4"/>
  <c r="T289" i="4"/>
  <c r="AH289" i="4" l="1"/>
  <c r="D290" i="4" s="1"/>
  <c r="L290" i="4" s="1"/>
  <c r="U290" i="4" s="1"/>
  <c r="V290" i="4" s="1"/>
  <c r="AL290" i="4"/>
  <c r="B290" i="4"/>
  <c r="W290" i="4" s="1"/>
  <c r="AK290" i="4"/>
  <c r="O291" i="4"/>
  <c r="M290" i="4" l="1"/>
  <c r="N290" i="4"/>
  <c r="P290" i="4"/>
  <c r="I290" i="4"/>
  <c r="X290" i="4"/>
  <c r="Y290" i="4"/>
  <c r="Z290" i="4"/>
  <c r="R290" i="4"/>
  <c r="G290" i="4" l="1"/>
  <c r="AA290" i="4"/>
  <c r="AB290" i="4" s="1"/>
  <c r="Q290" i="4"/>
  <c r="S290" i="4" s="1"/>
  <c r="T290" i="4" s="1"/>
  <c r="AC290" i="4"/>
  <c r="H291" i="4"/>
  <c r="K291" i="4" l="1"/>
  <c r="AD290" i="4"/>
  <c r="AE290" i="4" s="1"/>
  <c r="AI290" i="4"/>
  <c r="AJ290" i="4" s="1"/>
  <c r="AG290" i="4"/>
  <c r="C291" i="4" s="1"/>
  <c r="E291" i="4" s="1"/>
  <c r="F291" i="4" s="1"/>
  <c r="AF290" i="4"/>
  <c r="AL291" i="4" l="1"/>
  <c r="B291" i="4"/>
  <c r="AH290" i="4"/>
  <c r="D291" i="4" s="1"/>
  <c r="AK291" i="4"/>
  <c r="O292" i="4"/>
  <c r="L291" i="4" l="1"/>
  <c r="U291" i="4" s="1"/>
  <c r="V291" i="4" s="1"/>
  <c r="I291" i="4"/>
  <c r="W291" i="4" l="1"/>
  <c r="X291" i="4" s="1"/>
  <c r="Y291" i="4"/>
  <c r="M291" i="4"/>
  <c r="Z291" i="4"/>
  <c r="AA291" i="4" l="1"/>
  <c r="AB291" i="4" s="1"/>
  <c r="N291" i="4"/>
  <c r="Q291" i="4" s="1"/>
  <c r="P291" i="4"/>
  <c r="R291" i="4"/>
  <c r="S291" i="4" l="1"/>
  <c r="G291" i="4"/>
  <c r="H292" i="4"/>
  <c r="AC291" i="4"/>
  <c r="K292" i="4" l="1"/>
  <c r="AI291" i="4"/>
  <c r="AJ291" i="4" s="1"/>
  <c r="AD291" i="4"/>
  <c r="AE291" i="4" s="1"/>
  <c r="AG291" i="4"/>
  <c r="C292" i="4" s="1"/>
  <c r="E292" i="4" s="1"/>
  <c r="F292" i="4" s="1"/>
  <c r="AF291" i="4"/>
  <c r="T291" i="4"/>
  <c r="AH291" i="4" l="1"/>
  <c r="D292" i="4" s="1"/>
  <c r="L292" i="4" s="1"/>
  <c r="U292" i="4" s="1"/>
  <c r="V292" i="4" s="1"/>
  <c r="AL292" i="4"/>
  <c r="B292" i="4"/>
  <c r="AK292" i="4"/>
  <c r="O293" i="4"/>
  <c r="M292" i="4" l="1"/>
  <c r="I292" i="4"/>
  <c r="W292" i="4"/>
  <c r="X292" i="4" s="1"/>
  <c r="N292" i="4"/>
  <c r="P292" i="4"/>
  <c r="Y292" i="4"/>
  <c r="Z292" i="4"/>
  <c r="R292" i="4"/>
  <c r="AA292" i="4" l="1"/>
  <c r="AB292" i="4" s="1"/>
  <c r="G292" i="4"/>
  <c r="Q292" i="4"/>
  <c r="S292" i="4" s="1"/>
  <c r="H293" i="4"/>
  <c r="AC292" i="4"/>
  <c r="AI292" i="4" l="1"/>
  <c r="AJ292" i="4" s="1"/>
  <c r="AD292" i="4"/>
  <c r="AE292" i="4" s="1"/>
  <c r="AG292" i="4"/>
  <c r="C293" i="4" s="1"/>
  <c r="E293" i="4" s="1"/>
  <c r="F293" i="4" s="1"/>
  <c r="AF292" i="4"/>
  <c r="AK293" i="4"/>
  <c r="K293" i="4"/>
  <c r="T292" i="4"/>
  <c r="AL293" i="4" l="1"/>
  <c r="B293" i="4"/>
  <c r="AH292" i="4"/>
  <c r="D293" i="4" s="1"/>
  <c r="O294" i="4"/>
  <c r="L293" i="4" l="1"/>
  <c r="U293" i="4" s="1"/>
  <c r="V293" i="4" s="1"/>
  <c r="I293" i="4"/>
  <c r="W293" i="4" l="1"/>
  <c r="X293" i="4" s="1"/>
  <c r="Y293" i="4"/>
  <c r="M293" i="4"/>
  <c r="Z293" i="4"/>
  <c r="AA293" i="4" l="1"/>
  <c r="AB293" i="4" s="1"/>
  <c r="P293" i="4"/>
  <c r="N293" i="4"/>
  <c r="Q293" i="4" s="1"/>
  <c r="R293" i="4"/>
  <c r="S293" i="4" l="1"/>
  <c r="G293" i="4"/>
  <c r="AC293" i="4"/>
  <c r="H294" i="4"/>
  <c r="K294" i="4" l="1"/>
  <c r="AI293" i="4"/>
  <c r="AJ293" i="4" s="1"/>
  <c r="AD293" i="4"/>
  <c r="AE293" i="4" s="1"/>
  <c r="AG293" i="4"/>
  <c r="C294" i="4" s="1"/>
  <c r="E294" i="4" s="1"/>
  <c r="F294" i="4" s="1"/>
  <c r="AF293" i="4"/>
  <c r="T293" i="4"/>
  <c r="AK294" i="4" l="1"/>
  <c r="B294" i="4"/>
  <c r="AH293" i="4"/>
  <c r="D294" i="4" s="1"/>
  <c r="AL294" i="4"/>
  <c r="O295" i="4"/>
  <c r="I294" i="4" l="1"/>
  <c r="L294" i="4"/>
  <c r="U294" i="4" s="1"/>
  <c r="V294" i="4" s="1"/>
  <c r="M294" i="4" l="1"/>
  <c r="W294" i="4"/>
  <c r="X294" i="4" s="1"/>
  <c r="Y294" i="4"/>
  <c r="Z294" i="4"/>
  <c r="AA294" i="4" l="1"/>
  <c r="AB294" i="4" s="1"/>
  <c r="N294" i="4"/>
  <c r="P294" i="4"/>
  <c r="R294" i="4"/>
  <c r="G294" i="4" l="1"/>
  <c r="Q294" i="4"/>
  <c r="S294" i="4" s="1"/>
  <c r="H295" i="4"/>
  <c r="AC294" i="4"/>
  <c r="K295" i="4" l="1"/>
  <c r="AD294" i="4"/>
  <c r="AE294" i="4" s="1"/>
  <c r="AI294" i="4"/>
  <c r="AJ294" i="4" s="1"/>
  <c r="AG294" i="4"/>
  <c r="C295" i="4" s="1"/>
  <c r="E295" i="4" s="1"/>
  <c r="F295" i="4" s="1"/>
  <c r="AF294" i="4"/>
  <c r="T294" i="4"/>
  <c r="AH294" i="4" l="1"/>
  <c r="D295" i="4" s="1"/>
  <c r="L295" i="4" s="1"/>
  <c r="U295" i="4" s="1"/>
  <c r="V295" i="4" s="1"/>
  <c r="AK295" i="4"/>
  <c r="AL295" i="4"/>
  <c r="B295" i="4"/>
  <c r="O296" i="4"/>
  <c r="M295" i="4" l="1"/>
  <c r="P295" i="4"/>
  <c r="N295" i="4"/>
  <c r="I295" i="4"/>
  <c r="W295" i="4"/>
  <c r="X295" i="4" s="1"/>
  <c r="Y295" i="4"/>
  <c r="R295" i="4"/>
  <c r="Z295" i="4"/>
  <c r="AA295" i="4" l="1"/>
  <c r="AB295" i="4" s="1"/>
  <c r="Q295" i="4"/>
  <c r="S295" i="4" s="1"/>
  <c r="T295" i="4" s="1"/>
  <c r="G295" i="4"/>
  <c r="AC295" i="4"/>
  <c r="H296" i="4"/>
  <c r="AD295" i="4" l="1"/>
  <c r="AE295" i="4" s="1"/>
  <c r="AI295" i="4"/>
  <c r="AJ295" i="4" s="1"/>
  <c r="AG295" i="4"/>
  <c r="C296" i="4" s="1"/>
  <c r="E296" i="4" s="1"/>
  <c r="F296" i="4" s="1"/>
  <c r="AF295" i="4"/>
  <c r="K296" i="4"/>
  <c r="AK296" i="4"/>
  <c r="AL296" i="4"/>
  <c r="B296" i="4"/>
  <c r="O297" i="4"/>
  <c r="AH295" i="4" l="1"/>
  <c r="D296" i="4" s="1"/>
  <c r="I296" i="4"/>
  <c r="L296" i="4" l="1"/>
  <c r="U296" i="4" s="1"/>
  <c r="V296" i="4" s="1"/>
  <c r="M296" i="4" l="1"/>
  <c r="P296" i="4" s="1"/>
  <c r="W296" i="4"/>
  <c r="X296" i="4" s="1"/>
  <c r="Y296" i="4"/>
  <c r="Z296" i="4"/>
  <c r="R296" i="4"/>
  <c r="N296" i="4" l="1"/>
  <c r="G296" i="4" s="1"/>
  <c r="AA296" i="4"/>
  <c r="AB296" i="4" s="1"/>
  <c r="Q296" i="4"/>
  <c r="S296" i="4" s="1"/>
  <c r="AC296" i="4"/>
  <c r="H297" i="4"/>
  <c r="K297" i="4" l="1"/>
  <c r="AD296" i="4"/>
  <c r="AE296" i="4" s="1"/>
  <c r="AG296" i="4"/>
  <c r="C297" i="4" s="1"/>
  <c r="E297" i="4" s="1"/>
  <c r="F297" i="4" s="1"/>
  <c r="AI296" i="4"/>
  <c r="AJ296" i="4" s="1"/>
  <c r="AF296" i="4"/>
  <c r="T296" i="4"/>
  <c r="AH296" i="4" l="1"/>
  <c r="D297" i="4" s="1"/>
  <c r="L297" i="4" s="1"/>
  <c r="U297" i="4" s="1"/>
  <c r="V297" i="4" s="1"/>
  <c r="AK297" i="4"/>
  <c r="B297" i="4"/>
  <c r="AL297" i="4"/>
  <c r="O298" i="4"/>
  <c r="M297" i="4" l="1"/>
  <c r="I297" i="4"/>
  <c r="Y297" i="4"/>
  <c r="P297" i="4"/>
  <c r="N297" i="4"/>
  <c r="W297" i="4"/>
  <c r="X297" i="4" s="1"/>
  <c r="Z297" i="4"/>
  <c r="R297" i="4"/>
  <c r="Q297" i="4" l="1"/>
  <c r="S297" i="4" s="1"/>
  <c r="G297" i="4"/>
  <c r="AA297" i="4"/>
  <c r="AB297" i="4" s="1"/>
  <c r="AC297" i="4"/>
  <c r="H298" i="4"/>
  <c r="K298" i="4" l="1"/>
  <c r="AD297" i="4"/>
  <c r="AE297" i="4" s="1"/>
  <c r="AI297" i="4"/>
  <c r="AJ297" i="4" s="1"/>
  <c r="AG297" i="4"/>
  <c r="C298" i="4" s="1"/>
  <c r="E298" i="4" s="1"/>
  <c r="F298" i="4" s="1"/>
  <c r="AF297" i="4"/>
  <c r="B298" i="4" s="1"/>
  <c r="T297" i="4"/>
  <c r="O299" i="4"/>
  <c r="AK298" i="4" l="1"/>
  <c r="AL298" i="4"/>
  <c r="AH297" i="4"/>
  <c r="D298" i="4" s="1"/>
  <c r="I298" i="4"/>
  <c r="L298" i="4" l="1"/>
  <c r="U298" i="4" s="1"/>
  <c r="V298" i="4" s="1"/>
  <c r="M298" i="4"/>
  <c r="N298" i="4" l="1"/>
  <c r="P298" i="4"/>
  <c r="W298" i="4"/>
  <c r="X298" i="4" s="1"/>
  <c r="Y298" i="4"/>
  <c r="R298" i="4"/>
  <c r="Z298" i="4"/>
  <c r="AA298" i="4" l="1"/>
  <c r="AB298" i="4" s="1"/>
  <c r="G298" i="4"/>
  <c r="Q298" i="4"/>
  <c r="S298" i="4" s="1"/>
  <c r="AC298" i="4"/>
  <c r="H299" i="4"/>
  <c r="K299" i="4" l="1"/>
  <c r="AI298" i="4"/>
  <c r="AJ298" i="4" s="1"/>
  <c r="AD298" i="4"/>
  <c r="AE298" i="4" s="1"/>
  <c r="AF298" i="4"/>
  <c r="AG298" i="4"/>
  <c r="C299" i="4" s="1"/>
  <c r="E299" i="4" s="1"/>
  <c r="F299" i="4" s="1"/>
  <c r="T298" i="4"/>
  <c r="AK299" i="4" l="1"/>
  <c r="B299" i="4"/>
  <c r="AH298" i="4"/>
  <c r="D299" i="4" s="1"/>
  <c r="AL299" i="4"/>
  <c r="O300" i="4"/>
  <c r="I299" i="4" l="1"/>
  <c r="L299" i="4"/>
  <c r="U299" i="4" s="1"/>
  <c r="V299" i="4" s="1"/>
  <c r="M299" i="4" l="1"/>
  <c r="W299" i="4"/>
  <c r="X299" i="4" s="1"/>
  <c r="Y299" i="4"/>
  <c r="N299" i="4"/>
  <c r="Q299" i="4" s="1"/>
  <c r="P299" i="4"/>
  <c r="Z299" i="4"/>
  <c r="R299" i="4"/>
  <c r="AA299" i="4" l="1"/>
  <c r="AB299" i="4" s="1"/>
  <c r="S299" i="4"/>
  <c r="G299" i="4"/>
  <c r="H300" i="4"/>
  <c r="AC299" i="4"/>
  <c r="AI299" i="4" l="1"/>
  <c r="AJ299" i="4" s="1"/>
  <c r="AD299" i="4"/>
  <c r="AE299" i="4" s="1"/>
  <c r="AG299" i="4"/>
  <c r="C300" i="4" s="1"/>
  <c r="E300" i="4" s="1"/>
  <c r="F300" i="4" s="1"/>
  <c r="AF299" i="4"/>
  <c r="B300" i="4" s="1"/>
  <c r="K300" i="4"/>
  <c r="T299" i="4"/>
  <c r="O301" i="4"/>
  <c r="AK300" i="4" l="1"/>
  <c r="I300" i="4"/>
  <c r="AH299" i="4"/>
  <c r="D300" i="4" s="1"/>
  <c r="AL300" i="4"/>
  <c r="L300" i="4" l="1"/>
  <c r="U300" i="4" s="1"/>
  <c r="V300" i="4" s="1"/>
  <c r="W300" i="4" l="1"/>
  <c r="X300" i="4" s="1"/>
  <c r="Y300" i="4"/>
  <c r="M300" i="4"/>
  <c r="Z300" i="4"/>
  <c r="AA300" i="4" l="1"/>
  <c r="AB300" i="4" s="1"/>
  <c r="P300" i="4"/>
  <c r="N300" i="4"/>
  <c r="R300" i="4"/>
  <c r="Q300" i="4" l="1"/>
  <c r="S300" i="4" s="1"/>
  <c r="G300" i="4"/>
  <c r="H301" i="4"/>
  <c r="AC300" i="4"/>
  <c r="K301" i="4" l="1"/>
  <c r="AI300" i="4"/>
  <c r="AJ300" i="4" s="1"/>
  <c r="AG300" i="4"/>
  <c r="C301" i="4" s="1"/>
  <c r="E301" i="4" s="1"/>
  <c r="F301" i="4" s="1"/>
  <c r="AD300" i="4"/>
  <c r="AE300" i="4" s="1"/>
  <c r="AF300" i="4"/>
  <c r="T300" i="4"/>
  <c r="AH300" i="4" l="1"/>
  <c r="D301" i="4" s="1"/>
  <c r="L301" i="4" s="1"/>
  <c r="U301" i="4" s="1"/>
  <c r="V301" i="4" s="1"/>
  <c r="AK301" i="4"/>
  <c r="B301" i="4"/>
  <c r="M301" i="4"/>
  <c r="AL301" i="4"/>
  <c r="O302" i="4"/>
  <c r="P301" i="4" l="1"/>
  <c r="N301" i="4"/>
  <c r="I301" i="4"/>
  <c r="W301" i="4"/>
  <c r="X301" i="4" s="1"/>
  <c r="Y301" i="4"/>
  <c r="Z301" i="4"/>
  <c r="R301" i="4"/>
  <c r="AA301" i="4" l="1"/>
  <c r="AB301" i="4" s="1"/>
  <c r="Q301" i="4"/>
  <c r="S301" i="4" s="1"/>
  <c r="T301" i="4" s="1"/>
  <c r="G301" i="4"/>
  <c r="H302" i="4"/>
  <c r="AC301" i="4"/>
  <c r="AI301" i="4" l="1"/>
  <c r="AJ301" i="4" s="1"/>
  <c r="AD301" i="4"/>
  <c r="AE301" i="4" s="1"/>
  <c r="AG301" i="4"/>
  <c r="C302" i="4" s="1"/>
  <c r="E302" i="4" s="1"/>
  <c r="F302" i="4" s="1"/>
  <c r="AF301" i="4"/>
  <c r="B302" i="4" s="1"/>
  <c r="I302" i="4" s="1"/>
  <c r="K302" i="4"/>
  <c r="AL302" i="4"/>
  <c r="O303" i="4"/>
  <c r="AK302" i="4" l="1"/>
  <c r="AH301" i="4"/>
  <c r="D302" i="4" s="1"/>
  <c r="L302" i="4" l="1"/>
  <c r="U302" i="4" s="1"/>
  <c r="V302" i="4" s="1"/>
  <c r="M302" i="4" l="1"/>
  <c r="P302" i="4"/>
  <c r="N302" i="4"/>
  <c r="W302" i="4"/>
  <c r="X302" i="4" s="1"/>
  <c r="Y302" i="4"/>
  <c r="R302" i="4"/>
  <c r="Z302" i="4"/>
  <c r="AA302" i="4" l="1"/>
  <c r="AB302" i="4" s="1"/>
  <c r="Q302" i="4"/>
  <c r="S302" i="4" s="1"/>
  <c r="G302" i="4"/>
  <c r="H303" i="4"/>
  <c r="AC302" i="4"/>
  <c r="AD302" i="4" l="1"/>
  <c r="AE302" i="4" s="1"/>
  <c r="AI302" i="4"/>
  <c r="AJ302" i="4" s="1"/>
  <c r="AF302" i="4"/>
  <c r="AG302" i="4"/>
  <c r="C303" i="4" s="1"/>
  <c r="E303" i="4" s="1"/>
  <c r="F303" i="4" s="1"/>
  <c r="K303" i="4"/>
  <c r="T302" i="4"/>
  <c r="AK303" i="4" l="1"/>
  <c r="AL303" i="4"/>
  <c r="B303" i="4"/>
  <c r="AH302" i="4"/>
  <c r="D303" i="4" s="1"/>
  <c r="O304" i="4"/>
  <c r="L303" i="4" l="1"/>
  <c r="U303" i="4" s="1"/>
  <c r="V303" i="4" s="1"/>
  <c r="I303" i="4"/>
  <c r="W303" i="4" l="1"/>
  <c r="X303" i="4" s="1"/>
  <c r="Y303" i="4"/>
  <c r="M303" i="4"/>
  <c r="Z303" i="4"/>
  <c r="N303" i="4" l="1"/>
  <c r="P303" i="4"/>
  <c r="AA303" i="4"/>
  <c r="AB303" i="4" s="1"/>
  <c r="R303" i="4"/>
  <c r="G303" i="4" l="1"/>
  <c r="Q303" i="4"/>
  <c r="S303" i="4" s="1"/>
  <c r="AC303" i="4"/>
  <c r="H304" i="4"/>
  <c r="K304" i="4" l="1"/>
  <c r="AD303" i="4"/>
  <c r="AE303" i="4" s="1"/>
  <c r="AI303" i="4"/>
  <c r="AJ303" i="4" s="1"/>
  <c r="AG303" i="4"/>
  <c r="C304" i="4" s="1"/>
  <c r="E304" i="4" s="1"/>
  <c r="F304" i="4" s="1"/>
  <c r="AF303" i="4"/>
  <c r="T303" i="4"/>
  <c r="AL304" i="4" l="1"/>
  <c r="AH303" i="4"/>
  <c r="D304" i="4" s="1"/>
  <c r="B304" i="4"/>
  <c r="AK304" i="4"/>
  <c r="O305" i="4"/>
  <c r="I304" i="4" l="1"/>
  <c r="L304" i="4"/>
  <c r="U304" i="4" s="1"/>
  <c r="V304" i="4" s="1"/>
  <c r="M304" i="4"/>
  <c r="Y304" i="4" l="1"/>
  <c r="W304" i="4"/>
  <c r="X304" i="4" s="1"/>
  <c r="N304" i="4"/>
  <c r="Q304" i="4" s="1"/>
  <c r="P304" i="4"/>
  <c r="Z304" i="4"/>
  <c r="R304" i="4"/>
  <c r="G304" i="4" l="1"/>
  <c r="S304" i="4"/>
  <c r="AA304" i="4"/>
  <c r="AB304" i="4" s="1"/>
  <c r="H305" i="4"/>
  <c r="AC304" i="4"/>
  <c r="AD304" i="4" l="1"/>
  <c r="AE304" i="4" s="1"/>
  <c r="AI304" i="4"/>
  <c r="AJ304" i="4" s="1"/>
  <c r="AG304" i="4"/>
  <c r="C305" i="4" s="1"/>
  <c r="E305" i="4" s="1"/>
  <c r="F305" i="4" s="1"/>
  <c r="AF304" i="4"/>
  <c r="B305" i="4" s="1"/>
  <c r="I305" i="4" s="1"/>
  <c r="K305" i="4"/>
  <c r="AL305" i="4"/>
  <c r="T304" i="4"/>
  <c r="O306" i="4"/>
  <c r="AK305" i="4" l="1"/>
  <c r="AH304" i="4"/>
  <c r="D305" i="4" s="1"/>
  <c r="L305" i="4" l="1"/>
  <c r="U305" i="4" s="1"/>
  <c r="V305" i="4" s="1"/>
  <c r="M305" i="4" l="1"/>
  <c r="P305" i="4"/>
  <c r="N305" i="4"/>
  <c r="Q305" i="4" s="1"/>
  <c r="Y305" i="4"/>
  <c r="W305" i="4"/>
  <c r="X305" i="4" s="1"/>
  <c r="R305" i="4"/>
  <c r="Z305" i="4"/>
  <c r="S305" i="4" l="1"/>
  <c r="AA305" i="4"/>
  <c r="AB305" i="4" s="1"/>
  <c r="G305" i="4"/>
  <c r="AC305" i="4"/>
  <c r="H306" i="4"/>
  <c r="K306" i="4" l="1"/>
  <c r="AI305" i="4"/>
  <c r="AJ305" i="4" s="1"/>
  <c r="AG305" i="4"/>
  <c r="C306" i="4" s="1"/>
  <c r="E306" i="4" s="1"/>
  <c r="F306" i="4" s="1"/>
  <c r="AD305" i="4"/>
  <c r="AE305" i="4" s="1"/>
  <c r="AF305" i="4"/>
  <c r="T305" i="4"/>
  <c r="AH305" i="4" l="1"/>
  <c r="D306" i="4" s="1"/>
  <c r="L306" i="4" s="1"/>
  <c r="U306" i="4" s="1"/>
  <c r="V306" i="4" s="1"/>
  <c r="AL306" i="4"/>
  <c r="B306" i="4"/>
  <c r="AK306" i="4"/>
  <c r="O307" i="4"/>
  <c r="M306" i="4" l="1"/>
  <c r="N306" i="4"/>
  <c r="P306" i="4"/>
  <c r="I306" i="4"/>
  <c r="Y306" i="4"/>
  <c r="W306" i="4"/>
  <c r="X306" i="4" s="1"/>
  <c r="R306" i="4"/>
  <c r="Z306" i="4"/>
  <c r="AA306" i="4" l="1"/>
  <c r="AB306" i="4" s="1"/>
  <c r="G306" i="4"/>
  <c r="Q306" i="4"/>
  <c r="S306" i="4" s="1"/>
  <c r="T306" i="4" s="1"/>
  <c r="AC306" i="4"/>
  <c r="H307" i="4"/>
  <c r="K307" i="4" l="1"/>
  <c r="AI306" i="4"/>
  <c r="AJ306" i="4" s="1"/>
  <c r="AD306" i="4"/>
  <c r="AE306" i="4" s="1"/>
  <c r="AG306" i="4"/>
  <c r="C307" i="4" s="1"/>
  <c r="E307" i="4" s="1"/>
  <c r="F307" i="4" s="1"/>
  <c r="AF306" i="4"/>
  <c r="AH306" i="4" l="1"/>
  <c r="D307" i="4" s="1"/>
  <c r="L307" i="4" s="1"/>
  <c r="U307" i="4" s="1"/>
  <c r="V307" i="4" s="1"/>
  <c r="AL307" i="4"/>
  <c r="M307" i="4"/>
  <c r="AK307" i="4"/>
  <c r="B307" i="4"/>
  <c r="O308" i="4"/>
  <c r="N307" i="4" l="1"/>
  <c r="P307" i="4"/>
  <c r="I307" i="4"/>
  <c r="Y307" i="4"/>
  <c r="W307" i="4"/>
  <c r="X307" i="4" s="1"/>
  <c r="R307" i="4"/>
  <c r="Z307" i="4"/>
  <c r="Q307" i="4" l="1"/>
  <c r="S307" i="4" s="1"/>
  <c r="AA307" i="4"/>
  <c r="AB307" i="4" s="1"/>
  <c r="G307" i="4"/>
  <c r="AC307" i="4"/>
  <c r="H308" i="4"/>
  <c r="K308" i="4" l="1"/>
  <c r="AD307" i="4"/>
  <c r="AE307" i="4" s="1"/>
  <c r="AI307" i="4"/>
  <c r="AJ307" i="4" s="1"/>
  <c r="AG307" i="4"/>
  <c r="C308" i="4" s="1"/>
  <c r="E308" i="4" s="1"/>
  <c r="F308" i="4" s="1"/>
  <c r="AF307" i="4"/>
  <c r="B308" i="4" s="1"/>
  <c r="T307" i="4"/>
  <c r="O309" i="4"/>
  <c r="AK308" i="4" l="1"/>
  <c r="AH307" i="4"/>
  <c r="D308" i="4" s="1"/>
  <c r="I308" i="4"/>
  <c r="AL308" i="4"/>
  <c r="L308" i="4" l="1"/>
  <c r="U308" i="4" s="1"/>
  <c r="V308" i="4" s="1"/>
  <c r="M308" i="4" l="1"/>
  <c r="P308" i="4"/>
  <c r="N308" i="4"/>
  <c r="Q308" i="4" s="1"/>
  <c r="W308" i="4"/>
  <c r="X308" i="4" s="1"/>
  <c r="Y308" i="4"/>
  <c r="R308" i="4"/>
  <c r="Z308" i="4"/>
  <c r="AA308" i="4" l="1"/>
  <c r="AB308" i="4" s="1"/>
  <c r="S308" i="4"/>
  <c r="G308" i="4"/>
  <c r="H309" i="4"/>
  <c r="AC308" i="4"/>
  <c r="AG308" i="4" l="1"/>
  <c r="C309" i="4" s="1"/>
  <c r="E309" i="4" s="1"/>
  <c r="F309" i="4" s="1"/>
  <c r="AI308" i="4"/>
  <c r="AJ308" i="4" s="1"/>
  <c r="AD308" i="4"/>
  <c r="AE308" i="4" s="1"/>
  <c r="AF308" i="4"/>
  <c r="B309" i="4" s="1"/>
  <c r="I309" i="4" s="1"/>
  <c r="K309" i="4"/>
  <c r="AK309" i="4"/>
  <c r="AL309" i="4"/>
  <c r="T308" i="4"/>
  <c r="O310" i="4"/>
  <c r="AH308" i="4" l="1"/>
  <c r="D309" i="4" s="1"/>
  <c r="L309" i="4" l="1"/>
  <c r="U309" i="4" s="1"/>
  <c r="V309" i="4" s="1"/>
  <c r="Y309" i="4" l="1"/>
  <c r="W309" i="4"/>
  <c r="X309" i="4" s="1"/>
  <c r="M309" i="4"/>
  <c r="Z309" i="4"/>
  <c r="P309" i="4" l="1"/>
  <c r="N309" i="4"/>
  <c r="AA309" i="4"/>
  <c r="AB309" i="4" s="1"/>
  <c r="R309" i="4"/>
  <c r="Q309" i="4" l="1"/>
  <c r="S309" i="4" s="1"/>
  <c r="G309" i="4"/>
  <c r="H310" i="4"/>
  <c r="AC309" i="4"/>
  <c r="K310" i="4" l="1"/>
  <c r="AI309" i="4"/>
  <c r="AJ309" i="4" s="1"/>
  <c r="AF309" i="4"/>
  <c r="AG309" i="4"/>
  <c r="C310" i="4" s="1"/>
  <c r="E310" i="4" s="1"/>
  <c r="F310" i="4" s="1"/>
  <c r="AD309" i="4"/>
  <c r="AE309" i="4" s="1"/>
  <c r="T309" i="4"/>
  <c r="AL310" i="4" l="1"/>
  <c r="AH309" i="4"/>
  <c r="D310" i="4" s="1"/>
  <c r="AK310" i="4"/>
  <c r="B310" i="4"/>
  <c r="O311" i="4"/>
  <c r="L310" i="4" l="1"/>
  <c r="U310" i="4" s="1"/>
  <c r="V310" i="4" s="1"/>
  <c r="M310" i="4"/>
  <c r="I310" i="4"/>
  <c r="N310" i="4" l="1"/>
  <c r="P310" i="4"/>
  <c r="Q310" i="4"/>
  <c r="Y310" i="4"/>
  <c r="W310" i="4"/>
  <c r="X310" i="4"/>
  <c r="R310" i="4"/>
  <c r="Z310" i="4"/>
  <c r="S310" i="4" l="1"/>
  <c r="AA310" i="4"/>
  <c r="AB310" i="4" s="1"/>
  <c r="T310" i="4"/>
  <c r="G310" i="4"/>
  <c r="H311" i="4"/>
  <c r="AC310" i="4"/>
  <c r="AI310" i="4" l="1"/>
  <c r="AJ310" i="4" s="1"/>
  <c r="AD310" i="4"/>
  <c r="AE310" i="4" s="1"/>
  <c r="AG310" i="4"/>
  <c r="C311" i="4" s="1"/>
  <c r="E311" i="4" s="1"/>
  <c r="F311" i="4" s="1"/>
  <c r="AF310" i="4"/>
  <c r="B311" i="4" s="1"/>
  <c r="K311" i="4"/>
  <c r="O312" i="4"/>
  <c r="I311" i="4" l="1"/>
  <c r="AL311" i="4"/>
  <c r="AH310" i="4"/>
  <c r="D311" i="4" s="1"/>
  <c r="AK311" i="4"/>
  <c r="L311" i="4" l="1"/>
  <c r="U311" i="4" s="1"/>
  <c r="V311" i="4" s="1"/>
  <c r="W311" i="4" l="1"/>
  <c r="Y311" i="4"/>
  <c r="X311" i="4"/>
  <c r="M311" i="4"/>
  <c r="Z311" i="4"/>
  <c r="AA311" i="4" l="1"/>
  <c r="AB311" i="4" s="1"/>
  <c r="N311" i="4"/>
  <c r="Q311" i="4" s="1"/>
  <c r="P311" i="4"/>
  <c r="R311" i="4"/>
  <c r="S311" i="4" l="1"/>
  <c r="G311" i="4"/>
  <c r="AC311" i="4"/>
  <c r="H312" i="4"/>
  <c r="K312" i="4" l="1"/>
  <c r="AD311" i="4"/>
  <c r="AE311" i="4" s="1"/>
  <c r="AI311" i="4"/>
  <c r="AJ311" i="4" s="1"/>
  <c r="AG311" i="4"/>
  <c r="C312" i="4" s="1"/>
  <c r="E312" i="4" s="1"/>
  <c r="F312" i="4" s="1"/>
  <c r="AF311" i="4"/>
  <c r="T311" i="4"/>
  <c r="AK312" i="4" l="1"/>
  <c r="B312" i="4"/>
  <c r="AH311" i="4"/>
  <c r="D312" i="4" s="1"/>
  <c r="AL312" i="4"/>
  <c r="O313" i="4"/>
  <c r="L312" i="4" l="1"/>
  <c r="U312" i="4" s="1"/>
  <c r="V312" i="4" s="1"/>
  <c r="I312" i="4"/>
  <c r="W312" i="4" l="1"/>
  <c r="X312" i="4" s="1"/>
  <c r="Y312" i="4"/>
  <c r="M312" i="4"/>
  <c r="Z312" i="4"/>
  <c r="AA312" i="4" l="1"/>
  <c r="AB312" i="4" s="1"/>
  <c r="N312" i="4"/>
  <c r="Q312" i="4" s="1"/>
  <c r="P312" i="4"/>
  <c r="R312" i="4"/>
  <c r="S312" i="4" l="1"/>
  <c r="G312" i="4"/>
  <c r="H313" i="4"/>
  <c r="AC312" i="4"/>
  <c r="K313" i="4" l="1"/>
  <c r="AD312" i="4"/>
  <c r="AE312" i="4" s="1"/>
  <c r="AI312" i="4"/>
  <c r="AJ312" i="4" s="1"/>
  <c r="AG312" i="4"/>
  <c r="C313" i="4" s="1"/>
  <c r="E313" i="4" s="1"/>
  <c r="F313" i="4" s="1"/>
  <c r="AF312" i="4"/>
  <c r="T312" i="4"/>
  <c r="AK313" i="4" l="1"/>
  <c r="AH312" i="4"/>
  <c r="D313" i="4" s="1"/>
  <c r="B313" i="4"/>
  <c r="AL313" i="4"/>
  <c r="O314" i="4"/>
  <c r="I313" i="4" l="1"/>
  <c r="L313" i="4"/>
  <c r="U313" i="4" s="1"/>
  <c r="V313" i="4" s="1"/>
  <c r="M313" i="4" l="1"/>
  <c r="Y313" i="4"/>
  <c r="W313" i="4"/>
  <c r="X313" i="4" s="1"/>
  <c r="Z313" i="4"/>
  <c r="AA313" i="4" l="1"/>
  <c r="AB313" i="4" s="1"/>
  <c r="P313" i="4"/>
  <c r="N313" i="4"/>
  <c r="Q313" i="4" s="1"/>
  <c r="R313" i="4"/>
  <c r="G313" i="4" l="1"/>
  <c r="S313" i="4"/>
  <c r="T313" i="4" s="1"/>
  <c r="AC313" i="4"/>
  <c r="H314" i="4"/>
  <c r="K314" i="4" l="1"/>
  <c r="AD313" i="4"/>
  <c r="AE313" i="4" s="1"/>
  <c r="AI313" i="4"/>
  <c r="AJ313" i="4" s="1"/>
  <c r="AG313" i="4"/>
  <c r="C314" i="4" s="1"/>
  <c r="E314" i="4" s="1"/>
  <c r="F314" i="4" s="1"/>
  <c r="AF313" i="4"/>
  <c r="AK314" i="4" l="1"/>
  <c r="AL314" i="4"/>
  <c r="B314" i="4"/>
  <c r="AH313" i="4"/>
  <c r="D314" i="4" s="1"/>
  <c r="O315" i="4"/>
  <c r="I314" i="4" l="1"/>
  <c r="L314" i="4"/>
  <c r="U314" i="4" s="1"/>
  <c r="V314" i="4" s="1"/>
  <c r="M314" i="4" l="1"/>
  <c r="P314" i="4"/>
  <c r="N314" i="4"/>
  <c r="Y314" i="4"/>
  <c r="W314" i="4"/>
  <c r="X314" i="4" s="1"/>
  <c r="R314" i="4"/>
  <c r="Z314" i="4"/>
  <c r="Q314" i="4" l="1"/>
  <c r="S314" i="4" s="1"/>
  <c r="G314" i="4"/>
  <c r="AA314" i="4"/>
  <c r="AB314" i="4" s="1"/>
  <c r="H315" i="4"/>
  <c r="AC314" i="4"/>
  <c r="AI314" i="4" l="1"/>
  <c r="AJ314" i="4" s="1"/>
  <c r="AD314" i="4"/>
  <c r="AE314" i="4" s="1"/>
  <c r="AG314" i="4"/>
  <c r="C315" i="4" s="1"/>
  <c r="E315" i="4" s="1"/>
  <c r="F315" i="4" s="1"/>
  <c r="AF314" i="4"/>
  <c r="B315" i="4" s="1"/>
  <c r="K315" i="4"/>
  <c r="T314" i="4"/>
  <c r="O316" i="4"/>
  <c r="AL315" i="4" l="1"/>
  <c r="AH314" i="4"/>
  <c r="D315" i="4" s="1"/>
  <c r="I315" i="4"/>
  <c r="AK315" i="4"/>
  <c r="L315" i="4" l="1"/>
  <c r="U315" i="4" s="1"/>
  <c r="V315" i="4" s="1"/>
  <c r="M315" i="4" l="1"/>
  <c r="Y315" i="4"/>
  <c r="W315" i="4"/>
  <c r="X315" i="4" s="1"/>
  <c r="Z315" i="4"/>
  <c r="AA315" i="4" l="1"/>
  <c r="AB315" i="4" s="1"/>
  <c r="P315" i="4"/>
  <c r="N315" i="4"/>
  <c r="R315" i="4"/>
  <c r="Q315" i="4" l="1"/>
  <c r="S315" i="4" s="1"/>
  <c r="G315" i="4"/>
  <c r="AC315" i="4"/>
  <c r="H316" i="4"/>
  <c r="K316" i="4" l="1"/>
  <c r="AI315" i="4"/>
  <c r="AJ315" i="4" s="1"/>
  <c r="AD315" i="4"/>
  <c r="AE315" i="4" s="1"/>
  <c r="AG315" i="4"/>
  <c r="C316" i="4" s="1"/>
  <c r="E316" i="4" s="1"/>
  <c r="F316" i="4" s="1"/>
  <c r="AF315" i="4"/>
  <c r="T315" i="4"/>
  <c r="AH315" i="4" l="1"/>
  <c r="D316" i="4" s="1"/>
  <c r="L316" i="4" s="1"/>
  <c r="U316" i="4" s="1"/>
  <c r="V316" i="4" s="1"/>
  <c r="AK316" i="4"/>
  <c r="B316" i="4"/>
  <c r="AL316" i="4"/>
  <c r="O317" i="4"/>
  <c r="Y316" i="4" l="1"/>
  <c r="M316" i="4"/>
  <c r="N316" i="4"/>
  <c r="P316" i="4"/>
  <c r="I316" i="4"/>
  <c r="W316" i="4"/>
  <c r="X316" i="4" s="1"/>
  <c r="Z316" i="4"/>
  <c r="R316" i="4"/>
  <c r="AA316" i="4" l="1"/>
  <c r="AB316" i="4" s="1"/>
  <c r="Q316" i="4"/>
  <c r="S316" i="4" s="1"/>
  <c r="G316" i="4"/>
  <c r="AC316" i="4"/>
  <c r="H317" i="4"/>
  <c r="K317" i="4" l="1"/>
  <c r="AD316" i="4"/>
  <c r="AE316" i="4" s="1"/>
  <c r="AI316" i="4"/>
  <c r="AJ316" i="4" s="1"/>
  <c r="AG316" i="4"/>
  <c r="C317" i="4" s="1"/>
  <c r="E317" i="4" s="1"/>
  <c r="F317" i="4" s="1"/>
  <c r="AF316" i="4"/>
  <c r="T316" i="4"/>
  <c r="AH316" i="4" l="1"/>
  <c r="D317" i="4" s="1"/>
  <c r="L317" i="4" s="1"/>
  <c r="U317" i="4" s="1"/>
  <c r="V317" i="4" s="1"/>
  <c r="Y317" i="4" s="1"/>
  <c r="B317" i="4"/>
  <c r="AL317" i="4"/>
  <c r="AK317" i="4"/>
  <c r="Z317" i="4"/>
  <c r="O318" i="4"/>
  <c r="M317" i="4" l="1"/>
  <c r="P317" i="4"/>
  <c r="N317" i="4"/>
  <c r="I317" i="4"/>
  <c r="W317" i="4"/>
  <c r="X317" i="4" s="1"/>
  <c r="AA317" i="4" s="1"/>
  <c r="AB317" i="4" s="1"/>
  <c r="R317" i="4"/>
  <c r="G317" i="4" l="1"/>
  <c r="Q317" i="4"/>
  <c r="S317" i="4" s="1"/>
  <c r="H318" i="4"/>
  <c r="AC317" i="4"/>
  <c r="K318" i="4" l="1"/>
  <c r="AI317" i="4"/>
  <c r="AJ317" i="4" s="1"/>
  <c r="AG317" i="4"/>
  <c r="C318" i="4" s="1"/>
  <c r="E318" i="4" s="1"/>
  <c r="F318" i="4" s="1"/>
  <c r="AD317" i="4"/>
  <c r="AE317" i="4" s="1"/>
  <c r="AF317" i="4"/>
  <c r="T317" i="4"/>
  <c r="AH317" i="4" l="1"/>
  <c r="D318" i="4" s="1"/>
  <c r="L318" i="4" s="1"/>
  <c r="U318" i="4" s="1"/>
  <c r="V318" i="4" s="1"/>
  <c r="B318" i="4"/>
  <c r="W318" i="4"/>
  <c r="X318" i="4" s="1"/>
  <c r="Y318" i="4"/>
  <c r="AK318" i="4"/>
  <c r="M318" i="4"/>
  <c r="AL318" i="4"/>
  <c r="I318" i="4"/>
  <c r="O319" i="4"/>
  <c r="Z318" i="4"/>
  <c r="P318" i="4" l="1"/>
  <c r="N318" i="4"/>
  <c r="AA318" i="4"/>
  <c r="AB318" i="4" s="1"/>
  <c r="R318" i="4"/>
  <c r="Q318" i="4" l="1"/>
  <c r="S318" i="4" s="1"/>
  <c r="G318" i="4"/>
  <c r="AC318" i="4"/>
  <c r="H319" i="4"/>
  <c r="K319" i="4" l="1"/>
  <c r="AI318" i="4"/>
  <c r="AJ318" i="4" s="1"/>
  <c r="AD318" i="4"/>
  <c r="AE318" i="4" s="1"/>
  <c r="AG318" i="4"/>
  <c r="C319" i="4" s="1"/>
  <c r="E319" i="4" s="1"/>
  <c r="F319" i="4" s="1"/>
  <c r="AF318" i="4"/>
  <c r="T318" i="4"/>
  <c r="AH318" i="4" l="1"/>
  <c r="D319" i="4" s="1"/>
  <c r="L319" i="4" s="1"/>
  <c r="U319" i="4" s="1"/>
  <c r="V319" i="4" s="1"/>
  <c r="AK319" i="4"/>
  <c r="AL319" i="4"/>
  <c r="B319" i="4"/>
  <c r="O320" i="4"/>
  <c r="M319" i="4" l="1"/>
  <c r="I319" i="4"/>
  <c r="P319" i="4"/>
  <c r="N319" i="4"/>
  <c r="G319" i="4" s="1"/>
  <c r="Y319" i="4"/>
  <c r="W319" i="4"/>
  <c r="X319" i="4" s="1"/>
  <c r="R319" i="4"/>
  <c r="Z319" i="4"/>
  <c r="Q319" i="4" l="1"/>
  <c r="S319" i="4" s="1"/>
  <c r="AA319" i="4"/>
  <c r="AB319" i="4" s="1"/>
  <c r="H320" i="4"/>
  <c r="AC319" i="4"/>
  <c r="K320" i="4" l="1"/>
  <c r="AI319" i="4"/>
  <c r="AJ319" i="4" s="1"/>
  <c r="AD319" i="4"/>
  <c r="AE319" i="4" s="1"/>
  <c r="AG319" i="4"/>
  <c r="C320" i="4" s="1"/>
  <c r="E320" i="4" s="1"/>
  <c r="F320" i="4" s="1"/>
  <c r="AF319" i="4"/>
  <c r="B320" i="4" s="1"/>
  <c r="T319" i="4"/>
  <c r="O321" i="4"/>
  <c r="AK320" i="4" l="1"/>
  <c r="AH319" i="4"/>
  <c r="D320" i="4" s="1"/>
  <c r="I320" i="4"/>
  <c r="AL320" i="4"/>
  <c r="L320" i="4" l="1"/>
  <c r="U320" i="4" s="1"/>
  <c r="V320" i="4" s="1"/>
  <c r="W320" i="4" l="1"/>
  <c r="Y320" i="4"/>
  <c r="X320" i="4"/>
  <c r="M320" i="4"/>
  <c r="Z320" i="4"/>
  <c r="P320" i="4" l="1"/>
  <c r="N320" i="4"/>
  <c r="AA320" i="4"/>
  <c r="AB320" i="4" s="1"/>
  <c r="R320" i="4"/>
  <c r="Q320" i="4" l="1"/>
  <c r="S320" i="4" s="1"/>
  <c r="G320" i="4"/>
  <c r="H321" i="4"/>
  <c r="AC320" i="4"/>
  <c r="K321" i="4" l="1"/>
  <c r="AF320" i="4"/>
  <c r="B321" i="4" s="1"/>
  <c r="AD320" i="4"/>
  <c r="AE320" i="4" s="1"/>
  <c r="AI320" i="4"/>
  <c r="AJ320" i="4" s="1"/>
  <c r="AG320" i="4"/>
  <c r="C321" i="4" s="1"/>
  <c r="E321" i="4" s="1"/>
  <c r="F321" i="4" s="1"/>
  <c r="T320" i="4"/>
  <c r="O322" i="4"/>
  <c r="AH320" i="4" l="1"/>
  <c r="D321" i="4" s="1"/>
  <c r="AK321" i="4"/>
  <c r="I321" i="4"/>
  <c r="AL321" i="4"/>
  <c r="L321" i="4" l="1"/>
  <c r="U321" i="4" s="1"/>
  <c r="V321" i="4" s="1"/>
  <c r="M321" i="4" l="1"/>
  <c r="N321" i="4"/>
  <c r="P321" i="4"/>
  <c r="Q321" i="4"/>
  <c r="W321" i="4"/>
  <c r="Y321" i="4"/>
  <c r="X321" i="4"/>
  <c r="R321" i="4"/>
  <c r="Z321" i="4"/>
  <c r="G321" i="4" l="1"/>
  <c r="S321" i="4"/>
  <c r="AA321" i="4"/>
  <c r="AB321" i="4" s="1"/>
  <c r="H322" i="4"/>
  <c r="AC321" i="4"/>
  <c r="AI321" i="4" l="1"/>
  <c r="AJ321" i="4" s="1"/>
  <c r="AD321" i="4"/>
  <c r="AE321" i="4" s="1"/>
  <c r="AF321" i="4"/>
  <c r="AG321" i="4"/>
  <c r="C322" i="4" s="1"/>
  <c r="E322" i="4" s="1"/>
  <c r="F322" i="4" s="1"/>
  <c r="K322" i="4"/>
  <c r="T321" i="4"/>
  <c r="AH321" i="4" l="1"/>
  <c r="D322" i="4" s="1"/>
  <c r="B322" i="4"/>
  <c r="AL322" i="4"/>
  <c r="L322" i="4"/>
  <c r="AK322" i="4"/>
  <c r="O323" i="4"/>
  <c r="U322" i="4" l="1"/>
  <c r="V322" i="4" s="1"/>
  <c r="M322" i="4"/>
  <c r="I322" i="4"/>
  <c r="W322" i="4" l="1"/>
  <c r="Y322" i="4"/>
  <c r="X322" i="4"/>
  <c r="N322" i="4"/>
  <c r="P322" i="4"/>
  <c r="R322" i="4"/>
  <c r="Z322" i="4"/>
  <c r="G322" i="4" l="1"/>
  <c r="AA322" i="4"/>
  <c r="AB322" i="4" s="1"/>
  <c r="Q322" i="4"/>
  <c r="S322" i="4" s="1"/>
  <c r="T322" i="4" s="1"/>
  <c r="AC322" i="4"/>
  <c r="H323" i="4"/>
  <c r="K323" i="4" l="1"/>
  <c r="AG322" i="4"/>
  <c r="C323" i="4" s="1"/>
  <c r="E323" i="4" s="1"/>
  <c r="F323" i="4" s="1"/>
  <c r="AI322" i="4"/>
  <c r="AJ322" i="4" s="1"/>
  <c r="AD322" i="4"/>
  <c r="AE322" i="4" s="1"/>
  <c r="AF322" i="4"/>
  <c r="B323" i="4" l="1"/>
  <c r="AH322" i="4"/>
  <c r="D323" i="4" s="1"/>
  <c r="AK323" i="4"/>
  <c r="AL323" i="4"/>
  <c r="O324" i="4"/>
  <c r="L323" i="4" l="1"/>
  <c r="U323" i="4" s="1"/>
  <c r="V323" i="4" s="1"/>
  <c r="I323" i="4"/>
  <c r="W323" i="4" l="1"/>
  <c r="X323" i="4" s="1"/>
  <c r="Y323" i="4"/>
  <c r="M323" i="4"/>
  <c r="Z323" i="4"/>
  <c r="AA323" i="4" l="1"/>
  <c r="AB323" i="4" s="1"/>
  <c r="N323" i="4"/>
  <c r="P323" i="4"/>
  <c r="R323" i="4"/>
  <c r="G323" i="4" l="1"/>
  <c r="Q323" i="4"/>
  <c r="S323" i="4" s="1"/>
  <c r="T323" i="4" s="1"/>
  <c r="H324" i="4"/>
  <c r="AC323" i="4"/>
  <c r="K324" i="4" l="1"/>
  <c r="AD323" i="4"/>
  <c r="AE323" i="4" s="1"/>
  <c r="AI323" i="4"/>
  <c r="AJ323" i="4" s="1"/>
  <c r="AG323" i="4"/>
  <c r="C324" i="4" s="1"/>
  <c r="E324" i="4" s="1"/>
  <c r="F324" i="4" s="1"/>
  <c r="AF323" i="4"/>
  <c r="AH323" i="4" l="1"/>
  <c r="D324" i="4" s="1"/>
  <c r="L324" i="4" s="1"/>
  <c r="U324" i="4" s="1"/>
  <c r="V324" i="4" s="1"/>
  <c r="B324" i="4"/>
  <c r="AL324" i="4"/>
  <c r="AK324" i="4"/>
  <c r="O325" i="4"/>
  <c r="I324" i="4" l="1"/>
  <c r="W324" i="4"/>
  <c r="X324" i="4" s="1"/>
  <c r="Y324" i="4"/>
  <c r="M324" i="4"/>
  <c r="Z324" i="4"/>
  <c r="N324" i="4" l="1"/>
  <c r="P324" i="4"/>
  <c r="AA324" i="4"/>
  <c r="AB324" i="4" s="1"/>
  <c r="R324" i="4"/>
  <c r="Q324" i="4" l="1"/>
  <c r="S324" i="4" s="1"/>
  <c r="G324" i="4"/>
  <c r="AC324" i="4"/>
  <c r="H325" i="4"/>
  <c r="K325" i="4" l="1"/>
  <c r="AD324" i="4"/>
  <c r="AE324" i="4" s="1"/>
  <c r="AI324" i="4"/>
  <c r="AJ324" i="4" s="1"/>
  <c r="AG324" i="4"/>
  <c r="C325" i="4" s="1"/>
  <c r="E325" i="4" s="1"/>
  <c r="F325" i="4" s="1"/>
  <c r="AF324" i="4"/>
  <c r="T324" i="4"/>
  <c r="AH324" i="4" l="1"/>
  <c r="D325" i="4" s="1"/>
  <c r="L325" i="4" s="1"/>
  <c r="U325" i="4" s="1"/>
  <c r="V325" i="4" s="1"/>
  <c r="AK325" i="4"/>
  <c r="AL325" i="4"/>
  <c r="B325" i="4"/>
  <c r="O326" i="4"/>
  <c r="W325" i="4" l="1"/>
  <c r="M325" i="4"/>
  <c r="N325" i="4" s="1"/>
  <c r="I325" i="4"/>
  <c r="X325" i="4"/>
  <c r="Y325" i="4"/>
  <c r="Z325" i="4"/>
  <c r="P325" i="4" l="1"/>
  <c r="Q325" i="4"/>
  <c r="AA325" i="4"/>
  <c r="AB325" i="4" s="1"/>
  <c r="G325" i="4"/>
  <c r="R325" i="4"/>
  <c r="S325" i="4" l="1"/>
  <c r="T325" i="4"/>
  <c r="AC325" i="4"/>
  <c r="H326" i="4"/>
  <c r="K326" i="4" l="1"/>
  <c r="AG325" i="4"/>
  <c r="C326" i="4" s="1"/>
  <c r="E326" i="4" s="1"/>
  <c r="F326" i="4" s="1"/>
  <c r="AF325" i="4"/>
  <c r="B326" i="4" s="1"/>
  <c r="AD325" i="4"/>
  <c r="AE325" i="4" s="1"/>
  <c r="AI325" i="4"/>
  <c r="AJ325" i="4" s="1"/>
  <c r="AK326" i="4"/>
  <c r="AL326" i="4"/>
  <c r="O327" i="4"/>
  <c r="I326" i="4" l="1"/>
  <c r="AH325" i="4"/>
  <c r="D326" i="4" s="1"/>
  <c r="L326" i="4" s="1"/>
  <c r="U326" i="4" s="1"/>
  <c r="V326" i="4" s="1"/>
  <c r="M326" i="4" l="1"/>
  <c r="N326" i="4"/>
  <c r="P326" i="4"/>
  <c r="Y326" i="4"/>
  <c r="W326" i="4"/>
  <c r="X326" i="4" s="1"/>
  <c r="R326" i="4"/>
  <c r="Z326" i="4"/>
  <c r="AA326" i="4" l="1"/>
  <c r="AB326" i="4" s="1"/>
  <c r="Q326" i="4"/>
  <c r="S326" i="4" s="1"/>
  <c r="T326" i="4" s="1"/>
  <c r="G326" i="4"/>
  <c r="H327" i="4"/>
  <c r="AC326" i="4"/>
  <c r="AD326" i="4" l="1"/>
  <c r="AE326" i="4" s="1"/>
  <c r="AI326" i="4"/>
  <c r="AJ326" i="4" s="1"/>
  <c r="AF326" i="4"/>
  <c r="AG326" i="4"/>
  <c r="C327" i="4" s="1"/>
  <c r="E327" i="4" s="1"/>
  <c r="F327" i="4" s="1"/>
  <c r="K327" i="4"/>
  <c r="AK327" i="4"/>
  <c r="C29" i="4" s="1"/>
  <c r="AL327" i="4"/>
  <c r="AH326" i="4" l="1"/>
  <c r="D327" i="4" s="1"/>
  <c r="L327" i="4" s="1"/>
  <c r="U327" i="4" s="1"/>
  <c r="V327" i="4" s="1"/>
  <c r="B327" i="4"/>
  <c r="O328" i="4"/>
  <c r="M327" i="4" l="1"/>
  <c r="N327" i="4" s="1"/>
  <c r="Q327" i="4" s="1"/>
  <c r="I327" i="4"/>
  <c r="Y327" i="4"/>
  <c r="W327" i="4"/>
  <c r="X327" i="4" s="1"/>
  <c r="Z327" i="4"/>
  <c r="P327" i="4" l="1"/>
  <c r="AA327" i="4"/>
  <c r="AB327" i="4" s="1"/>
  <c r="G327" i="4"/>
  <c r="R327" i="4"/>
  <c r="S327" i="4" l="1"/>
  <c r="T327" i="4"/>
  <c r="H328" i="4"/>
  <c r="AC327" i="4"/>
  <c r="AD327" i="4" l="1"/>
  <c r="AE327" i="4" s="1"/>
  <c r="AG327" i="4"/>
  <c r="C328" i="4" s="1"/>
  <c r="E328" i="4" s="1"/>
  <c r="F328" i="4" s="1"/>
  <c r="AF327" i="4"/>
  <c r="AH327" i="4" s="1"/>
  <c r="D328" i="4" s="1"/>
  <c r="AI327" i="4"/>
  <c r="AJ327" i="4" s="1"/>
  <c r="K328" i="4"/>
  <c r="B328" i="4" l="1"/>
  <c r="AK328" i="4"/>
  <c r="AL328" i="4"/>
  <c r="L328" i="4"/>
  <c r="U328" i="4" s="1"/>
  <c r="V328" i="4" s="1"/>
  <c r="O329" i="4"/>
  <c r="I328" i="4" l="1"/>
  <c r="W328" i="4"/>
  <c r="X328" i="4" s="1"/>
  <c r="Y328" i="4"/>
  <c r="M328" i="4"/>
  <c r="Z328" i="4"/>
  <c r="AA328" i="4" l="1"/>
  <c r="AB328" i="4" s="1"/>
  <c r="P328" i="4"/>
  <c r="N328" i="4"/>
  <c r="R328" i="4"/>
  <c r="G328" i="4" l="1"/>
  <c r="Q328" i="4"/>
  <c r="S328" i="4" s="1"/>
  <c r="T328" i="4" s="1"/>
  <c r="AC328" i="4"/>
  <c r="H329" i="4"/>
  <c r="K329" i="4" l="1"/>
  <c r="AF328" i="4"/>
  <c r="AI328" i="4"/>
  <c r="AJ328" i="4" s="1"/>
  <c r="AD328" i="4"/>
  <c r="AE328" i="4" s="1"/>
  <c r="AG328" i="4"/>
  <c r="C329" i="4" s="1"/>
  <c r="E329" i="4" s="1"/>
  <c r="F329" i="4" s="1"/>
  <c r="AK329" i="4" l="1"/>
  <c r="AL329" i="4"/>
  <c r="AH328" i="4"/>
  <c r="D329" i="4" s="1"/>
  <c r="B329" i="4"/>
  <c r="O330" i="4"/>
  <c r="L329" i="4" l="1"/>
  <c r="U329" i="4" s="1"/>
  <c r="V329" i="4" s="1"/>
  <c r="I329" i="4"/>
  <c r="M329" i="4" l="1"/>
  <c r="Y329" i="4"/>
  <c r="W329" i="4"/>
  <c r="X329" i="4" s="1"/>
  <c r="Z329" i="4"/>
  <c r="AA329" i="4" l="1"/>
  <c r="AB329" i="4" s="1"/>
  <c r="P329" i="4"/>
  <c r="N329" i="4"/>
  <c r="R329" i="4"/>
  <c r="Q329" i="4" l="1"/>
  <c r="S329" i="4" s="1"/>
  <c r="G329" i="4"/>
  <c r="C30" i="4" s="1"/>
  <c r="AC329" i="4"/>
  <c r="H330" i="4"/>
  <c r="K330" i="4" l="1"/>
  <c r="AI329" i="4"/>
  <c r="AJ329" i="4" s="1"/>
  <c r="AD329" i="4"/>
  <c r="AE329" i="4" s="1"/>
  <c r="AG329" i="4"/>
  <c r="C330" i="4" s="1"/>
  <c r="E330" i="4" s="1"/>
  <c r="F330" i="4" s="1"/>
  <c r="AF329" i="4"/>
  <c r="B330" i="4" s="1"/>
  <c r="T329" i="4"/>
  <c r="O331" i="4"/>
  <c r="AL330" i="4" l="1"/>
  <c r="AK330" i="4"/>
  <c r="AH329" i="4"/>
  <c r="D330" i="4" s="1"/>
  <c r="I330" i="4"/>
  <c r="L330" i="4" l="1"/>
  <c r="U330" i="4" s="1"/>
  <c r="V330" i="4" s="1"/>
  <c r="M330" i="4"/>
  <c r="P330" i="4" l="1"/>
  <c r="N330" i="4"/>
  <c r="Q330" i="4" s="1"/>
  <c r="Y330" i="4"/>
  <c r="X330" i="4"/>
  <c r="W330" i="4"/>
  <c r="R330" i="4"/>
  <c r="Z330" i="4"/>
  <c r="S330" i="4" l="1"/>
  <c r="G330" i="4"/>
  <c r="AA330" i="4"/>
  <c r="AB330" i="4" s="1"/>
  <c r="AC330" i="4"/>
  <c r="H331" i="4"/>
  <c r="K331" i="4" l="1"/>
  <c r="AI330" i="4"/>
  <c r="AJ330" i="4" s="1"/>
  <c r="AD330" i="4"/>
  <c r="AE330" i="4" s="1"/>
  <c r="AG330" i="4"/>
  <c r="C331" i="4" s="1"/>
  <c r="E331" i="4" s="1"/>
  <c r="F331" i="4" s="1"/>
  <c r="AF330" i="4"/>
  <c r="T330" i="4"/>
  <c r="AH330" i="4" l="1"/>
  <c r="D331" i="4" s="1"/>
  <c r="L331" i="4" s="1"/>
  <c r="U331" i="4" s="1"/>
  <c r="V331" i="4" s="1"/>
  <c r="AK331" i="4"/>
  <c r="AL331" i="4"/>
  <c r="M331" i="4"/>
  <c r="B331" i="4"/>
  <c r="Y331" i="4" s="1"/>
  <c r="O332" i="4"/>
  <c r="Z331" i="4"/>
  <c r="I331" i="4" l="1"/>
  <c r="N331" i="4"/>
  <c r="Q331" i="4" s="1"/>
  <c r="P331" i="4"/>
  <c r="W331" i="4"/>
  <c r="X331" i="4" s="1"/>
  <c r="AA331" i="4" s="1"/>
  <c r="AB331" i="4" s="1"/>
  <c r="R331" i="4"/>
  <c r="S331" i="4" l="1"/>
  <c r="G331" i="4"/>
  <c r="H332" i="4"/>
  <c r="AC331" i="4"/>
  <c r="K332" i="4" l="1"/>
  <c r="AI331" i="4"/>
  <c r="AJ331" i="4" s="1"/>
  <c r="AG331" i="4"/>
  <c r="C332" i="4" s="1"/>
  <c r="AD331" i="4"/>
  <c r="AE331" i="4" s="1"/>
  <c r="AF331" i="4"/>
  <c r="T331" i="4"/>
  <c r="AH331" i="4" l="1"/>
  <c r="D332" i="4" s="1"/>
  <c r="L332" i="4" s="1"/>
  <c r="U332" i="4" s="1"/>
  <c r="V332" i="4" s="1"/>
  <c r="AL332" i="4"/>
  <c r="E332" i="4"/>
  <c r="F332" i="4" s="1"/>
  <c r="B332" i="4"/>
  <c r="M332" i="4"/>
  <c r="AK332" i="4"/>
  <c r="O333" i="4"/>
  <c r="I332" i="4" l="1"/>
  <c r="Y332" i="4"/>
  <c r="N332" i="4"/>
  <c r="G332" i="4" s="1"/>
  <c r="P332" i="4"/>
  <c r="W332" i="4"/>
  <c r="X332" i="4" s="1"/>
  <c r="Z332" i="4"/>
  <c r="R332" i="4"/>
  <c r="AA332" i="4" l="1"/>
  <c r="AB332" i="4" s="1"/>
  <c r="Q332" i="4"/>
  <c r="S332" i="4" s="1"/>
  <c r="AC332" i="4"/>
  <c r="H333" i="4"/>
  <c r="AD332" i="4" l="1"/>
  <c r="AE332" i="4" s="1"/>
  <c r="AI332" i="4"/>
  <c r="AJ332" i="4" s="1"/>
  <c r="AG332" i="4"/>
  <c r="C333" i="4" s="1"/>
  <c r="E333" i="4" s="1"/>
  <c r="F333" i="4" s="1"/>
  <c r="AF332" i="4"/>
  <c r="K333" i="4"/>
  <c r="AL333" i="4"/>
  <c r="T332" i="4"/>
  <c r="AK333" i="4" l="1"/>
  <c r="B333" i="4"/>
  <c r="AH332" i="4"/>
  <c r="D333" i="4" s="1"/>
  <c r="O334" i="4"/>
  <c r="L333" i="4" l="1"/>
  <c r="U333" i="4" s="1"/>
  <c r="V333" i="4" s="1"/>
  <c r="I333" i="4"/>
  <c r="Y333" i="4" l="1"/>
  <c r="W333" i="4"/>
  <c r="X333" i="4" s="1"/>
  <c r="M333" i="4"/>
  <c r="Z333" i="4"/>
  <c r="P333" i="4" l="1"/>
  <c r="N333" i="4"/>
  <c r="AA333" i="4"/>
  <c r="AB333" i="4" s="1"/>
  <c r="R333" i="4"/>
  <c r="Q333" i="4" l="1"/>
  <c r="S333" i="4" s="1"/>
  <c r="G333" i="4"/>
  <c r="H334" i="4"/>
  <c r="AC333" i="4"/>
  <c r="K334" i="4" l="1"/>
  <c r="AD333" i="4"/>
  <c r="AE333" i="4" s="1"/>
  <c r="AI333" i="4"/>
  <c r="AJ333" i="4" s="1"/>
  <c r="AG333" i="4"/>
  <c r="C334" i="4" s="1"/>
  <c r="E334" i="4" s="1"/>
  <c r="F334" i="4" s="1"/>
  <c r="AF333" i="4"/>
  <c r="T333" i="4"/>
  <c r="AK334" i="4" l="1"/>
  <c r="B334" i="4"/>
  <c r="AH333" i="4"/>
  <c r="D334" i="4" s="1"/>
  <c r="AL334" i="4"/>
  <c r="O335" i="4"/>
  <c r="L334" i="4" l="1"/>
  <c r="U334" i="4" s="1"/>
  <c r="V334" i="4" s="1"/>
  <c r="I334" i="4"/>
  <c r="W334" i="4" l="1"/>
  <c r="X334" i="4" s="1"/>
  <c r="Y334" i="4"/>
  <c r="M334" i="4"/>
  <c r="Z334" i="4"/>
  <c r="P334" i="4" l="1"/>
  <c r="N334" i="4"/>
  <c r="AA334" i="4"/>
  <c r="AB334" i="4" s="1"/>
  <c r="R334" i="4"/>
  <c r="G334" i="4" l="1"/>
  <c r="Q334" i="4"/>
  <c r="S334" i="4" s="1"/>
  <c r="H335" i="4"/>
  <c r="AC334" i="4"/>
  <c r="K335" i="4" l="1"/>
  <c r="AI334" i="4"/>
  <c r="AJ334" i="4" s="1"/>
  <c r="AD334" i="4"/>
  <c r="AE334" i="4" s="1"/>
  <c r="AG334" i="4"/>
  <c r="C335" i="4" s="1"/>
  <c r="E335" i="4" s="1"/>
  <c r="F335" i="4" s="1"/>
  <c r="AF334" i="4"/>
  <c r="B335" i="4" s="1"/>
  <c r="T334" i="4"/>
  <c r="O336" i="4"/>
  <c r="I335" i="4" l="1"/>
  <c r="AL335" i="4"/>
  <c r="AK335" i="4"/>
  <c r="AH334" i="4"/>
  <c r="D335" i="4" s="1"/>
  <c r="L335" i="4" l="1"/>
  <c r="U335" i="4" s="1"/>
  <c r="V335" i="4" s="1"/>
  <c r="M335" i="4" l="1"/>
  <c r="Y335" i="4"/>
  <c r="W335" i="4"/>
  <c r="X335" i="4" s="1"/>
  <c r="Z335" i="4"/>
  <c r="AA335" i="4" l="1"/>
  <c r="AB335" i="4" s="1"/>
  <c r="P335" i="4"/>
  <c r="N335" i="4"/>
  <c r="R335" i="4"/>
  <c r="G335" i="4" l="1"/>
  <c r="Q335" i="4"/>
  <c r="S335" i="4" s="1"/>
  <c r="H336" i="4"/>
  <c r="AC335" i="4"/>
  <c r="K336" i="4" l="1"/>
  <c r="AI335" i="4"/>
  <c r="AJ335" i="4" s="1"/>
  <c r="AD335" i="4"/>
  <c r="AE335" i="4" s="1"/>
  <c r="AG335" i="4"/>
  <c r="C336" i="4" s="1"/>
  <c r="E336" i="4" s="1"/>
  <c r="F336" i="4" s="1"/>
  <c r="AF335" i="4"/>
  <c r="T335" i="4"/>
  <c r="AK336" i="4" l="1"/>
  <c r="B336" i="4"/>
  <c r="AH335" i="4"/>
  <c r="D336" i="4" s="1"/>
  <c r="AL336" i="4"/>
  <c r="O337" i="4"/>
  <c r="L336" i="4" l="1"/>
  <c r="U336" i="4" s="1"/>
  <c r="V336" i="4" s="1"/>
  <c r="I336" i="4"/>
  <c r="M336" i="4" l="1"/>
  <c r="P336" i="4"/>
  <c r="N336" i="4"/>
  <c r="Y336" i="4"/>
  <c r="W336" i="4"/>
  <c r="X336" i="4" s="1"/>
  <c r="Z336" i="4"/>
  <c r="R336" i="4"/>
  <c r="AA336" i="4" l="1"/>
  <c r="AB336" i="4" s="1"/>
  <c r="Q336" i="4"/>
  <c r="S336" i="4" s="1"/>
  <c r="G336" i="4"/>
  <c r="H337" i="4"/>
  <c r="AC336" i="4"/>
  <c r="AD336" i="4" l="1"/>
  <c r="AE336" i="4" s="1"/>
  <c r="AI336" i="4"/>
  <c r="AJ336" i="4" s="1"/>
  <c r="AG336" i="4"/>
  <c r="C337" i="4" s="1"/>
  <c r="E337" i="4" s="1"/>
  <c r="F337" i="4" s="1"/>
  <c r="AF336" i="4"/>
  <c r="K337" i="4"/>
  <c r="T336" i="4"/>
  <c r="AK337" i="4" l="1"/>
  <c r="AL337" i="4"/>
  <c r="B337" i="4"/>
  <c r="AH336" i="4"/>
  <c r="D337" i="4" s="1"/>
  <c r="O338" i="4"/>
  <c r="L337" i="4" l="1"/>
  <c r="U337" i="4" s="1"/>
  <c r="V337" i="4" s="1"/>
  <c r="I337" i="4"/>
  <c r="Y337" i="4" l="1"/>
  <c r="W337" i="4"/>
  <c r="X337" i="4" s="1"/>
  <c r="M337" i="4"/>
  <c r="Z337" i="4"/>
  <c r="N337" i="4" l="1"/>
  <c r="P337" i="4"/>
  <c r="AA337" i="4"/>
  <c r="AB337" i="4" s="1"/>
  <c r="R337" i="4"/>
  <c r="Q337" i="4" l="1"/>
  <c r="S337" i="4" s="1"/>
  <c r="T337" i="4" s="1"/>
  <c r="G337" i="4"/>
  <c r="AC337" i="4"/>
  <c r="H338" i="4"/>
  <c r="K338" i="4" l="1"/>
  <c r="AI337" i="4"/>
  <c r="AJ337" i="4" s="1"/>
  <c r="AD337" i="4"/>
  <c r="AE337" i="4" s="1"/>
  <c r="AG337" i="4"/>
  <c r="C338" i="4" s="1"/>
  <c r="E338" i="4" s="1"/>
  <c r="F338" i="4" s="1"/>
  <c r="AF337" i="4"/>
  <c r="AK338" i="4" l="1"/>
  <c r="B338" i="4"/>
  <c r="AH337" i="4"/>
  <c r="D338" i="4" s="1"/>
  <c r="AL338" i="4"/>
  <c r="O339" i="4"/>
  <c r="L338" i="4" l="1"/>
  <c r="U338" i="4" s="1"/>
  <c r="V338" i="4" s="1"/>
  <c r="I338" i="4"/>
  <c r="M338" i="4" l="1"/>
  <c r="P338" i="4"/>
  <c r="N338" i="4"/>
  <c r="Y338" i="4"/>
  <c r="W338" i="4"/>
  <c r="X338" i="4" s="1"/>
  <c r="Z338" i="4"/>
  <c r="R338" i="4"/>
  <c r="AA338" i="4" l="1"/>
  <c r="AB338" i="4" s="1"/>
  <c r="Q338" i="4"/>
  <c r="S338" i="4" s="1"/>
  <c r="T338" i="4" s="1"/>
  <c r="G338" i="4"/>
  <c r="AC338" i="4"/>
  <c r="H339" i="4"/>
  <c r="K339" i="4" l="1"/>
  <c r="AI338" i="4"/>
  <c r="AJ338" i="4" s="1"/>
  <c r="AD338" i="4"/>
  <c r="AE338" i="4" s="1"/>
  <c r="AG338" i="4"/>
  <c r="C339" i="4" s="1"/>
  <c r="E339" i="4" s="1"/>
  <c r="F339" i="4" s="1"/>
  <c r="AF338" i="4"/>
  <c r="AL339" i="4" l="1"/>
  <c r="B339" i="4"/>
  <c r="AH338" i="4"/>
  <c r="D339" i="4" s="1"/>
  <c r="AK339" i="4"/>
  <c r="O340" i="4"/>
  <c r="I339" i="4" l="1"/>
  <c r="L339" i="4"/>
  <c r="U339" i="4" s="1"/>
  <c r="V339" i="4" s="1"/>
  <c r="M339" i="4" l="1"/>
  <c r="Y339" i="4"/>
  <c r="W339" i="4"/>
  <c r="X339" i="4" s="1"/>
  <c r="Z339" i="4"/>
  <c r="AA339" i="4" l="1"/>
  <c r="AB339" i="4" s="1"/>
  <c r="P339" i="4"/>
  <c r="N339" i="4"/>
  <c r="Q339" i="4" s="1"/>
  <c r="R339" i="4"/>
  <c r="S339" i="4" l="1"/>
  <c r="T339" i="4"/>
  <c r="G339" i="4"/>
  <c r="AC339" i="4"/>
  <c r="H340" i="4"/>
  <c r="K340" i="4" l="1"/>
  <c r="AI339" i="4"/>
  <c r="AJ339" i="4" s="1"/>
  <c r="AD339" i="4"/>
  <c r="AE339" i="4" s="1"/>
  <c r="AG339" i="4"/>
  <c r="C340" i="4" s="1"/>
  <c r="E340" i="4" s="1"/>
  <c r="F340" i="4" s="1"/>
  <c r="AF339" i="4"/>
  <c r="AH339" i="4" l="1"/>
  <c r="D340" i="4" s="1"/>
  <c r="L340" i="4" s="1"/>
  <c r="U340" i="4" s="1"/>
  <c r="V340" i="4" s="1"/>
  <c r="AK340" i="4"/>
  <c r="B340" i="4"/>
  <c r="AL340" i="4"/>
  <c r="O341" i="4"/>
  <c r="M340" i="4" l="1"/>
  <c r="Y340" i="4"/>
  <c r="N340" i="4"/>
  <c r="P340" i="4"/>
  <c r="W340" i="4"/>
  <c r="X340" i="4" s="1"/>
  <c r="I340" i="4"/>
  <c r="R340" i="4"/>
  <c r="Z340" i="4"/>
  <c r="AA340" i="4" l="1"/>
  <c r="AB340" i="4" s="1"/>
  <c r="G340" i="4"/>
  <c r="Q340" i="4"/>
  <c r="S340" i="4" s="1"/>
  <c r="AC340" i="4"/>
  <c r="H341" i="4"/>
  <c r="K341" i="4" l="1"/>
  <c r="AI340" i="4"/>
  <c r="AJ340" i="4" s="1"/>
  <c r="AD340" i="4"/>
  <c r="AE340" i="4" s="1"/>
  <c r="AG340" i="4"/>
  <c r="C341" i="4" s="1"/>
  <c r="E341" i="4" s="1"/>
  <c r="F341" i="4" s="1"/>
  <c r="AF340" i="4"/>
  <c r="T340" i="4"/>
  <c r="AH340" i="4" l="1"/>
  <c r="D341" i="4" s="1"/>
  <c r="L341" i="4" s="1"/>
  <c r="U341" i="4" s="1"/>
  <c r="V341" i="4" s="1"/>
  <c r="AL341" i="4"/>
  <c r="AK341" i="4"/>
  <c r="B341" i="4"/>
  <c r="O342" i="4"/>
  <c r="M341" i="4" l="1"/>
  <c r="I341" i="4"/>
  <c r="W341" i="4"/>
  <c r="X341" i="4" s="1"/>
  <c r="N341" i="4"/>
  <c r="G341" i="4" s="1"/>
  <c r="P341" i="4"/>
  <c r="Y341" i="4"/>
  <c r="R341" i="4"/>
  <c r="Z341" i="4"/>
  <c r="AA341" i="4" l="1"/>
  <c r="AB341" i="4" s="1"/>
  <c r="Q341" i="4"/>
  <c r="S341" i="4" s="1"/>
  <c r="H342" i="4"/>
  <c r="AC341" i="4"/>
  <c r="AD341" i="4" l="1"/>
  <c r="AE341" i="4" s="1"/>
  <c r="AI341" i="4"/>
  <c r="AJ341" i="4" s="1"/>
  <c r="AG341" i="4"/>
  <c r="C342" i="4" s="1"/>
  <c r="E342" i="4" s="1"/>
  <c r="F342" i="4" s="1"/>
  <c r="AF341" i="4"/>
  <c r="K342" i="4"/>
  <c r="T341" i="4"/>
  <c r="AK342" i="4" l="1"/>
  <c r="AL342" i="4"/>
  <c r="B342" i="4"/>
  <c r="AH341" i="4"/>
  <c r="D342" i="4" s="1"/>
  <c r="O343" i="4"/>
  <c r="L342" i="4" l="1"/>
  <c r="U342" i="4" s="1"/>
  <c r="V342" i="4" s="1"/>
  <c r="I342" i="4"/>
  <c r="Y342" i="4" l="1"/>
  <c r="W342" i="4"/>
  <c r="X342" i="4" s="1"/>
  <c r="M342" i="4"/>
  <c r="Z342" i="4"/>
  <c r="P342" i="4" l="1"/>
  <c r="N342" i="4"/>
  <c r="Q342" i="4" s="1"/>
  <c r="AA342" i="4"/>
  <c r="AB342" i="4" s="1"/>
  <c r="R342" i="4"/>
  <c r="S342" i="4" l="1"/>
  <c r="T342" i="4"/>
  <c r="G342" i="4"/>
  <c r="AC342" i="4"/>
  <c r="H343" i="4"/>
  <c r="K343" i="4" l="1"/>
  <c r="AD342" i="4"/>
  <c r="AE342" i="4" s="1"/>
  <c r="AI342" i="4"/>
  <c r="AJ342" i="4" s="1"/>
  <c r="AG342" i="4"/>
  <c r="C343" i="4" s="1"/>
  <c r="E343" i="4" s="1"/>
  <c r="F343" i="4" s="1"/>
  <c r="AF342" i="4"/>
  <c r="AH342" i="4" l="1"/>
  <c r="D343" i="4" s="1"/>
  <c r="L343" i="4" s="1"/>
  <c r="U343" i="4" s="1"/>
  <c r="V343" i="4" s="1"/>
  <c r="B343" i="4"/>
  <c r="AL343" i="4"/>
  <c r="AK343" i="4"/>
  <c r="O344" i="4"/>
  <c r="M343" i="4" l="1"/>
  <c r="Y343" i="4"/>
  <c r="I343" i="4"/>
  <c r="N343" i="4"/>
  <c r="G343" i="4" s="1"/>
  <c r="P343" i="4"/>
  <c r="W343" i="4"/>
  <c r="X343" i="4" s="1"/>
  <c r="Z343" i="4"/>
  <c r="R343" i="4"/>
  <c r="AA343" i="4" l="1"/>
  <c r="AB343" i="4" s="1"/>
  <c r="Q343" i="4"/>
  <c r="S343" i="4" s="1"/>
  <c r="H344" i="4"/>
  <c r="AC343" i="4"/>
  <c r="AI343" i="4" l="1"/>
  <c r="AJ343" i="4" s="1"/>
  <c r="AD343" i="4"/>
  <c r="AE343" i="4" s="1"/>
  <c r="AG343" i="4"/>
  <c r="C344" i="4" s="1"/>
  <c r="E344" i="4" s="1"/>
  <c r="F344" i="4" s="1"/>
  <c r="AF343" i="4"/>
  <c r="K344" i="4"/>
  <c r="AL344" i="4"/>
  <c r="T343" i="4"/>
  <c r="B344" i="4" l="1"/>
  <c r="AH343" i="4"/>
  <c r="D344" i="4" s="1"/>
  <c r="AK344" i="4"/>
  <c r="O345" i="4"/>
  <c r="L344" i="4" l="1"/>
  <c r="U344" i="4" s="1"/>
  <c r="V344" i="4" s="1"/>
  <c r="I344" i="4"/>
  <c r="M344" i="4" l="1"/>
  <c r="W344" i="4"/>
  <c r="X344" i="4" s="1"/>
  <c r="Y344" i="4"/>
  <c r="N344" i="4"/>
  <c r="P344" i="4"/>
  <c r="Z344" i="4"/>
  <c r="R344" i="4"/>
  <c r="G344" i="4" l="1"/>
  <c r="Q344" i="4"/>
  <c r="S344" i="4" s="1"/>
  <c r="T344" i="4" s="1"/>
  <c r="AA344" i="4"/>
  <c r="AB344" i="4" s="1"/>
  <c r="H345" i="4"/>
  <c r="AC344" i="4"/>
  <c r="AI344" i="4" l="1"/>
  <c r="AJ344" i="4" s="1"/>
  <c r="AD344" i="4"/>
  <c r="AE344" i="4" s="1"/>
  <c r="AG344" i="4"/>
  <c r="C345" i="4" s="1"/>
  <c r="E345" i="4" s="1"/>
  <c r="F345" i="4" s="1"/>
  <c r="AF344" i="4"/>
  <c r="K345" i="4"/>
  <c r="AK345" i="4"/>
  <c r="B345" i="4" l="1"/>
  <c r="AH344" i="4"/>
  <c r="D345" i="4" s="1"/>
  <c r="AL345" i="4"/>
  <c r="O346" i="4"/>
  <c r="L345" i="4" l="1"/>
  <c r="U345" i="4" s="1"/>
  <c r="V345" i="4" s="1"/>
  <c r="I345" i="4"/>
  <c r="M345" i="4" l="1"/>
  <c r="P345" i="4" s="1"/>
  <c r="N345" i="4"/>
  <c r="W345" i="4"/>
  <c r="X345" i="4" s="1"/>
  <c r="Y345" i="4"/>
  <c r="Z345" i="4"/>
  <c r="R345" i="4"/>
  <c r="AA345" i="4" l="1"/>
  <c r="AB345" i="4" s="1"/>
  <c r="Q345" i="4"/>
  <c r="S345" i="4" s="1"/>
  <c r="T345" i="4" s="1"/>
  <c r="G345" i="4"/>
  <c r="H346" i="4"/>
  <c r="AC345" i="4"/>
  <c r="AI345" i="4" l="1"/>
  <c r="AJ345" i="4" s="1"/>
  <c r="AD345" i="4"/>
  <c r="AE345" i="4" s="1"/>
  <c r="AG345" i="4"/>
  <c r="C346" i="4" s="1"/>
  <c r="E346" i="4" s="1"/>
  <c r="F346" i="4" s="1"/>
  <c r="AF345" i="4"/>
  <c r="B346" i="4" s="1"/>
  <c r="K346" i="4"/>
  <c r="AL346" i="4"/>
  <c r="O347" i="4"/>
  <c r="AH345" i="4" l="1"/>
  <c r="D346" i="4" s="1"/>
  <c r="I346" i="4"/>
  <c r="AK346" i="4"/>
  <c r="L346" i="4" l="1"/>
  <c r="U346" i="4" s="1"/>
  <c r="V346" i="4" s="1"/>
  <c r="M346" i="4"/>
  <c r="N346" i="4" l="1"/>
  <c r="P346" i="4"/>
  <c r="W346" i="4"/>
  <c r="X346" i="4" s="1"/>
  <c r="Y346" i="4"/>
  <c r="R346" i="4"/>
  <c r="Z346" i="4"/>
  <c r="AA346" i="4" l="1"/>
  <c r="AB346" i="4" s="1"/>
  <c r="Q346" i="4"/>
  <c r="S346" i="4" s="1"/>
  <c r="T346" i="4" s="1"/>
  <c r="G346" i="4"/>
  <c r="AC346" i="4"/>
  <c r="H347" i="4"/>
  <c r="K347" i="4" l="1"/>
  <c r="AF346" i="4"/>
  <c r="AD346" i="4"/>
  <c r="AE346" i="4" s="1"/>
  <c r="AI346" i="4"/>
  <c r="AJ346" i="4" s="1"/>
  <c r="AG346" i="4"/>
  <c r="C347" i="4" s="1"/>
  <c r="E347" i="4" s="1"/>
  <c r="F347" i="4" s="1"/>
  <c r="AL347" i="4" l="1"/>
  <c r="B347" i="4"/>
  <c r="AH346" i="4"/>
  <c r="D347" i="4" s="1"/>
  <c r="AK347" i="4"/>
  <c r="O348" i="4"/>
  <c r="L347" i="4" l="1"/>
  <c r="U347" i="4" s="1"/>
  <c r="V347" i="4" s="1"/>
  <c r="I347" i="4"/>
  <c r="M347" i="4" l="1"/>
  <c r="P347" i="4"/>
  <c r="N347" i="4"/>
  <c r="Q347" i="4" s="1"/>
  <c r="Y347" i="4"/>
  <c r="W347" i="4"/>
  <c r="X347" i="4" s="1"/>
  <c r="R347" i="4"/>
  <c r="Z347" i="4"/>
  <c r="S347" i="4" l="1"/>
  <c r="G347" i="4"/>
  <c r="T347" i="4"/>
  <c r="AA347" i="4"/>
  <c r="AB347" i="4" s="1"/>
  <c r="AC347" i="4"/>
  <c r="H348" i="4"/>
  <c r="K348" i="4" l="1"/>
  <c r="AI347" i="4"/>
  <c r="AJ347" i="4" s="1"/>
  <c r="AD347" i="4"/>
  <c r="AE347" i="4" s="1"/>
  <c r="AG347" i="4"/>
  <c r="C348" i="4" s="1"/>
  <c r="E348" i="4" s="1"/>
  <c r="F348" i="4" s="1"/>
  <c r="AF347" i="4"/>
  <c r="AK348" i="4" l="1"/>
  <c r="B348" i="4"/>
  <c r="AH347" i="4"/>
  <c r="D348" i="4" s="1"/>
  <c r="AL348" i="4"/>
  <c r="O349" i="4"/>
  <c r="L348" i="4" l="1"/>
  <c r="U348" i="4" s="1"/>
  <c r="V348" i="4" s="1"/>
  <c r="I348" i="4"/>
  <c r="Y348" i="4" l="1"/>
  <c r="W348" i="4"/>
  <c r="X348" i="4" s="1"/>
  <c r="M348" i="4"/>
  <c r="Z348" i="4"/>
  <c r="P348" i="4" l="1"/>
  <c r="N348" i="4"/>
  <c r="Q348" i="4" s="1"/>
  <c r="AA348" i="4"/>
  <c r="AB348" i="4" s="1"/>
  <c r="R348" i="4"/>
  <c r="S348" i="4" l="1"/>
  <c r="G348" i="4"/>
  <c r="AC348" i="4"/>
  <c r="H349" i="4"/>
  <c r="K349" i="4" l="1"/>
  <c r="AI348" i="4"/>
  <c r="AJ348" i="4" s="1"/>
  <c r="AG348" i="4"/>
  <c r="C349" i="4" s="1"/>
  <c r="E349" i="4" s="1"/>
  <c r="F349" i="4" s="1"/>
  <c r="AD348" i="4"/>
  <c r="AE348" i="4" s="1"/>
  <c r="AF348" i="4"/>
  <c r="T348" i="4"/>
  <c r="AK349" i="4" l="1"/>
  <c r="AL349" i="4"/>
  <c r="AH348" i="4"/>
  <c r="D349" i="4" s="1"/>
  <c r="B349" i="4"/>
  <c r="O350" i="4"/>
  <c r="L349" i="4" l="1"/>
  <c r="U349" i="4" s="1"/>
  <c r="V349" i="4" s="1"/>
  <c r="Y349" i="4" s="1"/>
  <c r="I349" i="4"/>
  <c r="Z349" i="4"/>
  <c r="W349" i="4" l="1"/>
  <c r="X349" i="4" s="1"/>
  <c r="AA349" i="4" s="1"/>
  <c r="AB349" i="4" s="1"/>
  <c r="M349" i="4"/>
  <c r="N349" i="4" l="1"/>
  <c r="P349" i="4"/>
  <c r="Q349" i="4"/>
  <c r="R349" i="4"/>
  <c r="S349" i="4" l="1"/>
  <c r="G349" i="4"/>
  <c r="H350" i="4"/>
  <c r="AC349" i="4"/>
  <c r="K350" i="4" l="1"/>
  <c r="AD349" i="4"/>
  <c r="AE349" i="4" s="1"/>
  <c r="AI349" i="4"/>
  <c r="AJ349" i="4" s="1"/>
  <c r="AG349" i="4"/>
  <c r="C350" i="4" s="1"/>
  <c r="E350" i="4" s="1"/>
  <c r="F350" i="4" s="1"/>
  <c r="AF349" i="4"/>
  <c r="B350" i="4" s="1"/>
  <c r="T349" i="4"/>
  <c r="O351" i="4"/>
  <c r="AH349" i="4" l="1"/>
  <c r="D350" i="4" s="1"/>
  <c r="AK350" i="4"/>
  <c r="I350" i="4"/>
  <c r="AL350" i="4"/>
  <c r="L350" i="4" l="1"/>
  <c r="U350" i="4" s="1"/>
  <c r="V350" i="4" s="1"/>
  <c r="M350" i="4" l="1"/>
  <c r="P350" i="4"/>
  <c r="N350" i="4"/>
  <c r="W350" i="4"/>
  <c r="X350" i="4" s="1"/>
  <c r="Y350" i="4"/>
  <c r="R350" i="4"/>
  <c r="Z350" i="4"/>
  <c r="AA350" i="4" l="1"/>
  <c r="AB350" i="4" s="1"/>
  <c r="G350" i="4"/>
  <c r="Q350" i="4"/>
  <c r="S350" i="4" s="1"/>
  <c r="AC350" i="4"/>
  <c r="H351" i="4"/>
  <c r="K351" i="4" l="1"/>
  <c r="AD350" i="4"/>
  <c r="AE350" i="4" s="1"/>
  <c r="AI350" i="4"/>
  <c r="AJ350" i="4" s="1"/>
  <c r="AG350" i="4"/>
  <c r="C351" i="4" s="1"/>
  <c r="E351" i="4" s="1"/>
  <c r="F351" i="4" s="1"/>
  <c r="AF350" i="4"/>
  <c r="T350" i="4"/>
  <c r="B351" i="4" l="1"/>
  <c r="AH350" i="4"/>
  <c r="D351" i="4" s="1"/>
  <c r="AK351" i="4"/>
  <c r="AL351" i="4"/>
  <c r="O352" i="4"/>
  <c r="I351" i="4" l="1"/>
  <c r="L351" i="4"/>
  <c r="U351" i="4" s="1"/>
  <c r="V351" i="4" s="1"/>
  <c r="Y351" i="4" l="1"/>
  <c r="W351" i="4"/>
  <c r="X351" i="4" s="1"/>
  <c r="M351" i="4"/>
  <c r="Z351" i="4"/>
  <c r="AA351" i="4" l="1"/>
  <c r="AB351" i="4" s="1"/>
  <c r="P351" i="4"/>
  <c r="N351" i="4"/>
  <c r="R351" i="4"/>
  <c r="G351" i="4" l="1"/>
  <c r="Q351" i="4"/>
  <c r="S351" i="4" s="1"/>
  <c r="H352" i="4"/>
  <c r="AC351" i="4"/>
  <c r="K352" i="4" l="1"/>
  <c r="AD351" i="4"/>
  <c r="AE351" i="4" s="1"/>
  <c r="AI351" i="4"/>
  <c r="AJ351" i="4" s="1"/>
  <c r="AG351" i="4"/>
  <c r="C352" i="4" s="1"/>
  <c r="E352" i="4" s="1"/>
  <c r="F352" i="4" s="1"/>
  <c r="AF351" i="4"/>
  <c r="B352" i="4" s="1"/>
  <c r="T351" i="4"/>
  <c r="O353" i="4"/>
  <c r="AK352" i="4" l="1"/>
  <c r="I352" i="4"/>
  <c r="AH351" i="4"/>
  <c r="D352" i="4" s="1"/>
  <c r="AL352" i="4"/>
  <c r="L352" i="4" l="1"/>
  <c r="U352" i="4" s="1"/>
  <c r="V352" i="4" s="1"/>
  <c r="W352" i="4" l="1"/>
  <c r="Y352" i="4"/>
  <c r="X352" i="4"/>
  <c r="M352" i="4"/>
  <c r="Z352" i="4"/>
  <c r="P352" i="4" l="1"/>
  <c r="N352" i="4"/>
  <c r="AA352" i="4"/>
  <c r="AB352" i="4" s="1"/>
  <c r="R352" i="4"/>
  <c r="G352" i="4" l="1"/>
  <c r="Q352" i="4"/>
  <c r="S352" i="4" s="1"/>
  <c r="T352" i="4" s="1"/>
  <c r="H353" i="4"/>
  <c r="AC352" i="4"/>
  <c r="K353" i="4" l="1"/>
  <c r="AI352" i="4"/>
  <c r="AJ352" i="4" s="1"/>
  <c r="AD352" i="4"/>
  <c r="AE352" i="4" s="1"/>
  <c r="AF352" i="4"/>
  <c r="B353" i="4" s="1"/>
  <c r="AG352" i="4"/>
  <c r="C353" i="4" s="1"/>
  <c r="E353" i="4" s="1"/>
  <c r="F353" i="4" s="1"/>
  <c r="O354" i="4"/>
  <c r="AL353" i="4" l="1"/>
  <c r="I353" i="4"/>
  <c r="AH352" i="4"/>
  <c r="D353" i="4" s="1"/>
  <c r="AK353" i="4"/>
  <c r="L353" i="4" l="1"/>
  <c r="U353" i="4" s="1"/>
  <c r="V353" i="4" s="1"/>
  <c r="M353" i="4" l="1"/>
  <c r="P353" i="4"/>
  <c r="N353" i="4"/>
  <c r="Q353" i="4" s="1"/>
  <c r="W353" i="4"/>
  <c r="X353" i="4" s="1"/>
  <c r="Y353" i="4"/>
  <c r="R353" i="4"/>
  <c r="Z353" i="4"/>
  <c r="S353" i="4" l="1"/>
  <c r="T353" i="4"/>
  <c r="G353" i="4"/>
  <c r="AA353" i="4"/>
  <c r="AB353" i="4" s="1"/>
  <c r="H354" i="4"/>
  <c r="AC353" i="4"/>
  <c r="AI353" i="4" l="1"/>
  <c r="AJ353" i="4" s="1"/>
  <c r="AD353" i="4"/>
  <c r="AE353" i="4" s="1"/>
  <c r="AG353" i="4"/>
  <c r="C354" i="4" s="1"/>
  <c r="E354" i="4" s="1"/>
  <c r="F354" i="4" s="1"/>
  <c r="AF353" i="4"/>
  <c r="K354" i="4"/>
  <c r="AK354" i="4" l="1"/>
  <c r="B354" i="4"/>
  <c r="AH353" i="4"/>
  <c r="D354" i="4" s="1"/>
  <c r="AL354" i="4"/>
  <c r="O355" i="4"/>
  <c r="I354" i="4" l="1"/>
  <c r="L354" i="4"/>
  <c r="U354" i="4" s="1"/>
  <c r="V354" i="4" s="1"/>
  <c r="M354" i="4" l="1"/>
  <c r="W354" i="4"/>
  <c r="X354" i="4" s="1"/>
  <c r="Y354" i="4"/>
  <c r="Q354" i="4"/>
  <c r="N354" i="4"/>
  <c r="P354" i="4"/>
  <c r="Z354" i="4"/>
  <c r="R354" i="4"/>
  <c r="AA354" i="4" l="1"/>
  <c r="AB354" i="4" s="1"/>
  <c r="G354" i="4"/>
  <c r="S354" i="4"/>
  <c r="H355" i="4"/>
  <c r="AC354" i="4"/>
  <c r="AD354" i="4" l="1"/>
  <c r="AE354" i="4" s="1"/>
  <c r="AI354" i="4"/>
  <c r="AJ354" i="4" s="1"/>
  <c r="AG354" i="4"/>
  <c r="C355" i="4" s="1"/>
  <c r="E355" i="4" s="1"/>
  <c r="F355" i="4" s="1"/>
  <c r="AF354" i="4"/>
  <c r="B355" i="4" s="1"/>
  <c r="K355" i="4"/>
  <c r="AL355" i="4"/>
  <c r="AK355" i="4"/>
  <c r="T354" i="4"/>
  <c r="O356" i="4"/>
  <c r="AH354" i="4" l="1"/>
  <c r="D355" i="4" s="1"/>
  <c r="I355" i="4"/>
  <c r="L355" i="4" l="1"/>
  <c r="U355" i="4" s="1"/>
  <c r="V355" i="4" s="1"/>
  <c r="M355" i="4"/>
  <c r="P355" i="4" l="1"/>
  <c r="N355" i="4"/>
  <c r="Y355" i="4"/>
  <c r="W355" i="4"/>
  <c r="X355" i="4" s="1"/>
  <c r="Z355" i="4"/>
  <c r="R355" i="4"/>
  <c r="AA355" i="4" l="1"/>
  <c r="AB355" i="4" s="1"/>
  <c r="Q355" i="4"/>
  <c r="S355" i="4" s="1"/>
  <c r="G355" i="4"/>
  <c r="H356" i="4"/>
  <c r="AC355" i="4"/>
  <c r="AF355" i="4" l="1"/>
  <c r="AI355" i="4"/>
  <c r="AJ355" i="4" s="1"/>
  <c r="AG355" i="4"/>
  <c r="C356" i="4" s="1"/>
  <c r="E356" i="4" s="1"/>
  <c r="F356" i="4" s="1"/>
  <c r="AD355" i="4"/>
  <c r="AE355" i="4" s="1"/>
  <c r="K356" i="4"/>
  <c r="AK356" i="4"/>
  <c r="AL356" i="4"/>
  <c r="T355" i="4"/>
  <c r="B356" i="4" l="1"/>
  <c r="AH355" i="4"/>
  <c r="D356" i="4" s="1"/>
  <c r="O357" i="4"/>
  <c r="I356" i="4" l="1"/>
  <c r="L356" i="4"/>
  <c r="U356" i="4" s="1"/>
  <c r="V356" i="4" s="1"/>
  <c r="M356" i="4"/>
  <c r="N356" i="4" l="1"/>
  <c r="Q356" i="4" s="1"/>
  <c r="P356" i="4"/>
  <c r="W356" i="4"/>
  <c r="X356" i="4" s="1"/>
  <c r="Y356" i="4"/>
  <c r="Z356" i="4"/>
  <c r="R356" i="4"/>
  <c r="AA356" i="4" l="1"/>
  <c r="AB356" i="4" s="1"/>
  <c r="G356" i="4"/>
  <c r="S356" i="4"/>
  <c r="H357" i="4"/>
  <c r="AC356" i="4"/>
  <c r="AD356" i="4" l="1"/>
  <c r="AE356" i="4" s="1"/>
  <c r="AI356" i="4"/>
  <c r="AJ356" i="4" s="1"/>
  <c r="AG356" i="4"/>
  <c r="C357" i="4" s="1"/>
  <c r="E357" i="4" s="1"/>
  <c r="F357" i="4" s="1"/>
  <c r="AF356" i="4"/>
  <c r="B357" i="4" s="1"/>
  <c r="K357" i="4"/>
  <c r="AL357" i="4"/>
  <c r="T356" i="4"/>
  <c r="O358" i="4"/>
  <c r="AK357" i="4" l="1"/>
  <c r="AH356" i="4"/>
  <c r="D357" i="4" s="1"/>
  <c r="I357" i="4"/>
  <c r="L357" i="4" l="1"/>
  <c r="U357" i="4" s="1"/>
  <c r="V357" i="4" s="1"/>
  <c r="M357" i="4" l="1"/>
  <c r="W357" i="4"/>
  <c r="X357" i="4" s="1"/>
  <c r="Y357" i="4"/>
  <c r="Z357" i="4"/>
  <c r="AA357" i="4" l="1"/>
  <c r="AB357" i="4" s="1"/>
  <c r="P357" i="4"/>
  <c r="N357" i="4"/>
  <c r="R357" i="4"/>
  <c r="Q357" i="4" l="1"/>
  <c r="S357" i="4" s="1"/>
  <c r="G357" i="4"/>
  <c r="AC357" i="4"/>
  <c r="H358" i="4"/>
  <c r="K358" i="4" l="1"/>
  <c r="AI357" i="4"/>
  <c r="AJ357" i="4" s="1"/>
  <c r="AD357" i="4"/>
  <c r="AE357" i="4" s="1"/>
  <c r="AG357" i="4"/>
  <c r="C358" i="4" s="1"/>
  <c r="E358" i="4" s="1"/>
  <c r="F358" i="4" s="1"/>
  <c r="AF357" i="4"/>
  <c r="B358" i="4" s="1"/>
  <c r="T357" i="4"/>
  <c r="O359" i="4"/>
  <c r="AK358" i="4" l="1"/>
  <c r="I358" i="4"/>
  <c r="AL358" i="4"/>
  <c r="AH357" i="4"/>
  <c r="D358" i="4" s="1"/>
  <c r="L358" i="4" s="1"/>
  <c r="M358" i="4" l="1"/>
  <c r="U358" i="4"/>
  <c r="V358" i="4" s="1"/>
  <c r="Y358" i="4" l="1"/>
  <c r="W358" i="4"/>
  <c r="X358" i="4" s="1"/>
  <c r="N358" i="4"/>
  <c r="P358" i="4"/>
  <c r="Z358" i="4"/>
  <c r="R358" i="4"/>
  <c r="AA358" i="4" l="1"/>
  <c r="AB358" i="4" s="1"/>
  <c r="G358" i="4"/>
  <c r="Q358" i="4"/>
  <c r="S358" i="4" s="1"/>
  <c r="H359" i="4"/>
  <c r="AC358" i="4"/>
  <c r="AI358" i="4" l="1"/>
  <c r="AJ358" i="4" s="1"/>
  <c r="AD358" i="4"/>
  <c r="AE358" i="4" s="1"/>
  <c r="AG358" i="4"/>
  <c r="C359" i="4" s="1"/>
  <c r="E359" i="4" s="1"/>
  <c r="F359" i="4" s="1"/>
  <c r="AF358" i="4"/>
  <c r="K359" i="4"/>
  <c r="AK359" i="4"/>
  <c r="T358" i="4"/>
  <c r="AL359" i="4" l="1"/>
  <c r="B359" i="4"/>
  <c r="AH358" i="4"/>
  <c r="D359" i="4" s="1"/>
  <c r="O360" i="4"/>
  <c r="L359" i="4" l="1"/>
  <c r="U359" i="4" s="1"/>
  <c r="V359" i="4" s="1"/>
  <c r="I359" i="4"/>
  <c r="W359" i="4" l="1"/>
  <c r="X359" i="4" s="1"/>
  <c r="Y359" i="4"/>
  <c r="M359" i="4"/>
  <c r="Z359" i="4"/>
  <c r="P359" i="4" l="1"/>
  <c r="N359" i="4"/>
  <c r="AA359" i="4"/>
  <c r="AB359" i="4" s="1"/>
  <c r="R359" i="4"/>
  <c r="Q359" i="4" l="1"/>
  <c r="S359" i="4" s="1"/>
  <c r="G359" i="4"/>
  <c r="AC359" i="4"/>
  <c r="H360" i="4"/>
  <c r="K360" i="4" l="1"/>
  <c r="AD359" i="4"/>
  <c r="AE359" i="4" s="1"/>
  <c r="AI359" i="4"/>
  <c r="AJ359" i="4" s="1"/>
  <c r="AG359" i="4"/>
  <c r="C360" i="4" s="1"/>
  <c r="E360" i="4" s="1"/>
  <c r="F360" i="4" s="1"/>
  <c r="AF359" i="4"/>
  <c r="T359" i="4"/>
  <c r="B360" i="4" l="1"/>
  <c r="AH359" i="4"/>
  <c r="D360" i="4" s="1"/>
  <c r="AK360" i="4"/>
  <c r="AL360" i="4"/>
  <c r="O361" i="4"/>
  <c r="L360" i="4" l="1"/>
  <c r="U360" i="4" s="1"/>
  <c r="V360" i="4" s="1"/>
  <c r="M360" i="4"/>
  <c r="I360" i="4"/>
  <c r="P360" i="4" l="1"/>
  <c r="N360" i="4"/>
  <c r="W360" i="4"/>
  <c r="X360" i="4" s="1"/>
  <c r="Y360" i="4"/>
  <c r="R360" i="4"/>
  <c r="Z360" i="4"/>
  <c r="AA360" i="4" l="1"/>
  <c r="AB360" i="4" s="1"/>
  <c r="Q360" i="4"/>
  <c r="S360" i="4" s="1"/>
  <c r="T360" i="4" s="1"/>
  <c r="G360" i="4"/>
  <c r="H361" i="4"/>
  <c r="AC360" i="4"/>
  <c r="K361" i="4" l="1"/>
  <c r="AI360" i="4"/>
  <c r="AJ360" i="4" s="1"/>
  <c r="AD360" i="4"/>
  <c r="AE360" i="4" s="1"/>
  <c r="AG360" i="4"/>
  <c r="C361" i="4" s="1"/>
  <c r="E361" i="4" s="1"/>
  <c r="F361" i="4" s="1"/>
  <c r="AF360" i="4"/>
  <c r="AK361" i="4" l="1"/>
  <c r="AL361" i="4"/>
  <c r="B361" i="4"/>
  <c r="AH360" i="4"/>
  <c r="D361" i="4" s="1"/>
  <c r="O362" i="4"/>
  <c r="L361" i="4" l="1"/>
  <c r="U361" i="4" s="1"/>
  <c r="V361" i="4" s="1"/>
  <c r="I361" i="4"/>
  <c r="Y361" i="4" l="1"/>
  <c r="W361" i="4"/>
  <c r="X361" i="4" s="1"/>
  <c r="M361" i="4"/>
  <c r="Z361" i="4"/>
  <c r="N361" i="4" l="1"/>
  <c r="P361" i="4"/>
  <c r="AA361" i="4"/>
  <c r="AB361" i="4" s="1"/>
  <c r="R361" i="4"/>
  <c r="G361" i="4" l="1"/>
  <c r="Q361" i="4"/>
  <c r="S361" i="4" s="1"/>
  <c r="H362" i="4"/>
  <c r="AC361" i="4"/>
  <c r="K362" i="4" l="1"/>
  <c r="AI361" i="4"/>
  <c r="AJ361" i="4" s="1"/>
  <c r="AD361" i="4"/>
  <c r="AE361" i="4" s="1"/>
  <c r="AG361" i="4"/>
  <c r="C362" i="4" s="1"/>
  <c r="E362" i="4" s="1"/>
  <c r="F362" i="4" s="1"/>
  <c r="AF361" i="4"/>
  <c r="T361" i="4"/>
  <c r="AH361" i="4" l="1"/>
  <c r="D362" i="4" s="1"/>
  <c r="L362" i="4" s="1"/>
  <c r="U362" i="4" s="1"/>
  <c r="V362" i="4" s="1"/>
  <c r="AK362" i="4"/>
  <c r="M362" i="4"/>
  <c r="B362" i="4"/>
  <c r="Y362" i="4" s="1"/>
  <c r="AL362" i="4"/>
  <c r="O363" i="4"/>
  <c r="Z362" i="4"/>
  <c r="W362" i="4" l="1"/>
  <c r="I362" i="4"/>
  <c r="P362" i="4"/>
  <c r="N362" i="4"/>
  <c r="X362" i="4"/>
  <c r="AA362" i="4" s="1"/>
  <c r="AB362" i="4" s="1"/>
  <c r="R362" i="4"/>
  <c r="Q362" i="4" l="1"/>
  <c r="S362" i="4" s="1"/>
  <c r="G362" i="4"/>
  <c r="AC362" i="4"/>
  <c r="H363" i="4"/>
  <c r="K363" i="4" l="1"/>
  <c r="AD362" i="4"/>
  <c r="AE362" i="4" s="1"/>
  <c r="AG362" i="4"/>
  <c r="C363" i="4" s="1"/>
  <c r="E363" i="4" s="1"/>
  <c r="F363" i="4" s="1"/>
  <c r="AI362" i="4"/>
  <c r="AJ362" i="4" s="1"/>
  <c r="AF362" i="4"/>
  <c r="T362" i="4"/>
  <c r="AH362" i="4" l="1"/>
  <c r="D363" i="4" s="1"/>
  <c r="L363" i="4" s="1"/>
  <c r="U363" i="4" s="1"/>
  <c r="V363" i="4" s="1"/>
  <c r="AK363" i="4"/>
  <c r="AL363" i="4"/>
  <c r="B363" i="4"/>
  <c r="O364" i="4"/>
  <c r="M363" i="4" l="1"/>
  <c r="N363" i="4"/>
  <c r="Q363" i="4" s="1"/>
  <c r="P363" i="4"/>
  <c r="I363" i="4"/>
  <c r="Y363" i="4"/>
  <c r="W363" i="4"/>
  <c r="X363" i="4" s="1"/>
  <c r="Z363" i="4"/>
  <c r="R363" i="4"/>
  <c r="AA363" i="4" l="1"/>
  <c r="AB363" i="4" s="1"/>
  <c r="S363" i="4"/>
  <c r="G363" i="4"/>
  <c r="AC363" i="4"/>
  <c r="H364" i="4"/>
  <c r="K364" i="4" l="1"/>
  <c r="AD363" i="4"/>
  <c r="AE363" i="4" s="1"/>
  <c r="AI363" i="4"/>
  <c r="AJ363" i="4" s="1"/>
  <c r="AG363" i="4"/>
  <c r="C364" i="4" s="1"/>
  <c r="E364" i="4" s="1"/>
  <c r="F364" i="4" s="1"/>
  <c r="AF363" i="4"/>
  <c r="T363" i="4"/>
  <c r="AH363" i="4" l="1"/>
  <c r="D364" i="4" s="1"/>
  <c r="L364" i="4" s="1"/>
  <c r="U364" i="4" s="1"/>
  <c r="V364" i="4" s="1"/>
  <c r="W364" i="4" s="1"/>
  <c r="B364" i="4"/>
  <c r="AL364" i="4"/>
  <c r="AK364" i="4"/>
  <c r="O365" i="4"/>
  <c r="Y364" i="4" l="1"/>
  <c r="M364" i="4"/>
  <c r="N364" i="4" s="1"/>
  <c r="I364" i="4"/>
  <c r="P364" i="4"/>
  <c r="X364" i="4"/>
  <c r="Z364" i="4"/>
  <c r="R364" i="4"/>
  <c r="AA364" i="4" l="1"/>
  <c r="AB364" i="4" s="1"/>
  <c r="Q364" i="4"/>
  <c r="S364" i="4" s="1"/>
  <c r="T364" i="4" s="1"/>
  <c r="G364" i="4"/>
  <c r="AC364" i="4"/>
  <c r="H365" i="4"/>
  <c r="K365" i="4" l="1"/>
  <c r="AI364" i="4"/>
  <c r="AJ364" i="4" s="1"/>
  <c r="AD364" i="4"/>
  <c r="AE364" i="4" s="1"/>
  <c r="AG364" i="4"/>
  <c r="C365" i="4" s="1"/>
  <c r="E365" i="4" s="1"/>
  <c r="F365" i="4" s="1"/>
  <c r="AF364" i="4"/>
  <c r="AH364" i="4" l="1"/>
  <c r="D365" i="4" s="1"/>
  <c r="L365" i="4" s="1"/>
  <c r="U365" i="4" s="1"/>
  <c r="V365" i="4" s="1"/>
  <c r="Y365" i="4" s="1"/>
  <c r="B365" i="4"/>
  <c r="AL365" i="4"/>
  <c r="I365" i="4"/>
  <c r="AK365" i="4"/>
  <c r="Z365" i="4"/>
  <c r="O366" i="4"/>
  <c r="M365" i="4" l="1"/>
  <c r="W365" i="4"/>
  <c r="X365" i="4" s="1"/>
  <c r="AA365" i="4"/>
  <c r="AB365" i="4" s="1"/>
  <c r="P365" i="4"/>
  <c r="N365" i="4"/>
  <c r="R365" i="4"/>
  <c r="Q365" i="4" l="1"/>
  <c r="S365" i="4" s="1"/>
  <c r="G365" i="4"/>
  <c r="AC365" i="4"/>
  <c r="H366" i="4"/>
  <c r="K366" i="4" l="1"/>
  <c r="AI365" i="4"/>
  <c r="AJ365" i="4" s="1"/>
  <c r="AG365" i="4"/>
  <c r="C366" i="4" s="1"/>
  <c r="E366" i="4" s="1"/>
  <c r="F366" i="4" s="1"/>
  <c r="AD365" i="4"/>
  <c r="AE365" i="4" s="1"/>
  <c r="AF365" i="4"/>
  <c r="T365" i="4"/>
  <c r="AL366" i="4" l="1"/>
  <c r="AK366" i="4"/>
  <c r="AH365" i="4"/>
  <c r="D366" i="4" s="1"/>
  <c r="B366" i="4"/>
  <c r="O367" i="4"/>
  <c r="L366" i="4" l="1"/>
  <c r="U366" i="4" s="1"/>
  <c r="V366" i="4" s="1"/>
  <c r="I366" i="4"/>
  <c r="Y366" i="4" l="1"/>
  <c r="W366" i="4"/>
  <c r="X366" i="4" s="1"/>
  <c r="M366" i="4"/>
  <c r="Z366" i="4"/>
  <c r="AA366" i="4" l="1"/>
  <c r="AB366" i="4" s="1"/>
  <c r="P366" i="4"/>
  <c r="N366" i="4"/>
  <c r="R366" i="4"/>
  <c r="Q366" i="4" l="1"/>
  <c r="S366" i="4" s="1"/>
  <c r="T366" i="4"/>
  <c r="G366" i="4"/>
  <c r="AC366" i="4"/>
  <c r="H367" i="4"/>
  <c r="K367" i="4" l="1"/>
  <c r="AD366" i="4"/>
  <c r="AE366" i="4" s="1"/>
  <c r="AI366" i="4"/>
  <c r="AJ366" i="4" s="1"/>
  <c r="AG366" i="4"/>
  <c r="C367" i="4" s="1"/>
  <c r="E367" i="4" s="1"/>
  <c r="F367" i="4" s="1"/>
  <c r="AF366" i="4"/>
  <c r="B367" i="4" s="1"/>
  <c r="O368" i="4"/>
  <c r="AL367" i="4" l="1"/>
  <c r="I367" i="4"/>
  <c r="AK367" i="4"/>
  <c r="AH366" i="4"/>
  <c r="D367" i="4" s="1"/>
  <c r="L367" i="4" l="1"/>
  <c r="U367" i="4" s="1"/>
  <c r="V367" i="4" s="1"/>
  <c r="Y367" i="4" l="1"/>
  <c r="W367" i="4"/>
  <c r="X367" i="4" s="1"/>
  <c r="M367" i="4"/>
  <c r="Z367" i="4"/>
  <c r="P367" i="4" l="1"/>
  <c r="N367" i="4"/>
  <c r="Q367" i="4" s="1"/>
  <c r="AA367" i="4"/>
  <c r="AB367" i="4" s="1"/>
  <c r="R367" i="4"/>
  <c r="S367" i="4" l="1"/>
  <c r="G367" i="4"/>
  <c r="AC367" i="4"/>
  <c r="H368" i="4"/>
  <c r="K368" i="4" l="1"/>
  <c r="AI367" i="4"/>
  <c r="AJ367" i="4" s="1"/>
  <c r="AD367" i="4"/>
  <c r="AE367" i="4" s="1"/>
  <c r="AF367" i="4"/>
  <c r="AH367" i="4" s="1"/>
  <c r="D368" i="4" s="1"/>
  <c r="L368" i="4" s="1"/>
  <c r="U368" i="4" s="1"/>
  <c r="V368" i="4" s="1"/>
  <c r="AG367" i="4"/>
  <c r="C368" i="4" s="1"/>
  <c r="E368" i="4" s="1"/>
  <c r="F368" i="4" s="1"/>
  <c r="T367" i="4"/>
  <c r="M368" i="4" l="1"/>
  <c r="AL368" i="4"/>
  <c r="AK368" i="4"/>
  <c r="B368" i="4"/>
  <c r="O369" i="4"/>
  <c r="I368" i="4" l="1"/>
  <c r="N368" i="4"/>
  <c r="G368" i="4" s="1"/>
  <c r="P368" i="4"/>
  <c r="W368" i="4"/>
  <c r="X368" i="4" s="1"/>
  <c r="Y368" i="4"/>
  <c r="Z368" i="4"/>
  <c r="R368" i="4"/>
  <c r="Q368" i="4" l="1"/>
  <c r="AA368" i="4"/>
  <c r="AB368" i="4" s="1"/>
  <c r="S368" i="4"/>
  <c r="T368" i="4" s="1"/>
  <c r="AC368" i="4"/>
  <c r="H369" i="4"/>
  <c r="K369" i="4" l="1"/>
  <c r="AD368" i="4"/>
  <c r="AE368" i="4" s="1"/>
  <c r="AI368" i="4"/>
  <c r="AJ368" i="4" s="1"/>
  <c r="AG368" i="4"/>
  <c r="C369" i="4" s="1"/>
  <c r="E369" i="4" s="1"/>
  <c r="F369" i="4" s="1"/>
  <c r="AF368" i="4"/>
  <c r="AH368" i="4" l="1"/>
  <c r="D369" i="4" s="1"/>
  <c r="L369" i="4" s="1"/>
  <c r="U369" i="4" s="1"/>
  <c r="V369" i="4" s="1"/>
  <c r="AL369" i="4"/>
  <c r="B369" i="4"/>
  <c r="Y369" i="4" s="1"/>
  <c r="AK369" i="4"/>
  <c r="Z369" i="4"/>
  <c r="O370" i="4"/>
  <c r="M369" i="4" l="1"/>
  <c r="I369" i="4"/>
  <c r="P369" i="4"/>
  <c r="N369" i="4"/>
  <c r="W369" i="4"/>
  <c r="X369" i="4" s="1"/>
  <c r="AA369" i="4" s="1"/>
  <c r="AB369" i="4" s="1"/>
  <c r="R369" i="4"/>
  <c r="G369" i="4" l="1"/>
  <c r="Q369" i="4"/>
  <c r="S369" i="4" s="1"/>
  <c r="T369" i="4" s="1"/>
  <c r="AC369" i="4"/>
  <c r="H370" i="4"/>
  <c r="K370" i="4" l="1"/>
  <c r="AI369" i="4"/>
  <c r="AJ369" i="4" s="1"/>
  <c r="AG369" i="4"/>
  <c r="C370" i="4" s="1"/>
  <c r="E370" i="4" s="1"/>
  <c r="F370" i="4" s="1"/>
  <c r="AD369" i="4"/>
  <c r="AE369" i="4" s="1"/>
  <c r="AF369" i="4"/>
  <c r="AL370" i="4" l="1"/>
  <c r="B370" i="4"/>
  <c r="AH369" i="4"/>
  <c r="D370" i="4" s="1"/>
  <c r="AK370" i="4"/>
  <c r="O371" i="4"/>
  <c r="L370" i="4" l="1"/>
  <c r="U370" i="4" s="1"/>
  <c r="V370" i="4" s="1"/>
  <c r="I370" i="4"/>
  <c r="W370" i="4" l="1"/>
  <c r="X370" i="4" s="1"/>
  <c r="Y370" i="4"/>
  <c r="M370" i="4"/>
  <c r="Z370" i="4"/>
  <c r="AA370" i="4" l="1"/>
  <c r="AB370" i="4" s="1"/>
  <c r="N370" i="4"/>
  <c r="P370" i="4"/>
  <c r="R370" i="4"/>
  <c r="Q370" i="4" l="1"/>
  <c r="S370" i="4" s="1"/>
  <c r="G370" i="4"/>
  <c r="H371" i="4"/>
  <c r="AC370" i="4"/>
  <c r="K371" i="4" l="1"/>
  <c r="AI370" i="4"/>
  <c r="AJ370" i="4" s="1"/>
  <c r="AD370" i="4"/>
  <c r="AE370" i="4" s="1"/>
  <c r="AG370" i="4"/>
  <c r="C371" i="4" s="1"/>
  <c r="E371" i="4" s="1"/>
  <c r="F371" i="4" s="1"/>
  <c r="AF370" i="4"/>
  <c r="T370" i="4"/>
  <c r="AL371" i="4" l="1"/>
  <c r="AK371" i="4"/>
  <c r="B371" i="4"/>
  <c r="AH370" i="4"/>
  <c r="D371" i="4" s="1"/>
  <c r="O372" i="4"/>
  <c r="L371" i="4" l="1"/>
  <c r="U371" i="4" s="1"/>
  <c r="V371" i="4" s="1"/>
  <c r="M371" i="4"/>
  <c r="I371" i="4"/>
  <c r="N371" i="4" l="1"/>
  <c r="P371" i="4"/>
  <c r="Q371" i="4"/>
  <c r="W371" i="4"/>
  <c r="X371" i="4" s="1"/>
  <c r="Y371" i="4"/>
  <c r="R371" i="4"/>
  <c r="Z371" i="4"/>
  <c r="G371" i="4" l="1"/>
  <c r="S371" i="4"/>
  <c r="T371" i="4" s="1"/>
  <c r="AA371" i="4"/>
  <c r="AB371" i="4" s="1"/>
  <c r="AC371" i="4"/>
  <c r="H372" i="4"/>
  <c r="K372" i="4" l="1"/>
  <c r="AI371" i="4"/>
  <c r="AJ371" i="4" s="1"/>
  <c r="AD371" i="4"/>
  <c r="AE371" i="4" s="1"/>
  <c r="AG371" i="4"/>
  <c r="C372" i="4" s="1"/>
  <c r="E372" i="4" s="1"/>
  <c r="F372" i="4" s="1"/>
  <c r="AF371" i="4"/>
  <c r="AK372" i="4" l="1"/>
  <c r="B372" i="4"/>
  <c r="AH371" i="4"/>
  <c r="D372" i="4" s="1"/>
  <c r="AL372" i="4"/>
  <c r="O373" i="4"/>
  <c r="L372" i="4" l="1"/>
  <c r="U372" i="4" s="1"/>
  <c r="V372" i="4" s="1"/>
  <c r="I372" i="4"/>
  <c r="W372" i="4" l="1"/>
  <c r="X372" i="4" s="1"/>
  <c r="Y372" i="4"/>
  <c r="M372" i="4"/>
  <c r="Z372" i="4"/>
  <c r="AA372" i="4" l="1"/>
  <c r="AB372" i="4" s="1"/>
  <c r="N372" i="4"/>
  <c r="P372" i="4"/>
  <c r="Q372" i="4"/>
  <c r="R372" i="4"/>
  <c r="S372" i="4" l="1"/>
  <c r="G372" i="4"/>
  <c r="H373" i="4"/>
  <c r="AC372" i="4"/>
  <c r="K373" i="4" l="1"/>
  <c r="AI372" i="4"/>
  <c r="AJ372" i="4" s="1"/>
  <c r="AD372" i="4"/>
  <c r="AE372" i="4" s="1"/>
  <c r="AG372" i="4"/>
  <c r="C373" i="4" s="1"/>
  <c r="E373" i="4" s="1"/>
  <c r="F373" i="4" s="1"/>
  <c r="AF372" i="4"/>
  <c r="T372" i="4"/>
  <c r="AL373" i="4" l="1"/>
  <c r="AK373" i="4"/>
  <c r="B373" i="4"/>
  <c r="AH372" i="4"/>
  <c r="D373" i="4" s="1"/>
  <c r="O374" i="4"/>
  <c r="L373" i="4" l="1"/>
  <c r="U373" i="4" s="1"/>
  <c r="V373" i="4" s="1"/>
  <c r="I373" i="4"/>
  <c r="W373" i="4" l="1"/>
  <c r="X373" i="4" s="1"/>
  <c r="Y373" i="4"/>
  <c r="M373" i="4"/>
  <c r="Z373" i="4"/>
  <c r="AA373" i="4" l="1"/>
  <c r="AB373" i="4" s="1"/>
  <c r="N373" i="4"/>
  <c r="P373" i="4"/>
  <c r="R373" i="4"/>
  <c r="Q373" i="4" l="1"/>
  <c r="S373" i="4" s="1"/>
  <c r="G373" i="4"/>
  <c r="H374" i="4"/>
  <c r="AC373" i="4"/>
  <c r="K374" i="4" l="1"/>
  <c r="AI373" i="4"/>
  <c r="AJ373" i="4" s="1"/>
  <c r="AD373" i="4"/>
  <c r="AE373" i="4" s="1"/>
  <c r="AG373" i="4"/>
  <c r="C374" i="4" s="1"/>
  <c r="E374" i="4" s="1"/>
  <c r="F374" i="4" s="1"/>
  <c r="AF373" i="4"/>
  <c r="T373" i="4"/>
  <c r="AL374" i="4" l="1"/>
  <c r="B374" i="4"/>
  <c r="AH373" i="4"/>
  <c r="D374" i="4" s="1"/>
  <c r="AK374" i="4"/>
  <c r="O375" i="4"/>
  <c r="L374" i="4" l="1"/>
  <c r="U374" i="4" s="1"/>
  <c r="V374" i="4" s="1"/>
  <c r="I374" i="4"/>
  <c r="W374" i="4" l="1"/>
  <c r="X374" i="4" s="1"/>
  <c r="Y374" i="4"/>
  <c r="M374" i="4"/>
  <c r="Z374" i="4"/>
  <c r="AA374" i="4" l="1"/>
  <c r="AB374" i="4" s="1"/>
  <c r="N374" i="4"/>
  <c r="P374" i="4"/>
  <c r="R374" i="4"/>
  <c r="G374" i="4" l="1"/>
  <c r="Q374" i="4"/>
  <c r="S374" i="4" s="1"/>
  <c r="AC374" i="4"/>
  <c r="H375" i="4"/>
  <c r="K375" i="4" l="1"/>
  <c r="AD374" i="4"/>
  <c r="AE374" i="4" s="1"/>
  <c r="AI374" i="4"/>
  <c r="AJ374" i="4" s="1"/>
  <c r="AG374" i="4"/>
  <c r="C375" i="4" s="1"/>
  <c r="E375" i="4" s="1"/>
  <c r="F375" i="4" s="1"/>
  <c r="AF374" i="4"/>
  <c r="T374" i="4"/>
  <c r="B375" i="4" l="1"/>
  <c r="AH374" i="4"/>
  <c r="D375" i="4" s="1"/>
  <c r="AL375" i="4"/>
  <c r="AK375" i="4"/>
  <c r="O376" i="4"/>
  <c r="L375" i="4" l="1"/>
  <c r="U375" i="4" s="1"/>
  <c r="V375" i="4" s="1"/>
  <c r="I375" i="4"/>
  <c r="Y375" i="4" l="1"/>
  <c r="W375" i="4"/>
  <c r="X375" i="4" s="1"/>
  <c r="M375" i="4"/>
  <c r="Z375" i="4"/>
  <c r="P375" i="4" l="1"/>
  <c r="N375" i="4"/>
  <c r="AA375" i="4"/>
  <c r="AB375" i="4" s="1"/>
  <c r="R375" i="4"/>
  <c r="G375" i="4" l="1"/>
  <c r="Q375" i="4"/>
  <c r="S375" i="4" s="1"/>
  <c r="T375" i="4" s="1"/>
  <c r="AC375" i="4"/>
  <c r="H376" i="4"/>
  <c r="K376" i="4" l="1"/>
  <c r="AD375" i="4"/>
  <c r="AE375" i="4" s="1"/>
  <c r="AI375" i="4"/>
  <c r="AJ375" i="4" s="1"/>
  <c r="AG375" i="4"/>
  <c r="C376" i="4" s="1"/>
  <c r="E376" i="4" s="1"/>
  <c r="F376" i="4" s="1"/>
  <c r="AF375" i="4"/>
  <c r="B376" i="4" s="1"/>
  <c r="O377" i="4"/>
  <c r="AH375" i="4" l="1"/>
  <c r="D376" i="4" s="1"/>
  <c r="AL376" i="4"/>
  <c r="I376" i="4"/>
  <c r="AK376" i="4"/>
  <c r="L376" i="4" l="1"/>
  <c r="U376" i="4" s="1"/>
  <c r="V376" i="4" s="1"/>
  <c r="Y376" i="4" l="1"/>
  <c r="W376" i="4"/>
  <c r="X376" i="4" s="1"/>
  <c r="M376" i="4"/>
  <c r="Z376" i="4"/>
  <c r="N376" i="4" l="1"/>
  <c r="P376" i="4"/>
  <c r="AA376" i="4"/>
  <c r="AB376" i="4" s="1"/>
  <c r="R376" i="4"/>
  <c r="Q376" i="4" l="1"/>
  <c r="S376" i="4" s="1"/>
  <c r="G376" i="4"/>
  <c r="H377" i="4"/>
  <c r="AC376" i="4"/>
  <c r="K377" i="4" l="1"/>
  <c r="AI376" i="4"/>
  <c r="AJ376" i="4" s="1"/>
  <c r="AD376" i="4"/>
  <c r="AE376" i="4" s="1"/>
  <c r="AG376" i="4"/>
  <c r="C377" i="4" s="1"/>
  <c r="E377" i="4" s="1"/>
  <c r="F377" i="4" s="1"/>
  <c r="AF376" i="4"/>
  <c r="T376" i="4"/>
  <c r="AK377" i="4" l="1"/>
  <c r="B377" i="4"/>
  <c r="AH376" i="4"/>
  <c r="D377" i="4" s="1"/>
  <c r="AL377" i="4"/>
  <c r="O378" i="4"/>
  <c r="I377" i="4" l="1"/>
  <c r="L377" i="4"/>
  <c r="U377" i="4" s="1"/>
  <c r="V377" i="4" s="1"/>
  <c r="Y377" i="4" l="1"/>
  <c r="W377" i="4"/>
  <c r="X377" i="4" s="1"/>
  <c r="M377" i="4"/>
  <c r="Z377" i="4"/>
  <c r="N377" i="4" l="1"/>
  <c r="P377" i="4"/>
  <c r="AA377" i="4"/>
  <c r="AB377" i="4" s="1"/>
  <c r="R377" i="4"/>
  <c r="G377" i="4" l="1"/>
  <c r="Q377" i="4"/>
  <c r="S377" i="4" s="1"/>
  <c r="AC377" i="4"/>
  <c r="H378" i="4"/>
  <c r="K378" i="4" l="1"/>
  <c r="AI377" i="4"/>
  <c r="AJ377" i="4" s="1"/>
  <c r="AD377" i="4"/>
  <c r="AE377" i="4" s="1"/>
  <c r="AG377" i="4"/>
  <c r="C378" i="4" s="1"/>
  <c r="E378" i="4" s="1"/>
  <c r="F378" i="4" s="1"/>
  <c r="AF377" i="4"/>
  <c r="T377" i="4"/>
  <c r="AH377" i="4" l="1"/>
  <c r="D378" i="4" s="1"/>
  <c r="L378" i="4" s="1"/>
  <c r="U378" i="4" s="1"/>
  <c r="V378" i="4" s="1"/>
  <c r="AK378" i="4"/>
  <c r="AL378" i="4"/>
  <c r="B378" i="4"/>
  <c r="O379" i="4"/>
  <c r="M378" i="4" l="1"/>
  <c r="W378" i="4"/>
  <c r="X378" i="4" s="1"/>
  <c r="P378" i="4"/>
  <c r="N378" i="4"/>
  <c r="I378" i="4"/>
  <c r="Y378" i="4"/>
  <c r="Z378" i="4"/>
  <c r="R378" i="4"/>
  <c r="AA378" i="4" l="1"/>
  <c r="AB378" i="4" s="1"/>
  <c r="Q378" i="4"/>
  <c r="S378" i="4" s="1"/>
  <c r="G378" i="4"/>
  <c r="H379" i="4"/>
  <c r="AC378" i="4"/>
  <c r="AD378" i="4" l="1"/>
  <c r="AE378" i="4" s="1"/>
  <c r="AI378" i="4"/>
  <c r="AJ378" i="4" s="1"/>
  <c r="AG378" i="4"/>
  <c r="C379" i="4" s="1"/>
  <c r="E379" i="4" s="1"/>
  <c r="F379" i="4" s="1"/>
  <c r="AF378" i="4"/>
  <c r="B379" i="4" s="1"/>
  <c r="K379" i="4"/>
  <c r="T378" i="4"/>
  <c r="O380" i="4"/>
  <c r="AK379" i="4" l="1"/>
  <c r="AL379" i="4"/>
  <c r="AH378" i="4"/>
  <c r="D379" i="4" s="1"/>
  <c r="I379" i="4"/>
  <c r="L379" i="4" l="1"/>
  <c r="U379" i="4" s="1"/>
  <c r="V379" i="4" s="1"/>
  <c r="M379" i="4" l="1"/>
  <c r="P379" i="4" s="1"/>
  <c r="N379" i="4"/>
  <c r="W379" i="4"/>
  <c r="X379" i="4" s="1"/>
  <c r="Y379" i="4"/>
  <c r="Z379" i="4"/>
  <c r="R379" i="4"/>
  <c r="AA379" i="4" l="1"/>
  <c r="AB379" i="4" s="1"/>
  <c r="G379" i="4"/>
  <c r="Q379" i="4"/>
  <c r="S379" i="4" s="1"/>
  <c r="AC379" i="4"/>
  <c r="H380" i="4"/>
  <c r="K380" i="4" l="1"/>
  <c r="AF379" i="4"/>
  <c r="AI379" i="4"/>
  <c r="AJ379" i="4" s="1"/>
  <c r="AD379" i="4"/>
  <c r="AE379" i="4" s="1"/>
  <c r="AG379" i="4"/>
  <c r="C380" i="4" s="1"/>
  <c r="E380" i="4" s="1"/>
  <c r="F380" i="4" s="1"/>
  <c r="T379" i="4"/>
  <c r="AH379" i="4" l="1"/>
  <c r="D380" i="4" s="1"/>
  <c r="L380" i="4" s="1"/>
  <c r="U380" i="4" s="1"/>
  <c r="V380" i="4" s="1"/>
  <c r="AK380" i="4"/>
  <c r="B380" i="4"/>
  <c r="Y380" i="4" s="1"/>
  <c r="AL380" i="4"/>
  <c r="O381" i="4"/>
  <c r="Z380" i="4"/>
  <c r="M380" i="4" l="1"/>
  <c r="W380" i="4"/>
  <c r="X380" i="4" s="1"/>
  <c r="AA380" i="4" s="1"/>
  <c r="AB380" i="4" s="1"/>
  <c r="N380" i="4"/>
  <c r="P380" i="4"/>
  <c r="I380" i="4"/>
  <c r="R380" i="4"/>
  <c r="G380" i="4" l="1"/>
  <c r="Q380" i="4"/>
  <c r="S380" i="4" s="1"/>
  <c r="H381" i="4"/>
  <c r="AC380" i="4"/>
  <c r="K381" i="4" l="1"/>
  <c r="AI380" i="4"/>
  <c r="AJ380" i="4" s="1"/>
  <c r="AD380" i="4"/>
  <c r="AE380" i="4" s="1"/>
  <c r="AG380" i="4"/>
  <c r="C381" i="4" s="1"/>
  <c r="E381" i="4" s="1"/>
  <c r="F381" i="4" s="1"/>
  <c r="AF380" i="4"/>
  <c r="T380" i="4"/>
  <c r="AH380" i="4" l="1"/>
  <c r="D381" i="4" s="1"/>
  <c r="B381" i="4"/>
  <c r="AL381" i="4"/>
  <c r="AK381" i="4"/>
  <c r="O382" i="4"/>
  <c r="I381" i="4" l="1"/>
  <c r="L381" i="4"/>
  <c r="U381" i="4" s="1"/>
  <c r="V381" i="4" s="1"/>
  <c r="M381" i="4" l="1"/>
  <c r="Y381" i="4"/>
  <c r="W381" i="4"/>
  <c r="X381" i="4" s="1"/>
  <c r="Z381" i="4"/>
  <c r="AA381" i="4" l="1"/>
  <c r="AB381" i="4" s="1"/>
  <c r="N381" i="4"/>
  <c r="Q381" i="4" s="1"/>
  <c r="P381" i="4"/>
  <c r="R381" i="4"/>
  <c r="S381" i="4" l="1"/>
  <c r="G381" i="4"/>
  <c r="AC381" i="4"/>
  <c r="H382" i="4"/>
  <c r="K382" i="4" l="1"/>
  <c r="AI381" i="4"/>
  <c r="AJ381" i="4" s="1"/>
  <c r="AD381" i="4"/>
  <c r="AE381" i="4" s="1"/>
  <c r="AG381" i="4"/>
  <c r="C382" i="4" s="1"/>
  <c r="E382" i="4" s="1"/>
  <c r="F382" i="4" s="1"/>
  <c r="AF381" i="4"/>
  <c r="T381" i="4"/>
  <c r="AH381" i="4" l="1"/>
  <c r="D382" i="4" s="1"/>
  <c r="L382" i="4" s="1"/>
  <c r="U382" i="4" s="1"/>
  <c r="V382" i="4" s="1"/>
  <c r="AK382" i="4"/>
  <c r="B382" i="4"/>
  <c r="AL382" i="4"/>
  <c r="O383" i="4"/>
  <c r="M382" i="4" l="1"/>
  <c r="I382" i="4"/>
  <c r="W382" i="4"/>
  <c r="X382" i="4" s="1"/>
  <c r="Y382" i="4"/>
  <c r="P382" i="4"/>
  <c r="N382" i="4"/>
  <c r="Q382" i="4" s="1"/>
  <c r="Z382" i="4"/>
  <c r="R382" i="4"/>
  <c r="G382" i="4" l="1"/>
  <c r="S382" i="4"/>
  <c r="AA382" i="4"/>
  <c r="AB382" i="4" s="1"/>
  <c r="AC382" i="4"/>
  <c r="H383" i="4"/>
  <c r="AG382" i="4" l="1"/>
  <c r="C383" i="4" s="1"/>
  <c r="E383" i="4" s="1"/>
  <c r="F383" i="4" s="1"/>
  <c r="AD382" i="4"/>
  <c r="AE382" i="4" s="1"/>
  <c r="AI382" i="4"/>
  <c r="AJ382" i="4" s="1"/>
  <c r="AF382" i="4"/>
  <c r="AH382" i="4" s="1"/>
  <c r="D383" i="4" s="1"/>
  <c r="L383" i="4" s="1"/>
  <c r="K383" i="4"/>
  <c r="T382" i="4"/>
  <c r="AK383" i="4" l="1"/>
  <c r="AL383" i="4"/>
  <c r="B383" i="4"/>
  <c r="U383" i="4"/>
  <c r="V383" i="4" s="1"/>
  <c r="M383" i="4"/>
  <c r="O384" i="4"/>
  <c r="I383" i="4" l="1"/>
  <c r="N383" i="4"/>
  <c r="P383" i="4"/>
  <c r="Y383" i="4"/>
  <c r="W383" i="4"/>
  <c r="X383" i="4" s="1"/>
  <c r="Z383" i="4"/>
  <c r="R383" i="4"/>
  <c r="AA383" i="4" l="1"/>
  <c r="AB383" i="4" s="1"/>
  <c r="Q383" i="4"/>
  <c r="S383" i="4" s="1"/>
  <c r="T383" i="4" s="1"/>
  <c r="G383" i="4"/>
  <c r="H384" i="4"/>
  <c r="AC383" i="4"/>
  <c r="K384" i="4" l="1"/>
  <c r="AD383" i="4"/>
  <c r="AE383" i="4" s="1"/>
  <c r="AF383" i="4"/>
  <c r="AG383" i="4"/>
  <c r="C384" i="4" s="1"/>
  <c r="E384" i="4" s="1"/>
  <c r="F384" i="4" s="1"/>
  <c r="AI383" i="4"/>
  <c r="AJ383" i="4" s="1"/>
  <c r="B384" i="4" l="1"/>
  <c r="AH383" i="4"/>
  <c r="D384" i="4" s="1"/>
  <c r="AL384" i="4"/>
  <c r="AK384" i="4"/>
  <c r="O385" i="4"/>
  <c r="L384" i="4" l="1"/>
  <c r="U384" i="4" s="1"/>
  <c r="V384" i="4" s="1"/>
  <c r="I384" i="4"/>
  <c r="Y384" i="4" l="1"/>
  <c r="W384" i="4"/>
  <c r="X384" i="4" s="1"/>
  <c r="M384" i="4"/>
  <c r="Z384" i="4"/>
  <c r="P384" i="4" l="1"/>
  <c r="N384" i="4"/>
  <c r="Q384" i="4" s="1"/>
  <c r="AA384" i="4"/>
  <c r="AB384" i="4" s="1"/>
  <c r="R384" i="4"/>
  <c r="S384" i="4" l="1"/>
  <c r="G384" i="4"/>
  <c r="T384" i="4"/>
  <c r="AC384" i="4"/>
  <c r="H385" i="4"/>
  <c r="K385" i="4" l="1"/>
  <c r="AD384" i="4"/>
  <c r="AE384" i="4" s="1"/>
  <c r="AI384" i="4"/>
  <c r="AJ384" i="4" s="1"/>
  <c r="AG384" i="4"/>
  <c r="C385" i="4" s="1"/>
  <c r="E385" i="4" s="1"/>
  <c r="F385" i="4" s="1"/>
  <c r="AF384" i="4"/>
  <c r="B385" i="4" s="1"/>
  <c r="O386" i="4"/>
  <c r="AL385" i="4" l="1"/>
  <c r="I385" i="4"/>
  <c r="AH384" i="4"/>
  <c r="D385" i="4" s="1"/>
  <c r="AK385" i="4"/>
  <c r="L385" i="4" l="1"/>
  <c r="U385" i="4" s="1"/>
  <c r="V385" i="4" s="1"/>
  <c r="W385" i="4" l="1"/>
  <c r="Y385" i="4"/>
  <c r="X385" i="4"/>
  <c r="M385" i="4"/>
  <c r="Z385" i="4"/>
  <c r="P385" i="4" l="1"/>
  <c r="N385" i="4"/>
  <c r="AA385" i="4"/>
  <c r="AB385" i="4" s="1"/>
  <c r="R385" i="4"/>
  <c r="Q385" i="4" l="1"/>
  <c r="S385" i="4" s="1"/>
  <c r="G385" i="4"/>
  <c r="AC385" i="4"/>
  <c r="H386" i="4"/>
  <c r="K386" i="4" l="1"/>
  <c r="AF385" i="4"/>
  <c r="AH385" i="4" s="1"/>
  <c r="D386" i="4" s="1"/>
  <c r="L386" i="4" s="1"/>
  <c r="U386" i="4" s="1"/>
  <c r="V386" i="4" s="1"/>
  <c r="AI385" i="4"/>
  <c r="AJ385" i="4" s="1"/>
  <c r="AD385" i="4"/>
  <c r="AE385" i="4" s="1"/>
  <c r="AG385" i="4"/>
  <c r="C386" i="4" s="1"/>
  <c r="E386" i="4" s="1"/>
  <c r="F386" i="4" s="1"/>
  <c r="T385" i="4"/>
  <c r="AL386" i="4" l="1"/>
  <c r="AK386" i="4"/>
  <c r="B386" i="4"/>
  <c r="W386" i="4" s="1"/>
  <c r="X386" i="4" s="1"/>
  <c r="M386" i="4"/>
  <c r="O387" i="4"/>
  <c r="Y386" i="4" l="1"/>
  <c r="N386" i="4"/>
  <c r="Q386" i="4" s="1"/>
  <c r="P386" i="4"/>
  <c r="I386" i="4"/>
  <c r="Z386" i="4"/>
  <c r="R386" i="4"/>
  <c r="G386" i="4" l="1"/>
  <c r="AA386" i="4"/>
  <c r="AB386" i="4" s="1"/>
  <c r="S386" i="4"/>
  <c r="AC386" i="4"/>
  <c r="H387" i="4"/>
  <c r="K387" i="4" l="1"/>
  <c r="AI386" i="4"/>
  <c r="AJ386" i="4" s="1"/>
  <c r="AD386" i="4"/>
  <c r="AE386" i="4" s="1"/>
  <c r="AG386" i="4"/>
  <c r="C387" i="4" s="1"/>
  <c r="E387" i="4" s="1"/>
  <c r="F387" i="4" s="1"/>
  <c r="AF386" i="4"/>
  <c r="T386" i="4"/>
  <c r="AL387" i="4" l="1"/>
  <c r="B387" i="4"/>
  <c r="AH386" i="4"/>
  <c r="D387" i="4" s="1"/>
  <c r="AK387" i="4"/>
  <c r="O388" i="4"/>
  <c r="I387" i="4" l="1"/>
  <c r="L387" i="4"/>
  <c r="U387" i="4" s="1"/>
  <c r="V387" i="4" s="1"/>
  <c r="M387" i="4" l="1"/>
  <c r="W387" i="4"/>
  <c r="X387" i="4" s="1"/>
  <c r="Y387" i="4"/>
  <c r="Z387" i="4"/>
  <c r="AA387" i="4" l="1"/>
  <c r="AB387" i="4" s="1"/>
  <c r="N387" i="4"/>
  <c r="P387" i="4"/>
  <c r="R387" i="4"/>
  <c r="G387" i="4" l="1"/>
  <c r="Q387" i="4"/>
  <c r="S387" i="4" s="1"/>
  <c r="AC387" i="4"/>
  <c r="H388" i="4"/>
  <c r="K388" i="4" l="1"/>
  <c r="AI387" i="4"/>
  <c r="AJ387" i="4" s="1"/>
  <c r="AD387" i="4"/>
  <c r="AE387" i="4" s="1"/>
  <c r="AG387" i="4"/>
  <c r="C388" i="4" s="1"/>
  <c r="E388" i="4" s="1"/>
  <c r="F388" i="4" s="1"/>
  <c r="AF387" i="4"/>
  <c r="T387" i="4"/>
  <c r="AK388" i="4" l="1"/>
  <c r="B388" i="4"/>
  <c r="AH387" i="4"/>
  <c r="D388" i="4" s="1"/>
  <c r="AL388" i="4"/>
  <c r="O389" i="4"/>
  <c r="L388" i="4" l="1"/>
  <c r="U388" i="4" s="1"/>
  <c r="V388" i="4" s="1"/>
  <c r="I388" i="4"/>
  <c r="Y388" i="4" l="1"/>
  <c r="W388" i="4"/>
  <c r="X388" i="4" s="1"/>
  <c r="M388" i="4"/>
  <c r="Z388" i="4"/>
  <c r="P388" i="4" l="1"/>
  <c r="N388" i="4"/>
  <c r="Q388" i="4" s="1"/>
  <c r="AA388" i="4"/>
  <c r="AB388" i="4" s="1"/>
  <c r="R388" i="4"/>
  <c r="S388" i="4" l="1"/>
  <c r="T388" i="4"/>
  <c r="G388" i="4"/>
  <c r="AC388" i="4"/>
  <c r="H389" i="4"/>
  <c r="K389" i="4" l="1"/>
  <c r="AD388" i="4"/>
  <c r="AE388" i="4" s="1"/>
  <c r="AI388" i="4"/>
  <c r="AJ388" i="4" s="1"/>
  <c r="AG388" i="4"/>
  <c r="C389" i="4" s="1"/>
  <c r="E389" i="4" s="1"/>
  <c r="F389" i="4" s="1"/>
  <c r="AF388" i="4"/>
  <c r="AK389" i="4" l="1"/>
  <c r="AH388" i="4"/>
  <c r="D389" i="4" s="1"/>
  <c r="AL389" i="4"/>
  <c r="B389" i="4"/>
  <c r="O390" i="4"/>
  <c r="L389" i="4" l="1"/>
  <c r="U389" i="4" s="1"/>
  <c r="V389" i="4" s="1"/>
  <c r="I389" i="4"/>
  <c r="M389" i="4" l="1"/>
  <c r="N389" i="4"/>
  <c r="P389" i="4"/>
  <c r="Q389" i="4"/>
  <c r="W389" i="4"/>
  <c r="X389" i="4" s="1"/>
  <c r="Y389" i="4"/>
  <c r="Z389" i="4"/>
  <c r="R389" i="4"/>
  <c r="AA389" i="4" l="1"/>
  <c r="AB389" i="4" s="1"/>
  <c r="S389" i="4"/>
  <c r="T389" i="4" s="1"/>
  <c r="G389" i="4"/>
  <c r="AC389" i="4"/>
  <c r="H390" i="4"/>
  <c r="K390" i="4" l="1"/>
  <c r="AI389" i="4"/>
  <c r="AJ389" i="4" s="1"/>
  <c r="AD389" i="4"/>
  <c r="AE389" i="4" s="1"/>
  <c r="AG389" i="4"/>
  <c r="C390" i="4" s="1"/>
  <c r="E390" i="4" s="1"/>
  <c r="F390" i="4" s="1"/>
  <c r="AF389" i="4"/>
  <c r="AH389" i="4" l="1"/>
  <c r="D390" i="4" s="1"/>
  <c r="L390" i="4" s="1"/>
  <c r="U390" i="4" s="1"/>
  <c r="V390" i="4" s="1"/>
  <c r="AK390" i="4"/>
  <c r="B390" i="4"/>
  <c r="AL390" i="4"/>
  <c r="O391" i="4"/>
  <c r="Y390" i="4" l="1"/>
  <c r="M390" i="4"/>
  <c r="N390" i="4" s="1"/>
  <c r="P390" i="4"/>
  <c r="I390" i="4"/>
  <c r="W390" i="4"/>
  <c r="X390" i="4" s="1"/>
  <c r="R390" i="4"/>
  <c r="Z390" i="4"/>
  <c r="AA390" i="4" l="1"/>
  <c r="AB390" i="4" s="1"/>
  <c r="G390" i="4"/>
  <c r="Q390" i="4"/>
  <c r="S390" i="4" s="1"/>
  <c r="AC390" i="4"/>
  <c r="H391" i="4"/>
  <c r="K391" i="4" l="1"/>
  <c r="AI390" i="4"/>
  <c r="AJ390" i="4" s="1"/>
  <c r="AD390" i="4"/>
  <c r="AE390" i="4" s="1"/>
  <c r="AG390" i="4"/>
  <c r="C391" i="4" s="1"/>
  <c r="E391" i="4" s="1"/>
  <c r="F391" i="4" s="1"/>
  <c r="AF390" i="4"/>
  <c r="T390" i="4"/>
  <c r="AH390" i="4" l="1"/>
  <c r="D391" i="4" s="1"/>
  <c r="L391" i="4" s="1"/>
  <c r="U391" i="4" s="1"/>
  <c r="V391" i="4" s="1"/>
  <c r="AL391" i="4"/>
  <c r="B391" i="4"/>
  <c r="AK391" i="4"/>
  <c r="O392" i="4"/>
  <c r="M391" i="4" l="1"/>
  <c r="I391" i="4"/>
  <c r="N391" i="4"/>
  <c r="G391" i="4" s="1"/>
  <c r="P391" i="4"/>
  <c r="Y391" i="4"/>
  <c r="W391" i="4"/>
  <c r="X391" i="4" s="1"/>
  <c r="Z391" i="4"/>
  <c r="R391" i="4"/>
  <c r="Q391" i="4" l="1"/>
  <c r="S391" i="4" s="1"/>
  <c r="AA391" i="4"/>
  <c r="AB391" i="4" s="1"/>
  <c r="H392" i="4"/>
  <c r="AC391" i="4"/>
  <c r="K392" i="4" l="1"/>
  <c r="AI391" i="4"/>
  <c r="AJ391" i="4" s="1"/>
  <c r="AG391" i="4"/>
  <c r="C392" i="4" s="1"/>
  <c r="E392" i="4" s="1"/>
  <c r="F392" i="4" s="1"/>
  <c r="AD391" i="4"/>
  <c r="AE391" i="4" s="1"/>
  <c r="AF391" i="4"/>
  <c r="T391" i="4"/>
  <c r="AH391" i="4" l="1"/>
  <c r="D392" i="4" s="1"/>
  <c r="L392" i="4" s="1"/>
  <c r="U392" i="4" s="1"/>
  <c r="V392" i="4" s="1"/>
  <c r="AL392" i="4"/>
  <c r="AK392" i="4"/>
  <c r="B392" i="4"/>
  <c r="O393" i="4"/>
  <c r="M392" i="4" l="1"/>
  <c r="N392" i="4"/>
  <c r="Q392" i="4" s="1"/>
  <c r="P392" i="4"/>
  <c r="W392" i="4"/>
  <c r="X392" i="4" s="1"/>
  <c r="I392" i="4"/>
  <c r="Y392" i="4"/>
  <c r="R392" i="4"/>
  <c r="Z392" i="4"/>
  <c r="S392" i="4" l="1"/>
  <c r="AA392" i="4"/>
  <c r="AB392" i="4" s="1"/>
  <c r="G392" i="4"/>
  <c r="AC392" i="4"/>
  <c r="H393" i="4"/>
  <c r="K393" i="4" l="1"/>
  <c r="AD392" i="4"/>
  <c r="AE392" i="4" s="1"/>
  <c r="AI392" i="4"/>
  <c r="AJ392" i="4" s="1"/>
  <c r="AG392" i="4"/>
  <c r="C393" i="4" s="1"/>
  <c r="E393" i="4" s="1"/>
  <c r="F393" i="4" s="1"/>
  <c r="AF392" i="4"/>
  <c r="T392" i="4"/>
  <c r="AH392" i="4" l="1"/>
  <c r="D393" i="4" s="1"/>
  <c r="L393" i="4" s="1"/>
  <c r="U393" i="4" s="1"/>
  <c r="V393" i="4" s="1"/>
  <c r="B393" i="4"/>
  <c r="M393" i="4"/>
  <c r="AK393" i="4"/>
  <c r="AL393" i="4"/>
  <c r="O394" i="4"/>
  <c r="Y393" i="4" l="1"/>
  <c r="P393" i="4"/>
  <c r="N393" i="4"/>
  <c r="Q393" i="4" s="1"/>
  <c r="I393" i="4"/>
  <c r="W393" i="4"/>
  <c r="X393" i="4" s="1"/>
  <c r="Z393" i="4"/>
  <c r="R393" i="4"/>
  <c r="AA393" i="4" l="1"/>
  <c r="AB393" i="4" s="1"/>
  <c r="S393" i="4"/>
  <c r="G393" i="4"/>
  <c r="H394" i="4"/>
  <c r="AC393" i="4"/>
  <c r="K394" i="4" l="1"/>
  <c r="AI393" i="4"/>
  <c r="AJ393" i="4" s="1"/>
  <c r="AD393" i="4"/>
  <c r="AE393" i="4" s="1"/>
  <c r="AG393" i="4"/>
  <c r="C394" i="4" s="1"/>
  <c r="E394" i="4" s="1"/>
  <c r="F394" i="4" s="1"/>
  <c r="AF393" i="4"/>
  <c r="T393" i="4"/>
  <c r="AH393" i="4" l="1"/>
  <c r="D394" i="4" s="1"/>
  <c r="L394" i="4" s="1"/>
  <c r="U394" i="4" s="1"/>
  <c r="V394" i="4" s="1"/>
  <c r="AL394" i="4"/>
  <c r="AK394" i="4"/>
  <c r="B394" i="4"/>
  <c r="O395" i="4"/>
  <c r="Y394" i="4" l="1"/>
  <c r="M394" i="4"/>
  <c r="P394" i="4" s="1"/>
  <c r="N394" i="4"/>
  <c r="G394" i="4" s="1"/>
  <c r="W394" i="4"/>
  <c r="X394" i="4" s="1"/>
  <c r="I394" i="4"/>
  <c r="Z394" i="4"/>
  <c r="R394" i="4"/>
  <c r="AA394" i="4" l="1"/>
  <c r="AB394" i="4" s="1"/>
  <c r="Q394" i="4"/>
  <c r="S394" i="4" s="1"/>
  <c r="T394" i="4" s="1"/>
  <c r="AC394" i="4"/>
  <c r="H395" i="4"/>
  <c r="K395" i="4" l="1"/>
  <c r="AI394" i="4"/>
  <c r="AJ394" i="4" s="1"/>
  <c r="AD394" i="4"/>
  <c r="AE394" i="4" s="1"/>
  <c r="AG394" i="4"/>
  <c r="C395" i="4" s="1"/>
  <c r="E395" i="4" s="1"/>
  <c r="F395" i="4" s="1"/>
  <c r="AF394" i="4"/>
  <c r="AL395" i="4" l="1"/>
  <c r="AK395" i="4"/>
  <c r="B395" i="4"/>
  <c r="AH394" i="4"/>
  <c r="D395" i="4" s="1"/>
  <c r="O396" i="4"/>
  <c r="L395" i="4" l="1"/>
  <c r="U395" i="4" s="1"/>
  <c r="V395" i="4" s="1"/>
  <c r="I395" i="4"/>
  <c r="Y395" i="4" l="1"/>
  <c r="W395" i="4"/>
  <c r="X395" i="4" s="1"/>
  <c r="M395" i="4"/>
  <c r="Z395" i="4"/>
  <c r="N395" i="4" l="1"/>
  <c r="P395" i="4"/>
  <c r="AA395" i="4"/>
  <c r="AB395" i="4" s="1"/>
  <c r="R395" i="4"/>
  <c r="Q395" i="4" l="1"/>
  <c r="S395" i="4" s="1"/>
  <c r="G395" i="4"/>
  <c r="AC395" i="4"/>
  <c r="H396" i="4"/>
  <c r="K396" i="4" l="1"/>
  <c r="AI395" i="4"/>
  <c r="AJ395" i="4" s="1"/>
  <c r="AD395" i="4"/>
  <c r="AE395" i="4" s="1"/>
  <c r="AG395" i="4"/>
  <c r="C396" i="4" s="1"/>
  <c r="E396" i="4" s="1"/>
  <c r="F396" i="4" s="1"/>
  <c r="AF395" i="4"/>
  <c r="T395" i="4"/>
  <c r="AH395" i="4" l="1"/>
  <c r="D396" i="4" s="1"/>
  <c r="L396" i="4" s="1"/>
  <c r="U396" i="4" s="1"/>
  <c r="V396" i="4" s="1"/>
  <c r="W396" i="4" s="1"/>
  <c r="X396" i="4" s="1"/>
  <c r="AK396" i="4"/>
  <c r="B396" i="4"/>
  <c r="AL396" i="4"/>
  <c r="O397" i="4"/>
  <c r="M396" i="4" l="1"/>
  <c r="P396" i="4" s="1"/>
  <c r="N396" i="4"/>
  <c r="I396" i="4"/>
  <c r="Y396" i="4"/>
  <c r="Z396" i="4"/>
  <c r="R396" i="4"/>
  <c r="AA396" i="4" l="1"/>
  <c r="AB396" i="4" s="1"/>
  <c r="Q396" i="4"/>
  <c r="S396" i="4" s="1"/>
  <c r="T396" i="4" s="1"/>
  <c r="G396" i="4"/>
  <c r="H397" i="4"/>
  <c r="AC396" i="4"/>
  <c r="AG396" i="4" l="1"/>
  <c r="C397" i="4" s="1"/>
  <c r="E397" i="4" s="1"/>
  <c r="F397" i="4" s="1"/>
  <c r="AD396" i="4"/>
  <c r="AE396" i="4" s="1"/>
  <c r="AI396" i="4"/>
  <c r="AJ396" i="4" s="1"/>
  <c r="AF396" i="4"/>
  <c r="B397" i="4" s="1"/>
  <c r="K397" i="4"/>
  <c r="O398" i="4"/>
  <c r="AL397" i="4" l="1"/>
  <c r="AH396" i="4"/>
  <c r="D397" i="4" s="1"/>
  <c r="I397" i="4"/>
  <c r="AK397" i="4"/>
  <c r="L397" i="4" l="1"/>
  <c r="U397" i="4" s="1"/>
  <c r="V397" i="4" s="1"/>
  <c r="M397" i="4" l="1"/>
  <c r="P397" i="4"/>
  <c r="N397" i="4"/>
  <c r="W397" i="4"/>
  <c r="X397" i="4" s="1"/>
  <c r="Y397" i="4"/>
  <c r="R397" i="4"/>
  <c r="Z397" i="4"/>
  <c r="AA397" i="4" l="1"/>
  <c r="AB397" i="4" s="1"/>
  <c r="G397" i="4"/>
  <c r="Q397" i="4"/>
  <c r="S397" i="4" s="1"/>
  <c r="H398" i="4"/>
  <c r="AC397" i="4"/>
  <c r="AI397" i="4" l="1"/>
  <c r="AJ397" i="4" s="1"/>
  <c r="AG397" i="4"/>
  <c r="C398" i="4" s="1"/>
  <c r="E398" i="4" s="1"/>
  <c r="F398" i="4" s="1"/>
  <c r="AD397" i="4"/>
  <c r="AE397" i="4" s="1"/>
  <c r="AF397" i="4"/>
  <c r="AH397" i="4" s="1"/>
  <c r="D398" i="4" s="1"/>
  <c r="K398" i="4"/>
  <c r="T397" i="4"/>
  <c r="B398" i="4" l="1"/>
  <c r="L398" i="4"/>
  <c r="U398" i="4" s="1"/>
  <c r="V398" i="4" s="1"/>
  <c r="M398" i="4"/>
  <c r="I398" i="4"/>
  <c r="AK398" i="4"/>
  <c r="AL398" i="4"/>
  <c r="O399" i="4"/>
  <c r="Y398" i="4" l="1"/>
  <c r="W398" i="4"/>
  <c r="X398" i="4" s="1"/>
  <c r="P398" i="4"/>
  <c r="Q398" i="4"/>
  <c r="N398" i="4"/>
  <c r="Z398" i="4"/>
  <c r="R398" i="4"/>
  <c r="S398" i="4" l="1"/>
  <c r="AA398" i="4"/>
  <c r="AB398" i="4" s="1"/>
  <c r="G398" i="4"/>
  <c r="H399" i="4"/>
  <c r="AC398" i="4"/>
  <c r="AG398" i="4" l="1"/>
  <c r="C399" i="4" s="1"/>
  <c r="E399" i="4" s="1"/>
  <c r="F399" i="4" s="1"/>
  <c r="AI398" i="4"/>
  <c r="AJ398" i="4" s="1"/>
  <c r="AD398" i="4"/>
  <c r="AE398" i="4" s="1"/>
  <c r="AF398" i="4"/>
  <c r="K399" i="4"/>
  <c r="AL399" i="4"/>
  <c r="AK399" i="4"/>
  <c r="T398" i="4"/>
  <c r="B399" i="4" l="1"/>
  <c r="AH398" i="4"/>
  <c r="D399" i="4" s="1"/>
  <c r="O400" i="4"/>
  <c r="L399" i="4" l="1"/>
  <c r="U399" i="4" s="1"/>
  <c r="V399" i="4" s="1"/>
  <c r="I399" i="4"/>
  <c r="W399" i="4" l="1"/>
  <c r="X399" i="4" s="1"/>
  <c r="Y399" i="4"/>
  <c r="M399" i="4"/>
  <c r="Z399" i="4"/>
  <c r="AA399" i="4" l="1"/>
  <c r="AB399" i="4" s="1"/>
  <c r="P399" i="4"/>
  <c r="N399" i="4"/>
  <c r="Q399" i="4" s="1"/>
  <c r="R399" i="4"/>
  <c r="S399" i="4" l="1"/>
  <c r="G399" i="4"/>
  <c r="H400" i="4"/>
  <c r="AC399" i="4"/>
  <c r="K400" i="4" l="1"/>
  <c r="AI399" i="4"/>
  <c r="AJ399" i="4" s="1"/>
  <c r="AG399" i="4"/>
  <c r="C400" i="4" s="1"/>
  <c r="E400" i="4" s="1"/>
  <c r="F400" i="4" s="1"/>
  <c r="AD399" i="4"/>
  <c r="AE399" i="4" s="1"/>
  <c r="AF399" i="4"/>
  <c r="T399" i="4"/>
  <c r="AL400" i="4" l="1"/>
  <c r="B400" i="4"/>
  <c r="AH399" i="4"/>
  <c r="D400" i="4" s="1"/>
  <c r="AK400" i="4"/>
  <c r="O401" i="4"/>
  <c r="L400" i="4" l="1"/>
  <c r="U400" i="4" s="1"/>
  <c r="V400" i="4" s="1"/>
  <c r="I400" i="4"/>
  <c r="M400" i="4" l="1"/>
  <c r="P400" i="4"/>
  <c r="N400" i="4"/>
  <c r="Y400" i="4"/>
  <c r="W400" i="4"/>
  <c r="X400" i="4" s="1"/>
  <c r="R400" i="4"/>
  <c r="Z400" i="4"/>
  <c r="AA400" i="4" l="1"/>
  <c r="AB400" i="4" s="1"/>
  <c r="Q400" i="4"/>
  <c r="S400" i="4" s="1"/>
  <c r="T400" i="4" s="1"/>
  <c r="G400" i="4"/>
  <c r="AC400" i="4"/>
  <c r="H401" i="4"/>
  <c r="AI400" i="4" l="1"/>
  <c r="AJ400" i="4" s="1"/>
  <c r="AD400" i="4"/>
  <c r="AE400" i="4" s="1"/>
  <c r="AG400" i="4"/>
  <c r="C401" i="4" s="1"/>
  <c r="E401" i="4" s="1"/>
  <c r="F401" i="4" s="1"/>
  <c r="AF400" i="4"/>
  <c r="B401" i="4" s="1"/>
  <c r="K401" i="4"/>
  <c r="O402" i="4"/>
  <c r="AL401" i="4" l="1"/>
  <c r="AK401" i="4"/>
  <c r="AH400" i="4"/>
  <c r="D401" i="4" s="1"/>
  <c r="I401" i="4"/>
  <c r="L401" i="4" l="1"/>
  <c r="U401" i="4" s="1"/>
  <c r="V401" i="4" s="1"/>
  <c r="M401" i="4" l="1"/>
  <c r="N401" i="4"/>
  <c r="P401" i="4"/>
  <c r="Y401" i="4"/>
  <c r="W401" i="4"/>
  <c r="X401" i="4" s="1"/>
  <c r="R401" i="4"/>
  <c r="Z401" i="4"/>
  <c r="AA401" i="4" l="1"/>
  <c r="AB401" i="4" s="1"/>
  <c r="Q401" i="4"/>
  <c r="S401" i="4" s="1"/>
  <c r="G401" i="4"/>
  <c r="H402" i="4"/>
  <c r="AC401" i="4"/>
  <c r="AI401" i="4" l="1"/>
  <c r="AJ401" i="4" s="1"/>
  <c r="AD401" i="4"/>
  <c r="AE401" i="4" s="1"/>
  <c r="AF401" i="4"/>
  <c r="AG401" i="4"/>
  <c r="C402" i="4" s="1"/>
  <c r="E402" i="4" s="1"/>
  <c r="F402" i="4" s="1"/>
  <c r="K402" i="4"/>
  <c r="T401" i="4"/>
  <c r="AL402" i="4" l="1"/>
  <c r="B402" i="4"/>
  <c r="AH401" i="4"/>
  <c r="D402" i="4" s="1"/>
  <c r="AK402" i="4"/>
  <c r="O403" i="4"/>
  <c r="I402" i="4" l="1"/>
  <c r="L402" i="4"/>
  <c r="U402" i="4" s="1"/>
  <c r="V402" i="4" s="1"/>
  <c r="Y402" i="4" l="1"/>
  <c r="W402" i="4"/>
  <c r="X402" i="4" s="1"/>
  <c r="M402" i="4"/>
  <c r="Z402" i="4"/>
  <c r="P402" i="4" l="1"/>
  <c r="N402" i="4"/>
  <c r="AA402" i="4"/>
  <c r="AB402" i="4" s="1"/>
  <c r="R402" i="4"/>
  <c r="G402" i="4" l="1"/>
  <c r="Q402" i="4"/>
  <c r="S402" i="4" s="1"/>
  <c r="H403" i="4"/>
  <c r="AC402" i="4"/>
  <c r="K403" i="4" l="1"/>
  <c r="AL403" i="4"/>
  <c r="AK403" i="4"/>
  <c r="AD402" i="4"/>
  <c r="AE402" i="4" s="1"/>
  <c r="AI402" i="4"/>
  <c r="AJ402" i="4" s="1"/>
  <c r="AG402" i="4"/>
  <c r="C403" i="4" s="1"/>
  <c r="E403" i="4" s="1"/>
  <c r="F403" i="4" s="1"/>
  <c r="AF402" i="4"/>
  <c r="T402" i="4"/>
  <c r="B403" i="4" l="1"/>
  <c r="AH402" i="4"/>
  <c r="D403" i="4" s="1"/>
  <c r="O404" i="4"/>
  <c r="I403" i="4" l="1"/>
  <c r="L403" i="4"/>
  <c r="U403" i="4" s="1"/>
  <c r="V403" i="4" s="1"/>
  <c r="W403" i="4" l="1"/>
  <c r="X403" i="4" s="1"/>
  <c r="Y403" i="4"/>
  <c r="M403" i="4"/>
  <c r="Z403" i="4"/>
  <c r="P403" i="4" l="1"/>
  <c r="N403" i="4"/>
  <c r="Q403" i="4" s="1"/>
  <c r="AA403" i="4"/>
  <c r="AB403" i="4" s="1"/>
  <c r="R403" i="4"/>
  <c r="S403" i="4" l="1"/>
  <c r="G403" i="4"/>
  <c r="AC403" i="4"/>
  <c r="H404" i="4"/>
  <c r="K404" i="4" l="1"/>
  <c r="AI403" i="4"/>
  <c r="AJ403" i="4" s="1"/>
  <c r="AD403" i="4"/>
  <c r="AE403" i="4" s="1"/>
  <c r="AG403" i="4"/>
  <c r="C404" i="4" s="1"/>
  <c r="E404" i="4" s="1"/>
  <c r="F404" i="4" s="1"/>
  <c r="AF403" i="4"/>
  <c r="B404" i="4" s="1"/>
  <c r="T403" i="4"/>
  <c r="O405" i="4"/>
  <c r="I404" i="4" l="1"/>
  <c r="AL404" i="4"/>
  <c r="AH403" i="4"/>
  <c r="D404" i="4" s="1"/>
  <c r="AK404" i="4"/>
  <c r="L404" i="4" l="1"/>
  <c r="U404" i="4" s="1"/>
  <c r="V404" i="4" s="1"/>
  <c r="Y404" i="4" l="1"/>
  <c r="W404" i="4"/>
  <c r="X404" i="4" s="1"/>
  <c r="M404" i="4"/>
  <c r="Z404" i="4"/>
  <c r="N404" i="4" l="1"/>
  <c r="P404" i="4"/>
  <c r="AA404" i="4"/>
  <c r="AB404" i="4" s="1"/>
  <c r="R404" i="4"/>
  <c r="Q404" i="4" l="1"/>
  <c r="S404" i="4" s="1"/>
  <c r="G404" i="4"/>
  <c r="H405" i="4"/>
  <c r="AC404" i="4"/>
  <c r="K405" i="4" l="1"/>
  <c r="AD404" i="4"/>
  <c r="AE404" i="4" s="1"/>
  <c r="AI404" i="4"/>
  <c r="AJ404" i="4" s="1"/>
  <c r="AF404" i="4"/>
  <c r="AG404" i="4"/>
  <c r="C405" i="4" s="1"/>
  <c r="E405" i="4" s="1"/>
  <c r="F405" i="4" s="1"/>
  <c r="T404" i="4"/>
  <c r="AH404" i="4" l="1"/>
  <c r="D405" i="4" s="1"/>
  <c r="B405" i="4"/>
  <c r="AK405" i="4"/>
  <c r="AL405" i="4"/>
  <c r="O406" i="4"/>
  <c r="I405" i="4" l="1"/>
  <c r="L405" i="4"/>
  <c r="U405" i="4" s="1"/>
  <c r="V405" i="4" s="1"/>
  <c r="W405" i="4" s="1"/>
  <c r="X405" i="4" s="1"/>
  <c r="M405" i="4" l="1"/>
  <c r="Y405" i="4"/>
  <c r="Z405" i="4"/>
  <c r="AA405" i="4" l="1"/>
  <c r="AB405" i="4" s="1"/>
  <c r="P405" i="4"/>
  <c r="N405" i="4"/>
  <c r="Q405" i="4" s="1"/>
  <c r="R405" i="4"/>
  <c r="S405" i="4" l="1"/>
  <c r="T405" i="4" s="1"/>
  <c r="G405" i="4"/>
  <c r="H406" i="4"/>
  <c r="AC405" i="4"/>
  <c r="K406" i="4" l="1"/>
  <c r="AI405" i="4"/>
  <c r="AJ405" i="4" s="1"/>
  <c r="AD405" i="4"/>
  <c r="AE405" i="4" s="1"/>
  <c r="AG405" i="4"/>
  <c r="C406" i="4" s="1"/>
  <c r="E406" i="4" s="1"/>
  <c r="F406" i="4" s="1"/>
  <c r="AF405" i="4"/>
  <c r="AK406" i="4" l="1"/>
  <c r="B406" i="4"/>
  <c r="AH405" i="4"/>
  <c r="D406" i="4" s="1"/>
  <c r="AL406" i="4"/>
  <c r="O407" i="4"/>
  <c r="L406" i="4" l="1"/>
  <c r="U406" i="4" s="1"/>
  <c r="V406" i="4" s="1"/>
  <c r="I406" i="4"/>
  <c r="M406" i="4" l="1"/>
  <c r="P406" i="4" s="1"/>
  <c r="W406" i="4"/>
  <c r="X406" i="4" s="1"/>
  <c r="Y406" i="4"/>
  <c r="R406" i="4"/>
  <c r="Z406" i="4"/>
  <c r="N406" i="4" l="1"/>
  <c r="AA406" i="4"/>
  <c r="AB406" i="4" s="1"/>
  <c r="Q406" i="4"/>
  <c r="S406" i="4" s="1"/>
  <c r="T406" i="4" s="1"/>
  <c r="G406" i="4"/>
  <c r="AC406" i="4"/>
  <c r="H407" i="4"/>
  <c r="K407" i="4" l="1"/>
  <c r="AD406" i="4"/>
  <c r="AE406" i="4" s="1"/>
  <c r="AI406" i="4"/>
  <c r="AJ406" i="4" s="1"/>
  <c r="AG406" i="4"/>
  <c r="C407" i="4" s="1"/>
  <c r="E407" i="4" s="1"/>
  <c r="F407" i="4" s="1"/>
  <c r="AF406" i="4"/>
  <c r="B407" i="4" s="1"/>
  <c r="O408" i="4"/>
  <c r="AK407" i="4" l="1"/>
  <c r="I407" i="4"/>
  <c r="AH406" i="4"/>
  <c r="D407" i="4" s="1"/>
  <c r="AL407" i="4"/>
  <c r="L407" i="4" l="1"/>
  <c r="U407" i="4" s="1"/>
  <c r="V407" i="4" s="1"/>
  <c r="W407" i="4" l="1"/>
  <c r="X407" i="4" s="1"/>
  <c r="Y407" i="4"/>
  <c r="M407" i="4"/>
  <c r="Z407" i="4"/>
  <c r="N407" i="4" l="1"/>
  <c r="P407" i="4"/>
  <c r="Q407" i="4"/>
  <c r="AA407" i="4"/>
  <c r="AB407" i="4" s="1"/>
  <c r="R407" i="4"/>
  <c r="G407" i="4" l="1"/>
  <c r="S407" i="4"/>
  <c r="AC407" i="4"/>
  <c r="H408" i="4"/>
  <c r="K408" i="4" l="1"/>
  <c r="AD407" i="4"/>
  <c r="AE407" i="4" s="1"/>
  <c r="AI407" i="4"/>
  <c r="AJ407" i="4" s="1"/>
  <c r="AG407" i="4"/>
  <c r="C408" i="4" s="1"/>
  <c r="E408" i="4" s="1"/>
  <c r="F408" i="4" s="1"/>
  <c r="AF407" i="4"/>
  <c r="T407" i="4"/>
  <c r="AH407" i="4" l="1"/>
  <c r="D408" i="4" s="1"/>
  <c r="L408" i="4" s="1"/>
  <c r="U408" i="4" s="1"/>
  <c r="V408" i="4" s="1"/>
  <c r="W408" i="4" s="1"/>
  <c r="X408" i="4" s="1"/>
  <c r="AL408" i="4"/>
  <c r="AK408" i="4"/>
  <c r="B408" i="4"/>
  <c r="O409" i="4"/>
  <c r="Y408" i="4" l="1"/>
  <c r="M408" i="4"/>
  <c r="N408" i="4"/>
  <c r="P408" i="4"/>
  <c r="I408" i="4"/>
  <c r="G408" i="4"/>
  <c r="Z408" i="4"/>
  <c r="R408" i="4"/>
  <c r="AA408" i="4" l="1"/>
  <c r="AB408" i="4" s="1"/>
  <c r="Q408" i="4"/>
  <c r="S408" i="4" s="1"/>
  <c r="T408" i="4" s="1"/>
  <c r="AC408" i="4"/>
  <c r="H409" i="4"/>
  <c r="K409" i="4" l="1"/>
  <c r="AD408" i="4"/>
  <c r="AE408" i="4" s="1"/>
  <c r="AI408" i="4"/>
  <c r="AJ408" i="4" s="1"/>
  <c r="AG408" i="4"/>
  <c r="C409" i="4" s="1"/>
  <c r="E409" i="4" s="1"/>
  <c r="F409" i="4" s="1"/>
  <c r="AF408" i="4"/>
  <c r="AH408" i="4" l="1"/>
  <c r="D409" i="4" s="1"/>
  <c r="L409" i="4" s="1"/>
  <c r="U409" i="4" s="1"/>
  <c r="V409" i="4" s="1"/>
  <c r="B409" i="4"/>
  <c r="AL409" i="4"/>
  <c r="AK409" i="4"/>
  <c r="O410" i="4"/>
  <c r="W409" i="4" l="1"/>
  <c r="X409" i="4" s="1"/>
  <c r="M409" i="4"/>
  <c r="P409" i="4"/>
  <c r="I409" i="4"/>
  <c r="Y409" i="4"/>
  <c r="Z409" i="4"/>
  <c r="R409" i="4"/>
  <c r="N409" i="4" l="1"/>
  <c r="G409" i="4" s="1"/>
  <c r="AA409" i="4"/>
  <c r="AB409" i="4" s="1"/>
  <c r="Q409" i="4" l="1"/>
  <c r="S409" i="4" s="1"/>
  <c r="T409" i="4" s="1"/>
  <c r="H410" i="4"/>
  <c r="AC409" i="4"/>
  <c r="AD409" i="4" l="1"/>
  <c r="AE409" i="4" s="1"/>
  <c r="AF409" i="4"/>
  <c r="B410" i="4" s="1"/>
  <c r="I410" i="4" s="1"/>
  <c r="AG409" i="4"/>
  <c r="C410" i="4" s="1"/>
  <c r="E410" i="4" s="1"/>
  <c r="F410" i="4" s="1"/>
  <c r="AI409" i="4"/>
  <c r="AJ409" i="4" s="1"/>
  <c r="K410" i="4"/>
  <c r="O411" i="4"/>
  <c r="AH409" i="4" l="1"/>
  <c r="D410" i="4" s="1"/>
  <c r="AL410" i="4"/>
  <c r="AK410" i="4"/>
  <c r="L410" i="4"/>
  <c r="U410" i="4" s="1"/>
  <c r="V410" i="4" s="1"/>
  <c r="M410" i="4" l="1"/>
  <c r="P410" i="4" s="1"/>
  <c r="N410" i="4"/>
  <c r="Q410" i="4" s="1"/>
  <c r="W410" i="4"/>
  <c r="X410" i="4" s="1"/>
  <c r="Y410" i="4"/>
  <c r="Z410" i="4"/>
  <c r="R410" i="4"/>
  <c r="S410" i="4" l="1"/>
  <c r="AA410" i="4"/>
  <c r="AB410" i="4" s="1"/>
  <c r="T410" i="4"/>
  <c r="G410" i="4"/>
  <c r="H411" i="4"/>
  <c r="AC410" i="4"/>
  <c r="AI410" i="4" l="1"/>
  <c r="AJ410" i="4" s="1"/>
  <c r="AD410" i="4"/>
  <c r="AE410" i="4" s="1"/>
  <c r="AF410" i="4"/>
  <c r="AG410" i="4"/>
  <c r="C411" i="4" s="1"/>
  <c r="E411" i="4" s="1"/>
  <c r="F411" i="4" s="1"/>
  <c r="K411" i="4"/>
  <c r="AL411" i="4"/>
  <c r="AK411" i="4"/>
  <c r="AH410" i="4" l="1"/>
  <c r="D411" i="4" s="1"/>
  <c r="L411" i="4"/>
  <c r="U411" i="4" s="1"/>
  <c r="V411" i="4" s="1"/>
  <c r="B411" i="4"/>
  <c r="O412" i="4"/>
  <c r="I411" i="4" l="1"/>
  <c r="W411" i="4"/>
  <c r="X411" i="4" s="1"/>
  <c r="Y411" i="4"/>
  <c r="M411" i="4"/>
  <c r="Z411" i="4"/>
  <c r="P411" i="4" l="1"/>
  <c r="N411" i="4"/>
  <c r="AA411" i="4"/>
  <c r="AB411" i="4" s="1"/>
  <c r="Q411" i="4"/>
  <c r="R411" i="4"/>
  <c r="S411" i="4" l="1"/>
  <c r="G411" i="4"/>
  <c r="AC411" i="4"/>
  <c r="H412" i="4"/>
  <c r="K412" i="4" l="1"/>
  <c r="AD411" i="4"/>
  <c r="AE411" i="4" s="1"/>
  <c r="AF411" i="4"/>
  <c r="AG411" i="4"/>
  <c r="C412" i="4" s="1"/>
  <c r="E412" i="4" s="1"/>
  <c r="F412" i="4" s="1"/>
  <c r="AI411" i="4"/>
  <c r="AJ411" i="4" s="1"/>
  <c r="T411" i="4"/>
  <c r="AL412" i="4" l="1"/>
  <c r="AH411" i="4"/>
  <c r="D412" i="4" s="1"/>
  <c r="AK412" i="4"/>
  <c r="B412" i="4"/>
  <c r="O413" i="4"/>
  <c r="I412" i="4" l="1"/>
  <c r="L412" i="4"/>
  <c r="U412" i="4" s="1"/>
  <c r="V412" i="4" s="1"/>
  <c r="W412" i="4" l="1"/>
  <c r="X412" i="4" s="1"/>
  <c r="Y412" i="4"/>
  <c r="M412" i="4"/>
  <c r="Z412" i="4"/>
  <c r="N412" i="4" l="1"/>
  <c r="P412" i="4"/>
  <c r="AA412" i="4"/>
  <c r="AB412" i="4" s="1"/>
  <c r="R412" i="4"/>
  <c r="Q412" i="4" l="1"/>
  <c r="S412" i="4" s="1"/>
  <c r="G412" i="4"/>
  <c r="T412" i="4"/>
  <c r="AC412" i="4"/>
  <c r="H413" i="4"/>
  <c r="K413" i="4" l="1"/>
  <c r="AF412" i="4"/>
  <c r="AG412" i="4"/>
  <c r="C413" i="4" s="1"/>
  <c r="E413" i="4" s="1"/>
  <c r="F413" i="4" s="1"/>
  <c r="AD412" i="4"/>
  <c r="AE412" i="4" s="1"/>
  <c r="AI412" i="4"/>
  <c r="AJ412" i="4" s="1"/>
  <c r="AL413" i="4" l="1"/>
  <c r="AH412" i="4"/>
  <c r="D413" i="4" s="1"/>
  <c r="B413" i="4"/>
  <c r="AK413" i="4"/>
  <c r="O414" i="4"/>
  <c r="I413" i="4" l="1"/>
  <c r="L413" i="4"/>
  <c r="U413" i="4" s="1"/>
  <c r="V413" i="4" s="1"/>
  <c r="W413" i="4" l="1"/>
  <c r="X413" i="4" s="1"/>
  <c r="Y413" i="4"/>
  <c r="M413" i="4"/>
  <c r="Z413" i="4"/>
  <c r="N413" i="4" l="1"/>
  <c r="Q413" i="4"/>
  <c r="P413" i="4"/>
  <c r="AA413" i="4"/>
  <c r="AB413" i="4" s="1"/>
  <c r="R413" i="4"/>
  <c r="S413" i="4" l="1"/>
  <c r="T413" i="4"/>
  <c r="G413" i="4"/>
  <c r="AC413" i="4"/>
  <c r="H414" i="4"/>
  <c r="K414" i="4" l="1"/>
  <c r="AG413" i="4"/>
  <c r="C414" i="4" s="1"/>
  <c r="E414" i="4" s="1"/>
  <c r="F414" i="4" s="1"/>
  <c r="AI413" i="4"/>
  <c r="AJ413" i="4" s="1"/>
  <c r="AD413" i="4"/>
  <c r="AE413" i="4" s="1"/>
  <c r="AF413" i="4"/>
  <c r="AK414" i="4" l="1"/>
  <c r="AL414" i="4"/>
  <c r="AH413" i="4"/>
  <c r="D414" i="4" s="1"/>
  <c r="B414" i="4"/>
  <c r="O415" i="4"/>
  <c r="I414" i="4" l="1"/>
  <c r="L414" i="4"/>
  <c r="U414" i="4" s="1"/>
  <c r="V414" i="4" s="1"/>
  <c r="W414" i="4" l="1"/>
  <c r="X414" i="4" s="1"/>
  <c r="Y414" i="4"/>
  <c r="M414" i="4"/>
  <c r="Z414" i="4"/>
  <c r="P414" i="4" l="1"/>
  <c r="N414" i="4"/>
  <c r="Q414" i="4" s="1"/>
  <c r="AA414" i="4"/>
  <c r="AB414" i="4" s="1"/>
  <c r="R414" i="4"/>
  <c r="S414" i="4" l="1"/>
  <c r="T414" i="4"/>
  <c r="G414" i="4"/>
  <c r="AC414" i="4"/>
  <c r="H415" i="4"/>
  <c r="K415" i="4" l="1"/>
  <c r="AD414" i="4"/>
  <c r="AE414" i="4" s="1"/>
  <c r="AI414" i="4"/>
  <c r="AJ414" i="4" s="1"/>
  <c r="AG414" i="4"/>
  <c r="C415" i="4" s="1"/>
  <c r="E415" i="4" s="1"/>
  <c r="F415" i="4" s="1"/>
  <c r="AF414" i="4"/>
  <c r="AH414" i="4" l="1"/>
  <c r="D415" i="4" s="1"/>
  <c r="L415" i="4" s="1"/>
  <c r="U415" i="4" s="1"/>
  <c r="V415" i="4" s="1"/>
  <c r="AL415" i="4"/>
  <c r="AK415" i="4"/>
  <c r="M415" i="4"/>
  <c r="B415" i="4"/>
  <c r="Y415" i="4" s="1"/>
  <c r="O416" i="4"/>
  <c r="Z415" i="4"/>
  <c r="N415" i="4" l="1"/>
  <c r="P415" i="4"/>
  <c r="I415" i="4"/>
  <c r="W415" i="4"/>
  <c r="X415" i="4" s="1"/>
  <c r="AA415" i="4" s="1"/>
  <c r="AB415" i="4" s="1"/>
  <c r="G415" i="4"/>
  <c r="R415" i="4"/>
  <c r="Q415" i="4" l="1"/>
  <c r="S415" i="4" s="1"/>
  <c r="H416" i="4"/>
  <c r="AC415" i="4"/>
  <c r="K416" i="4" l="1"/>
  <c r="AI415" i="4"/>
  <c r="AJ415" i="4" s="1"/>
  <c r="AD415" i="4"/>
  <c r="AE415" i="4" s="1"/>
  <c r="AG415" i="4"/>
  <c r="C416" i="4" s="1"/>
  <c r="E416" i="4" s="1"/>
  <c r="F416" i="4" s="1"/>
  <c r="AF415" i="4"/>
  <c r="T415" i="4"/>
  <c r="AH415" i="4" l="1"/>
  <c r="D416" i="4" s="1"/>
  <c r="L416" i="4" s="1"/>
  <c r="U416" i="4" s="1"/>
  <c r="V416" i="4" s="1"/>
  <c r="AK416" i="4"/>
  <c r="B416" i="4"/>
  <c r="M416" i="4"/>
  <c r="AL416" i="4"/>
  <c r="O417" i="4"/>
  <c r="I416" i="4" l="1"/>
  <c r="P416" i="4"/>
  <c r="N416" i="4"/>
  <c r="Q416" i="4" s="1"/>
  <c r="W416" i="4"/>
  <c r="X416" i="4" s="1"/>
  <c r="Y416" i="4"/>
  <c r="Z416" i="4"/>
  <c r="R416" i="4"/>
  <c r="G416" i="4" l="1"/>
  <c r="S416" i="4"/>
  <c r="AA416" i="4"/>
  <c r="AB416" i="4" s="1"/>
  <c r="T416" i="4"/>
  <c r="H417" i="4"/>
  <c r="AC416" i="4"/>
  <c r="AI416" i="4" l="1"/>
  <c r="AJ416" i="4" s="1"/>
  <c r="AD416" i="4"/>
  <c r="AE416" i="4" s="1"/>
  <c r="AG416" i="4"/>
  <c r="C417" i="4" s="1"/>
  <c r="E417" i="4" s="1"/>
  <c r="F417" i="4" s="1"/>
  <c r="AF416" i="4"/>
  <c r="AH416" i="4" s="1"/>
  <c r="D417" i="4" s="1"/>
  <c r="K417" i="4"/>
  <c r="AK417" i="4"/>
  <c r="AL417" i="4" l="1"/>
  <c r="L417" i="4"/>
  <c r="U417" i="4" s="1"/>
  <c r="V417" i="4" s="1"/>
  <c r="B417" i="4"/>
  <c r="O418" i="4"/>
  <c r="W417" i="4" l="1"/>
  <c r="X417" i="4" s="1"/>
  <c r="Y417" i="4"/>
  <c r="I417" i="4"/>
  <c r="M417" i="4"/>
  <c r="Z417" i="4"/>
  <c r="N417" i="4" l="1"/>
  <c r="P417" i="4"/>
  <c r="AA417" i="4"/>
  <c r="AB417" i="4" s="1"/>
  <c r="R417" i="4"/>
  <c r="Q417" i="4" l="1"/>
  <c r="S417" i="4" s="1"/>
  <c r="T417" i="4" s="1"/>
  <c r="G417" i="4"/>
  <c r="AC417" i="4"/>
  <c r="H418" i="4"/>
  <c r="K418" i="4" l="1"/>
  <c r="AI417" i="4"/>
  <c r="AJ417" i="4" s="1"/>
  <c r="AD417" i="4"/>
  <c r="AE417" i="4" s="1"/>
  <c r="AG417" i="4"/>
  <c r="C418" i="4" s="1"/>
  <c r="E418" i="4" s="1"/>
  <c r="F418" i="4" s="1"/>
  <c r="AF417" i="4"/>
  <c r="AH417" i="4" l="1"/>
  <c r="D418" i="4" s="1"/>
  <c r="L418" i="4" s="1"/>
  <c r="U418" i="4" s="1"/>
  <c r="V418" i="4" s="1"/>
  <c r="B418" i="4"/>
  <c r="AL418" i="4"/>
  <c r="M418" i="4"/>
  <c r="W418" i="4"/>
  <c r="X418" i="4" s="1"/>
  <c r="AK418" i="4"/>
  <c r="O419" i="4"/>
  <c r="I418" i="4" l="1"/>
  <c r="Y418" i="4"/>
  <c r="P418" i="4"/>
  <c r="N418" i="4"/>
  <c r="G418" i="4" s="1"/>
  <c r="R418" i="4"/>
  <c r="Z418" i="4"/>
  <c r="AA418" i="4" l="1"/>
  <c r="AB418" i="4" s="1"/>
  <c r="Q418" i="4"/>
  <c r="S418" i="4" s="1"/>
  <c r="H419" i="4"/>
  <c r="AC418" i="4"/>
  <c r="K419" i="4" l="1"/>
  <c r="AD418" i="4"/>
  <c r="AE418" i="4" s="1"/>
  <c r="AI418" i="4"/>
  <c r="AJ418" i="4" s="1"/>
  <c r="AG418" i="4"/>
  <c r="C419" i="4" s="1"/>
  <c r="E419" i="4" s="1"/>
  <c r="F419" i="4" s="1"/>
  <c r="AF418" i="4"/>
  <c r="T418" i="4"/>
  <c r="AK419" i="4" l="1"/>
  <c r="AH418" i="4"/>
  <c r="D419" i="4" s="1"/>
  <c r="B419" i="4"/>
  <c r="AL419" i="4"/>
  <c r="O420" i="4"/>
  <c r="L419" i="4" l="1"/>
  <c r="U419" i="4" s="1"/>
  <c r="V419" i="4" s="1"/>
  <c r="I419" i="4"/>
  <c r="M419" i="4" l="1"/>
  <c r="P419" i="4" s="1"/>
  <c r="Y419" i="4"/>
  <c r="W419" i="4"/>
  <c r="X419" i="4" s="1"/>
  <c r="R419" i="4"/>
  <c r="Z419" i="4"/>
  <c r="N419" i="4" l="1"/>
  <c r="G419" i="4"/>
  <c r="AA419" i="4"/>
  <c r="AB419" i="4" s="1"/>
  <c r="Q419" i="4"/>
  <c r="S419" i="4" s="1"/>
  <c r="H420" i="4"/>
  <c r="AC419" i="4"/>
  <c r="K420" i="4" l="1"/>
  <c r="AD419" i="4"/>
  <c r="AE419" i="4" s="1"/>
  <c r="AI419" i="4"/>
  <c r="AJ419" i="4" s="1"/>
  <c r="AG419" i="4"/>
  <c r="C420" i="4" s="1"/>
  <c r="E420" i="4" s="1"/>
  <c r="F420" i="4" s="1"/>
  <c r="AF419" i="4"/>
  <c r="T419" i="4"/>
  <c r="AH419" i="4" l="1"/>
  <c r="D420" i="4" s="1"/>
  <c r="L420" i="4" s="1"/>
  <c r="U420" i="4" s="1"/>
  <c r="V420" i="4" s="1"/>
  <c r="AK420" i="4"/>
  <c r="AL420" i="4"/>
  <c r="B420" i="4"/>
  <c r="O421" i="4"/>
  <c r="M420" i="4" l="1"/>
  <c r="I420" i="4"/>
  <c r="W420" i="4"/>
  <c r="X420" i="4" s="1"/>
  <c r="Y420" i="4"/>
  <c r="P420" i="4"/>
  <c r="N420" i="4"/>
  <c r="G420" i="4"/>
  <c r="R420" i="4"/>
  <c r="Z420" i="4"/>
  <c r="AA420" i="4" l="1"/>
  <c r="AB420" i="4" s="1"/>
  <c r="Q420" i="4"/>
  <c r="S420" i="4" s="1"/>
  <c r="AC420" i="4"/>
  <c r="H421" i="4"/>
  <c r="K421" i="4" l="1"/>
  <c r="AD420" i="4"/>
  <c r="AE420" i="4" s="1"/>
  <c r="AI420" i="4"/>
  <c r="AJ420" i="4" s="1"/>
  <c r="AG420" i="4"/>
  <c r="C421" i="4" s="1"/>
  <c r="E421" i="4" s="1"/>
  <c r="F421" i="4" s="1"/>
  <c r="AF420" i="4"/>
  <c r="B421" i="4" s="1"/>
  <c r="T420" i="4"/>
  <c r="O422" i="4"/>
  <c r="AK421" i="4" l="1"/>
  <c r="AL421" i="4"/>
  <c r="AH420" i="4"/>
  <c r="D421" i="4" s="1"/>
  <c r="I421" i="4"/>
  <c r="L421" i="4" l="1"/>
  <c r="U421" i="4" s="1"/>
  <c r="V421" i="4" s="1"/>
  <c r="M421" i="4"/>
  <c r="P421" i="4" l="1"/>
  <c r="N421" i="4"/>
  <c r="Q421" i="4" s="1"/>
  <c r="Y421" i="4"/>
  <c r="W421" i="4"/>
  <c r="X421" i="4" s="1"/>
  <c r="R421" i="4"/>
  <c r="Z421" i="4"/>
  <c r="AA421" i="4" l="1"/>
  <c r="AB421" i="4" s="1"/>
  <c r="S421" i="4"/>
  <c r="G421" i="4"/>
  <c r="T421" i="4"/>
  <c r="AC421" i="4"/>
  <c r="H422" i="4"/>
  <c r="K422" i="4" l="1"/>
  <c r="AG421" i="4"/>
  <c r="C422" i="4" s="1"/>
  <c r="E422" i="4" s="1"/>
  <c r="F422" i="4" s="1"/>
  <c r="AF421" i="4"/>
  <c r="AH421" i="4" s="1"/>
  <c r="D422" i="4" s="1"/>
  <c r="AD421" i="4"/>
  <c r="AE421" i="4" s="1"/>
  <c r="AI421" i="4"/>
  <c r="AJ421" i="4" s="1"/>
  <c r="AK422" i="4" l="1"/>
  <c r="L422" i="4"/>
  <c r="U422" i="4" s="1"/>
  <c r="V422" i="4" s="1"/>
  <c r="AL422" i="4"/>
  <c r="B422" i="4"/>
  <c r="O423" i="4"/>
  <c r="Y422" i="4" l="1"/>
  <c r="W422" i="4"/>
  <c r="X422" i="4" s="1"/>
  <c r="I422" i="4"/>
  <c r="M422" i="4"/>
  <c r="Z422" i="4"/>
  <c r="AA422" i="4" l="1"/>
  <c r="AB422" i="4" s="1"/>
  <c r="N422" i="4"/>
  <c r="Q422" i="4" s="1"/>
  <c r="P422" i="4"/>
  <c r="R422" i="4"/>
  <c r="S422" i="4" l="1"/>
  <c r="T422" i="4"/>
  <c r="G422" i="4"/>
  <c r="AC422" i="4"/>
  <c r="H423" i="4"/>
  <c r="K423" i="4" l="1"/>
  <c r="AI422" i="4"/>
  <c r="AJ422" i="4" s="1"/>
  <c r="AD422" i="4"/>
  <c r="AE422" i="4" s="1"/>
  <c r="AG422" i="4"/>
  <c r="C423" i="4" s="1"/>
  <c r="E423" i="4" s="1"/>
  <c r="F423" i="4" s="1"/>
  <c r="AF422" i="4"/>
  <c r="AH422" i="4" l="1"/>
  <c r="D423" i="4" s="1"/>
  <c r="L423" i="4" s="1"/>
  <c r="U423" i="4" s="1"/>
  <c r="V423" i="4" s="1"/>
  <c r="AK423" i="4"/>
  <c r="B423" i="4"/>
  <c r="AL423" i="4"/>
  <c r="O424" i="4"/>
  <c r="W423" i="4" l="1"/>
  <c r="X423" i="4" s="1"/>
  <c r="Y423" i="4"/>
  <c r="M423" i="4"/>
  <c r="P423" i="4" s="1"/>
  <c r="N423" i="4"/>
  <c r="Q423" i="4" s="1"/>
  <c r="I423" i="4"/>
  <c r="Z423" i="4"/>
  <c r="R423" i="4"/>
  <c r="AA423" i="4" l="1"/>
  <c r="AB423" i="4" s="1"/>
  <c r="G423" i="4"/>
  <c r="S423" i="4"/>
  <c r="T423" i="4" s="1"/>
  <c r="H424" i="4"/>
  <c r="AC423" i="4"/>
  <c r="K424" i="4" l="1"/>
  <c r="AI423" i="4"/>
  <c r="AJ423" i="4" s="1"/>
  <c r="AG423" i="4"/>
  <c r="C424" i="4" s="1"/>
  <c r="E424" i="4" s="1"/>
  <c r="F424" i="4" s="1"/>
  <c r="AD423" i="4"/>
  <c r="AE423" i="4" s="1"/>
  <c r="AF423" i="4"/>
  <c r="AH423" i="4" l="1"/>
  <c r="D424" i="4" s="1"/>
  <c r="L424" i="4" s="1"/>
  <c r="U424" i="4" s="1"/>
  <c r="V424" i="4" s="1"/>
  <c r="AL424" i="4"/>
  <c r="AK424" i="4"/>
  <c r="B424" i="4"/>
  <c r="Y424" i="4" s="1"/>
  <c r="M424" i="4"/>
  <c r="O425" i="4"/>
  <c r="Z424" i="4"/>
  <c r="I424" i="4" l="1"/>
  <c r="N424" i="4"/>
  <c r="Q424" i="4" s="1"/>
  <c r="P424" i="4"/>
  <c r="W424" i="4"/>
  <c r="X424" i="4" s="1"/>
  <c r="AA424" i="4" s="1"/>
  <c r="AB424" i="4" s="1"/>
  <c r="R424" i="4"/>
  <c r="S424" i="4" l="1"/>
  <c r="T424" i="4"/>
  <c r="G424" i="4"/>
  <c r="AC424" i="4"/>
  <c r="H425" i="4"/>
  <c r="K425" i="4" l="1"/>
  <c r="AG424" i="4"/>
  <c r="C425" i="4" s="1"/>
  <c r="E425" i="4" s="1"/>
  <c r="F425" i="4" s="1"/>
  <c r="AI424" i="4"/>
  <c r="AJ424" i="4" s="1"/>
  <c r="AD424" i="4"/>
  <c r="AE424" i="4" s="1"/>
  <c r="AF424" i="4"/>
  <c r="AH424" i="4" l="1"/>
  <c r="D425" i="4" s="1"/>
  <c r="L425" i="4" s="1"/>
  <c r="U425" i="4" s="1"/>
  <c r="V425" i="4" s="1"/>
  <c r="AL425" i="4"/>
  <c r="B425" i="4"/>
  <c r="AK425" i="4"/>
  <c r="O426" i="4"/>
  <c r="I425" i="4" l="1"/>
  <c r="W425" i="4"/>
  <c r="X425" i="4" s="1"/>
  <c r="Y425" i="4"/>
  <c r="M425" i="4"/>
  <c r="Z425" i="4"/>
  <c r="N425" i="4" l="1"/>
  <c r="P425" i="4"/>
  <c r="AA425" i="4"/>
  <c r="AB425" i="4" s="1"/>
  <c r="Q425" i="4"/>
  <c r="R425" i="4"/>
  <c r="S425" i="4" l="1"/>
  <c r="G425" i="4"/>
  <c r="H426" i="4"/>
  <c r="AC425" i="4"/>
  <c r="K426" i="4" l="1"/>
  <c r="AF425" i="4"/>
  <c r="B426" i="4" s="1"/>
  <c r="AI425" i="4"/>
  <c r="AJ425" i="4" s="1"/>
  <c r="AD425" i="4"/>
  <c r="AE425" i="4" s="1"/>
  <c r="AG425" i="4"/>
  <c r="C426" i="4" s="1"/>
  <c r="E426" i="4" s="1"/>
  <c r="F426" i="4" s="1"/>
  <c r="T425" i="4"/>
  <c r="O427" i="4"/>
  <c r="AK426" i="4" l="1"/>
  <c r="AL426" i="4"/>
  <c r="I426" i="4"/>
  <c r="AH425" i="4"/>
  <c r="D426" i="4" s="1"/>
  <c r="L426" i="4" s="1"/>
  <c r="U426" i="4" s="1"/>
  <c r="V426" i="4" s="1"/>
  <c r="W426" i="4" s="1"/>
  <c r="X426" i="4" s="1"/>
  <c r="M426" i="4" l="1"/>
  <c r="Y426" i="4"/>
  <c r="P426" i="4"/>
  <c r="N426" i="4"/>
  <c r="Z426" i="4"/>
  <c r="R426" i="4"/>
  <c r="AA426" i="4" l="1"/>
  <c r="AB426" i="4" s="1"/>
  <c r="G426" i="4"/>
  <c r="Q426" i="4"/>
  <c r="S426" i="4" s="1"/>
  <c r="T426" i="4" s="1"/>
  <c r="AC426" i="4"/>
  <c r="H427" i="4"/>
  <c r="K427" i="4" l="1"/>
  <c r="AD426" i="4"/>
  <c r="AE426" i="4" s="1"/>
  <c r="AI426" i="4"/>
  <c r="AJ426" i="4" s="1"/>
  <c r="AG426" i="4"/>
  <c r="C427" i="4" s="1"/>
  <c r="E427" i="4" s="1"/>
  <c r="F427" i="4" s="1"/>
  <c r="AF426" i="4"/>
  <c r="B427" i="4" s="1"/>
  <c r="O428" i="4"/>
  <c r="AH426" i="4" l="1"/>
  <c r="D427" i="4" s="1"/>
  <c r="AK427" i="4"/>
  <c r="I427" i="4"/>
  <c r="AL427" i="4"/>
  <c r="L427" i="4" l="1"/>
  <c r="U427" i="4" s="1"/>
  <c r="V427" i="4" s="1"/>
  <c r="M427" i="4" l="1"/>
  <c r="N427" i="4"/>
  <c r="Q427" i="4" s="1"/>
  <c r="P427" i="4"/>
  <c r="W427" i="4"/>
  <c r="X427" i="4" s="1"/>
  <c r="Y427" i="4"/>
  <c r="Z427" i="4"/>
  <c r="R427" i="4"/>
  <c r="AA427" i="4" l="1"/>
  <c r="AB427" i="4" s="1"/>
  <c r="G427" i="4"/>
  <c r="S427" i="4"/>
  <c r="T427" i="4" s="1"/>
  <c r="AC427" i="4"/>
  <c r="H428" i="4"/>
  <c r="K428" i="4" l="1"/>
  <c r="AI427" i="4"/>
  <c r="AJ427" i="4" s="1"/>
  <c r="AD427" i="4"/>
  <c r="AE427" i="4" s="1"/>
  <c r="AG427" i="4"/>
  <c r="C428" i="4" s="1"/>
  <c r="E428" i="4" s="1"/>
  <c r="F428" i="4" s="1"/>
  <c r="AF427" i="4"/>
  <c r="B428" i="4" l="1"/>
  <c r="AH427" i="4"/>
  <c r="D428" i="4" s="1"/>
  <c r="AL428" i="4"/>
  <c r="AK428" i="4"/>
  <c r="O429" i="4"/>
  <c r="L428" i="4" l="1"/>
  <c r="U428" i="4" s="1"/>
  <c r="V428" i="4" s="1"/>
  <c r="I428" i="4"/>
  <c r="Y428" i="4" l="1"/>
  <c r="W428" i="4"/>
  <c r="X428" i="4" s="1"/>
  <c r="M428" i="4"/>
  <c r="Z428" i="4"/>
  <c r="P428" i="4" l="1"/>
  <c r="N428" i="4"/>
  <c r="Q428" i="4" s="1"/>
  <c r="AA428" i="4"/>
  <c r="AB428" i="4" s="1"/>
  <c r="R428" i="4"/>
  <c r="S428" i="4" l="1"/>
  <c r="G428" i="4"/>
  <c r="AC428" i="4"/>
  <c r="H429" i="4"/>
  <c r="K429" i="4" l="1"/>
  <c r="AI428" i="4"/>
  <c r="AJ428" i="4" s="1"/>
  <c r="AD428" i="4"/>
  <c r="AE428" i="4" s="1"/>
  <c r="AG428" i="4"/>
  <c r="C429" i="4" s="1"/>
  <c r="E429" i="4" s="1"/>
  <c r="F429" i="4" s="1"/>
  <c r="AF428" i="4"/>
  <c r="T428" i="4"/>
  <c r="AH428" i="4" l="1"/>
  <c r="D429" i="4" s="1"/>
  <c r="L429" i="4" s="1"/>
  <c r="U429" i="4" s="1"/>
  <c r="V429" i="4" s="1"/>
  <c r="AL429" i="4"/>
  <c r="B429" i="4"/>
  <c r="AK429" i="4"/>
  <c r="O430" i="4"/>
  <c r="M429" i="4" l="1"/>
  <c r="N429" i="4"/>
  <c r="P429" i="4"/>
  <c r="I429" i="4"/>
  <c r="Y429" i="4"/>
  <c r="W429" i="4"/>
  <c r="X429" i="4" s="1"/>
  <c r="Z429" i="4"/>
  <c r="R429" i="4"/>
  <c r="G429" i="4" l="1"/>
  <c r="AA429" i="4"/>
  <c r="AB429" i="4" s="1"/>
  <c r="Q429" i="4"/>
  <c r="S429" i="4" s="1"/>
  <c r="AC429" i="4"/>
  <c r="H430" i="4"/>
  <c r="K430" i="4" l="1"/>
  <c r="AD429" i="4"/>
  <c r="AE429" i="4" s="1"/>
  <c r="AI429" i="4"/>
  <c r="AJ429" i="4" s="1"/>
  <c r="AG429" i="4"/>
  <c r="C430" i="4" s="1"/>
  <c r="E430" i="4" s="1"/>
  <c r="F430" i="4" s="1"/>
  <c r="AF429" i="4"/>
  <c r="T429" i="4"/>
  <c r="AH429" i="4" l="1"/>
  <c r="D430" i="4" s="1"/>
  <c r="L430" i="4" s="1"/>
  <c r="U430" i="4" s="1"/>
  <c r="V430" i="4" s="1"/>
  <c r="AL430" i="4"/>
  <c r="AK430" i="4"/>
  <c r="B430" i="4"/>
  <c r="O431" i="4"/>
  <c r="M430" i="4" l="1"/>
  <c r="I430" i="4"/>
  <c r="Y430" i="4"/>
  <c r="P430" i="4"/>
  <c r="N430" i="4"/>
  <c r="G430" i="4" s="1"/>
  <c r="Q430" i="4"/>
  <c r="W430" i="4"/>
  <c r="X430" i="4" s="1"/>
  <c r="R430" i="4"/>
  <c r="Z430" i="4"/>
  <c r="AA430" i="4" l="1"/>
  <c r="AB430" i="4" s="1"/>
  <c r="S430" i="4"/>
  <c r="H431" i="4"/>
  <c r="AC430" i="4"/>
  <c r="AD430" i="4" l="1"/>
  <c r="AE430" i="4" s="1"/>
  <c r="AG430" i="4"/>
  <c r="C431" i="4" s="1"/>
  <c r="E431" i="4" s="1"/>
  <c r="F431" i="4" s="1"/>
  <c r="AI430" i="4"/>
  <c r="AJ430" i="4" s="1"/>
  <c r="AF430" i="4"/>
  <c r="K431" i="4"/>
  <c r="T430" i="4"/>
  <c r="AL431" i="4" l="1"/>
  <c r="AK431" i="4"/>
  <c r="B431" i="4"/>
  <c r="AH430" i="4"/>
  <c r="D431" i="4" s="1"/>
  <c r="O432" i="4"/>
  <c r="L431" i="4" l="1"/>
  <c r="U431" i="4" s="1"/>
  <c r="V431" i="4" s="1"/>
  <c r="I431" i="4"/>
  <c r="W431" i="4" l="1"/>
  <c r="X431" i="4" s="1"/>
  <c r="Y431" i="4"/>
  <c r="M431" i="4"/>
  <c r="Z431" i="4"/>
  <c r="AA431" i="4" l="1"/>
  <c r="AB431" i="4" s="1"/>
  <c r="N431" i="4"/>
  <c r="Q431" i="4" s="1"/>
  <c r="P431" i="4"/>
  <c r="R431" i="4"/>
  <c r="S431" i="4" l="1"/>
  <c r="G431" i="4"/>
  <c r="T431" i="4"/>
  <c r="AC431" i="4"/>
  <c r="H432" i="4"/>
  <c r="K432" i="4" l="1"/>
  <c r="AD431" i="4"/>
  <c r="AE431" i="4" s="1"/>
  <c r="AI431" i="4"/>
  <c r="AJ431" i="4" s="1"/>
  <c r="AG431" i="4"/>
  <c r="C432" i="4" s="1"/>
  <c r="E432" i="4" s="1"/>
  <c r="F432" i="4" s="1"/>
  <c r="AF431" i="4"/>
  <c r="AH431" i="4" l="1"/>
  <c r="D432" i="4" s="1"/>
  <c r="L432" i="4" s="1"/>
  <c r="U432" i="4" s="1"/>
  <c r="V432" i="4" s="1"/>
  <c r="AL432" i="4"/>
  <c r="B432" i="4"/>
  <c r="AK432" i="4"/>
  <c r="O433" i="4"/>
  <c r="W432" i="4" l="1"/>
  <c r="M432" i="4"/>
  <c r="N432" i="4" s="1"/>
  <c r="I432" i="4"/>
  <c r="X432" i="4"/>
  <c r="Y432" i="4"/>
  <c r="Z432" i="4"/>
  <c r="P432" i="4" l="1"/>
  <c r="Q432" i="4"/>
  <c r="G432" i="4"/>
  <c r="AA432" i="4"/>
  <c r="AB432" i="4" s="1"/>
  <c r="R432" i="4"/>
  <c r="S432" i="4" l="1"/>
  <c r="T432" i="4"/>
  <c r="AC432" i="4"/>
  <c r="H433" i="4"/>
  <c r="K433" i="4" l="1"/>
  <c r="AG432" i="4"/>
  <c r="C433" i="4" s="1"/>
  <c r="E433" i="4" s="1"/>
  <c r="F433" i="4" s="1"/>
  <c r="AI432" i="4"/>
  <c r="AJ432" i="4" s="1"/>
  <c r="AD432" i="4"/>
  <c r="AE432" i="4" s="1"/>
  <c r="AF432" i="4"/>
  <c r="AH432" i="4"/>
  <c r="D433" i="4" s="1"/>
  <c r="L433" i="4" s="1"/>
  <c r="U433" i="4" s="1"/>
  <c r="V433" i="4" s="1"/>
  <c r="B433" i="4"/>
  <c r="O434" i="4"/>
  <c r="AL433" i="4" l="1"/>
  <c r="AK433" i="4"/>
  <c r="M433" i="4"/>
  <c r="P433" i="4" s="1"/>
  <c r="W433" i="4"/>
  <c r="X433" i="4" s="1"/>
  <c r="Y433" i="4"/>
  <c r="N433" i="4"/>
  <c r="I433" i="4"/>
  <c r="R433" i="4"/>
  <c r="Z433" i="4"/>
  <c r="AA433" i="4" l="1"/>
  <c r="AB433" i="4" s="1"/>
  <c r="Q433" i="4"/>
  <c r="S433" i="4" s="1"/>
  <c r="G433" i="4"/>
  <c r="AC433" i="4"/>
  <c r="H434" i="4"/>
  <c r="K434" i="4" l="1"/>
  <c r="AI433" i="4"/>
  <c r="AJ433" i="4" s="1"/>
  <c r="AD433" i="4"/>
  <c r="AE433" i="4" s="1"/>
  <c r="AG433" i="4"/>
  <c r="C434" i="4" s="1"/>
  <c r="E434" i="4" s="1"/>
  <c r="F434" i="4" s="1"/>
  <c r="AF433" i="4"/>
  <c r="B434" i="4" s="1"/>
  <c r="T433" i="4"/>
  <c r="O435" i="4"/>
  <c r="I434" i="4" l="1"/>
  <c r="AH433" i="4"/>
  <c r="D434" i="4" s="1"/>
  <c r="AL434" i="4"/>
  <c r="AK434" i="4"/>
  <c r="L434" i="4" l="1"/>
  <c r="U434" i="4" s="1"/>
  <c r="V434" i="4" s="1"/>
  <c r="M434" i="4" l="1"/>
  <c r="P434" i="4"/>
  <c r="N434" i="4"/>
  <c r="Q434" i="4" s="1"/>
  <c r="Y434" i="4"/>
  <c r="W434" i="4"/>
  <c r="X434" i="4" s="1"/>
  <c r="R434" i="4"/>
  <c r="Z434" i="4"/>
  <c r="AA434" i="4" l="1"/>
  <c r="AB434" i="4" s="1"/>
  <c r="S434" i="4"/>
  <c r="T434" i="4" s="1"/>
  <c r="G434" i="4"/>
  <c r="AC434" i="4"/>
  <c r="H435" i="4"/>
  <c r="AI434" i="4" l="1"/>
  <c r="AJ434" i="4" s="1"/>
  <c r="AD434" i="4"/>
  <c r="AE434" i="4" s="1"/>
  <c r="AF434" i="4"/>
  <c r="AG434" i="4"/>
  <c r="C435" i="4" s="1"/>
  <c r="E435" i="4" s="1"/>
  <c r="F435" i="4" s="1"/>
  <c r="K435" i="4"/>
  <c r="AK435" i="4" l="1"/>
  <c r="B435" i="4"/>
  <c r="AH434" i="4"/>
  <c r="D435" i="4" s="1"/>
  <c r="AL435" i="4"/>
  <c r="O436" i="4"/>
  <c r="L435" i="4" l="1"/>
  <c r="U435" i="4" s="1"/>
  <c r="V435" i="4" s="1"/>
  <c r="I435" i="4"/>
  <c r="Y435" i="4" l="1"/>
  <c r="W435" i="4"/>
  <c r="X435" i="4" s="1"/>
  <c r="M435" i="4"/>
  <c r="Z435" i="4"/>
  <c r="P435" i="4" l="1"/>
  <c r="N435" i="4"/>
  <c r="AA435" i="4"/>
  <c r="AB435" i="4" s="1"/>
  <c r="R435" i="4"/>
  <c r="Q435" i="4" l="1"/>
  <c r="S435" i="4" s="1"/>
  <c r="G435" i="4"/>
  <c r="H436" i="4"/>
  <c r="AC435" i="4"/>
  <c r="K436" i="4" l="1"/>
  <c r="AG435" i="4"/>
  <c r="C436" i="4" s="1"/>
  <c r="E436" i="4" s="1"/>
  <c r="F436" i="4" s="1"/>
  <c r="AI435" i="4"/>
  <c r="AJ435" i="4" s="1"/>
  <c r="AD435" i="4"/>
  <c r="AE435" i="4" s="1"/>
  <c r="AF435" i="4"/>
  <c r="B436" i="4" s="1"/>
  <c r="T435" i="4"/>
  <c r="O437" i="4"/>
  <c r="AH435" i="4" l="1"/>
  <c r="D436" i="4" s="1"/>
  <c r="AK436" i="4"/>
  <c r="I436" i="4"/>
  <c r="AL436" i="4"/>
  <c r="L436" i="4" l="1"/>
  <c r="U436" i="4" s="1"/>
  <c r="V436" i="4" s="1"/>
  <c r="M436" i="4"/>
  <c r="N436" i="4" l="1"/>
  <c r="P436" i="4"/>
  <c r="Q436" i="4"/>
  <c r="W436" i="4"/>
  <c r="X436" i="4" s="1"/>
  <c r="Y436" i="4"/>
  <c r="Z436" i="4"/>
  <c r="R436" i="4"/>
  <c r="AA436" i="4" l="1"/>
  <c r="AB436" i="4" s="1"/>
  <c r="S436" i="4"/>
  <c r="G436" i="4"/>
  <c r="H437" i="4"/>
  <c r="AC436" i="4"/>
  <c r="AD436" i="4" l="1"/>
  <c r="AE436" i="4" s="1"/>
  <c r="AI436" i="4"/>
  <c r="AJ436" i="4" s="1"/>
  <c r="AG436" i="4"/>
  <c r="C437" i="4" s="1"/>
  <c r="E437" i="4" s="1"/>
  <c r="F437" i="4" s="1"/>
  <c r="AF436" i="4"/>
  <c r="B437" i="4" s="1"/>
  <c r="K437" i="4"/>
  <c r="T436" i="4"/>
  <c r="O438" i="4"/>
  <c r="AK437" i="4" l="1"/>
  <c r="AL437" i="4"/>
  <c r="AH436" i="4"/>
  <c r="D437" i="4" s="1"/>
  <c r="I437" i="4"/>
  <c r="L437" i="4" l="1"/>
  <c r="U437" i="4" s="1"/>
  <c r="V437" i="4" s="1"/>
  <c r="M437" i="4"/>
  <c r="Y437" i="4" l="1"/>
  <c r="W437" i="4"/>
  <c r="X437" i="4" s="1"/>
  <c r="P437" i="4"/>
  <c r="N437" i="4"/>
  <c r="Q437" i="4" s="1"/>
  <c r="Z437" i="4"/>
  <c r="R437" i="4"/>
  <c r="AA437" i="4" l="1"/>
  <c r="AB437" i="4" s="1"/>
  <c r="S437" i="4"/>
  <c r="T437" i="4" s="1"/>
  <c r="G437" i="4"/>
  <c r="H438" i="4"/>
  <c r="AC437" i="4"/>
  <c r="K438" i="4" l="1"/>
  <c r="AD437" i="4"/>
  <c r="AE437" i="4" s="1"/>
  <c r="AI437" i="4"/>
  <c r="AJ437" i="4" s="1"/>
  <c r="AF437" i="4"/>
  <c r="AG437" i="4"/>
  <c r="C438" i="4" s="1"/>
  <c r="E438" i="4" s="1"/>
  <c r="F438" i="4" s="1"/>
  <c r="AK438" i="4" l="1"/>
  <c r="AH437" i="4"/>
  <c r="D438" i="4" s="1"/>
  <c r="L438" i="4" s="1"/>
  <c r="U438" i="4" s="1"/>
  <c r="V438" i="4" s="1"/>
  <c r="B438" i="4"/>
  <c r="AL438" i="4"/>
  <c r="O439" i="4"/>
  <c r="M438" i="4" l="1"/>
  <c r="I438" i="4"/>
  <c r="W438" i="4"/>
  <c r="X438" i="4" s="1"/>
  <c r="P438" i="4"/>
  <c r="N438" i="4"/>
  <c r="Q438" i="4" s="1"/>
  <c r="Y438" i="4"/>
  <c r="Z438" i="4"/>
  <c r="R438" i="4"/>
  <c r="S438" i="4" l="1"/>
  <c r="AA438" i="4"/>
  <c r="AB438" i="4" s="1"/>
  <c r="G438" i="4"/>
  <c r="AC438" i="4"/>
  <c r="H439" i="4"/>
  <c r="K439" i="4" l="1"/>
  <c r="AI438" i="4"/>
  <c r="AJ438" i="4" s="1"/>
  <c r="AD438" i="4"/>
  <c r="AE438" i="4" s="1"/>
  <c r="AG438" i="4"/>
  <c r="C439" i="4" s="1"/>
  <c r="E439" i="4" s="1"/>
  <c r="F439" i="4" s="1"/>
  <c r="AF438" i="4"/>
  <c r="T438" i="4"/>
  <c r="AK439" i="4" l="1"/>
  <c r="B439" i="4"/>
  <c r="AH438" i="4"/>
  <c r="D439" i="4" s="1"/>
  <c r="AL439" i="4"/>
  <c r="O440" i="4"/>
  <c r="L439" i="4" l="1"/>
  <c r="U439" i="4" s="1"/>
  <c r="V439" i="4" s="1"/>
  <c r="I439" i="4"/>
  <c r="Y439" i="4" l="1"/>
  <c r="W439" i="4"/>
  <c r="X439" i="4" s="1"/>
  <c r="M439" i="4"/>
  <c r="Z439" i="4"/>
  <c r="N439" i="4" l="1"/>
  <c r="P439" i="4"/>
  <c r="AA439" i="4"/>
  <c r="AB439" i="4" s="1"/>
  <c r="R439" i="4"/>
  <c r="G439" i="4" l="1"/>
  <c r="Q439" i="4"/>
  <c r="S439" i="4" s="1"/>
  <c r="AC439" i="4"/>
  <c r="H440" i="4"/>
  <c r="K440" i="4" l="1"/>
  <c r="AD439" i="4"/>
  <c r="AE439" i="4" s="1"/>
  <c r="AI439" i="4"/>
  <c r="AJ439" i="4" s="1"/>
  <c r="AG439" i="4"/>
  <c r="C440" i="4" s="1"/>
  <c r="E440" i="4" s="1"/>
  <c r="F440" i="4" s="1"/>
  <c r="AF439" i="4"/>
  <c r="T439" i="4"/>
  <c r="AK440" i="4" l="1"/>
  <c r="B440" i="4"/>
  <c r="AH439" i="4"/>
  <c r="D440" i="4" s="1"/>
  <c r="AL440" i="4"/>
  <c r="O441" i="4"/>
  <c r="L440" i="4" l="1"/>
  <c r="U440" i="4" s="1"/>
  <c r="V440" i="4" s="1"/>
  <c r="I440" i="4"/>
  <c r="Y440" i="4" l="1"/>
  <c r="W440" i="4"/>
  <c r="X440" i="4" s="1"/>
  <c r="M440" i="4"/>
  <c r="Z440" i="4"/>
  <c r="N440" i="4" l="1"/>
  <c r="P440" i="4"/>
  <c r="Q440" i="4"/>
  <c r="AA440" i="4"/>
  <c r="AB440" i="4" s="1"/>
  <c r="R440" i="4"/>
  <c r="S440" i="4" l="1"/>
  <c r="T440" i="4" s="1"/>
  <c r="G440" i="4"/>
  <c r="H441" i="4"/>
  <c r="AC440" i="4"/>
  <c r="K441" i="4" l="1"/>
  <c r="AD440" i="4"/>
  <c r="AE440" i="4" s="1"/>
  <c r="AI440" i="4"/>
  <c r="AJ440" i="4" s="1"/>
  <c r="AG440" i="4"/>
  <c r="C441" i="4" s="1"/>
  <c r="E441" i="4" s="1"/>
  <c r="F441" i="4" s="1"/>
  <c r="AF440" i="4"/>
  <c r="B441" i="4" l="1"/>
  <c r="AH440" i="4"/>
  <c r="D441" i="4" s="1"/>
  <c r="AK441" i="4"/>
  <c r="AL441" i="4"/>
  <c r="O442" i="4"/>
  <c r="L441" i="4" l="1"/>
  <c r="U441" i="4" s="1"/>
  <c r="V441" i="4" s="1"/>
  <c r="I441" i="4"/>
  <c r="W441" i="4" l="1"/>
  <c r="X441" i="4" s="1"/>
  <c r="Y441" i="4"/>
  <c r="M441" i="4"/>
  <c r="Z441" i="4"/>
  <c r="P441" i="4" l="1"/>
  <c r="N441" i="4"/>
  <c r="AA441" i="4"/>
  <c r="AB441" i="4" s="1"/>
  <c r="R441" i="4"/>
  <c r="G441" i="4" l="1"/>
  <c r="Q441" i="4"/>
  <c r="S441" i="4" s="1"/>
  <c r="H442" i="4"/>
  <c r="AC441" i="4"/>
  <c r="K442" i="4" l="1"/>
  <c r="AD441" i="4"/>
  <c r="AE441" i="4" s="1"/>
  <c r="AI441" i="4"/>
  <c r="AJ441" i="4" s="1"/>
  <c r="AG441" i="4"/>
  <c r="C442" i="4" s="1"/>
  <c r="E442" i="4" s="1"/>
  <c r="F442" i="4" s="1"/>
  <c r="AF441" i="4"/>
  <c r="B442" i="4" s="1"/>
  <c r="T441" i="4"/>
  <c r="O443" i="4"/>
  <c r="I442" i="4" l="1"/>
  <c r="AL442" i="4"/>
  <c r="AH441" i="4"/>
  <c r="D442" i="4" s="1"/>
  <c r="AK442" i="4"/>
  <c r="L442" i="4" l="1"/>
  <c r="U442" i="4" s="1"/>
  <c r="V442" i="4" s="1"/>
  <c r="M442" i="4" l="1"/>
  <c r="P442" i="4"/>
  <c r="N442" i="4"/>
  <c r="Y442" i="4"/>
  <c r="W442" i="4"/>
  <c r="X442" i="4"/>
  <c r="Z442" i="4"/>
  <c r="R442" i="4"/>
  <c r="G442" i="4" l="1"/>
  <c r="Q442" i="4"/>
  <c r="S442" i="4" s="1"/>
  <c r="AA442" i="4"/>
  <c r="AB442" i="4" s="1"/>
  <c r="AC442" i="4"/>
  <c r="H443" i="4"/>
  <c r="K443" i="4" l="1"/>
  <c r="AI442" i="4"/>
  <c r="AJ442" i="4" s="1"/>
  <c r="AD442" i="4"/>
  <c r="AE442" i="4" s="1"/>
  <c r="AG442" i="4"/>
  <c r="C443" i="4" s="1"/>
  <c r="E443" i="4" s="1"/>
  <c r="F443" i="4" s="1"/>
  <c r="AF442" i="4"/>
  <c r="T442" i="4"/>
  <c r="AH442" i="4" l="1"/>
  <c r="D443" i="4" s="1"/>
  <c r="L443" i="4" s="1"/>
  <c r="U443" i="4" s="1"/>
  <c r="V443" i="4" s="1"/>
  <c r="B443" i="4"/>
  <c r="AK443" i="4"/>
  <c r="AL443" i="4"/>
  <c r="O444" i="4"/>
  <c r="Y443" i="4" l="1"/>
  <c r="W443" i="4"/>
  <c r="X443" i="4" s="1"/>
  <c r="I443" i="4"/>
  <c r="M443" i="4"/>
  <c r="Z443" i="4"/>
  <c r="N443" i="4" l="1"/>
  <c r="Q443" i="4" s="1"/>
  <c r="P443" i="4"/>
  <c r="AA443" i="4"/>
  <c r="AB443" i="4" s="1"/>
  <c r="R443" i="4"/>
  <c r="S443" i="4" l="1"/>
  <c r="G443" i="4"/>
  <c r="H444" i="4"/>
  <c r="AC443" i="4"/>
  <c r="K444" i="4" l="1"/>
  <c r="AI443" i="4"/>
  <c r="AJ443" i="4" s="1"/>
  <c r="AD443" i="4"/>
  <c r="AE443" i="4" s="1"/>
  <c r="AG443" i="4"/>
  <c r="C444" i="4" s="1"/>
  <c r="E444" i="4" s="1"/>
  <c r="F444" i="4" s="1"/>
  <c r="AF443" i="4"/>
  <c r="T443" i="4"/>
  <c r="AH443" i="4" l="1"/>
  <c r="D444" i="4" s="1"/>
  <c r="L444" i="4" s="1"/>
  <c r="U444" i="4" s="1"/>
  <c r="V444" i="4" s="1"/>
  <c r="B444" i="4"/>
  <c r="AK444" i="4"/>
  <c r="AL444" i="4"/>
  <c r="O445" i="4"/>
  <c r="M444" i="4" l="1"/>
  <c r="P444" i="4"/>
  <c r="N444" i="4"/>
  <c r="G444" i="4" s="1"/>
  <c r="Q444" i="4"/>
  <c r="I444" i="4"/>
  <c r="W444" i="4"/>
  <c r="X444" i="4" s="1"/>
  <c r="Y444" i="4"/>
  <c r="R444" i="4"/>
  <c r="Z444" i="4"/>
  <c r="S444" i="4" l="1"/>
  <c r="AA444" i="4"/>
  <c r="AB444" i="4" s="1"/>
  <c r="H445" i="4"/>
  <c r="AC444" i="4"/>
  <c r="K445" i="4" l="1"/>
  <c r="T444" i="4"/>
  <c r="AI444" i="4"/>
  <c r="AF444" i="4"/>
  <c r="AG444" i="4"/>
  <c r="C445" i="4" s="1"/>
  <c r="E445" i="4" s="1"/>
  <c r="F445" i="4" s="1"/>
  <c r="AD444" i="4"/>
  <c r="AE444" i="4" s="1"/>
  <c r="AH444" i="4" l="1"/>
  <c r="D445" i="4" s="1"/>
  <c r="B445" i="4"/>
  <c r="AJ444" i="4"/>
  <c r="AK445" i="4"/>
  <c r="AL445" i="4"/>
  <c r="O446" i="4"/>
  <c r="I445" i="4" l="1"/>
  <c r="L445" i="4"/>
  <c r="U445" i="4" s="1"/>
  <c r="V445" i="4" s="1"/>
  <c r="M445" i="4"/>
  <c r="N445" i="4" l="1"/>
  <c r="P445" i="4"/>
  <c r="Q445" i="4"/>
  <c r="Y445" i="4"/>
  <c r="W445" i="4"/>
  <c r="X445" i="4" s="1"/>
  <c r="Z445" i="4"/>
  <c r="R445" i="4"/>
  <c r="S445" i="4" l="1"/>
  <c r="AA445" i="4"/>
  <c r="AB445" i="4" s="1"/>
  <c r="G445" i="4"/>
  <c r="T445" i="4"/>
  <c r="H446" i="4"/>
  <c r="AC445" i="4"/>
  <c r="AF445" i="4" l="1"/>
  <c r="AI445" i="4"/>
  <c r="AJ445" i="4" s="1"/>
  <c r="AD445" i="4"/>
  <c r="AE445" i="4" s="1"/>
  <c r="AG445" i="4"/>
  <c r="C446" i="4" s="1"/>
  <c r="E446" i="4" s="1"/>
  <c r="F446" i="4" s="1"/>
  <c r="K446" i="4"/>
  <c r="AL446" i="4"/>
  <c r="B446" i="4"/>
  <c r="O447" i="4"/>
  <c r="I446" i="4" l="1"/>
  <c r="AK446" i="4"/>
  <c r="AH445" i="4"/>
  <c r="D446" i="4" s="1"/>
  <c r="L446" i="4" l="1"/>
  <c r="U446" i="4" s="1"/>
  <c r="V446" i="4" s="1"/>
  <c r="M446" i="4" l="1"/>
  <c r="P446" i="4"/>
  <c r="N446" i="4"/>
  <c r="Y446" i="4"/>
  <c r="W446" i="4"/>
  <c r="X446" i="4" s="1"/>
  <c r="R446" i="4"/>
  <c r="Z446" i="4"/>
  <c r="G446" i="4" l="1"/>
  <c r="AA446" i="4"/>
  <c r="AB446" i="4" s="1"/>
  <c r="Q446" i="4"/>
  <c r="S446" i="4" s="1"/>
  <c r="H447" i="4"/>
  <c r="AC446" i="4"/>
  <c r="AI446" i="4" l="1"/>
  <c r="AJ446" i="4" s="1"/>
  <c r="AG446" i="4"/>
  <c r="C447" i="4" s="1"/>
  <c r="E447" i="4" s="1"/>
  <c r="F447" i="4" s="1"/>
  <c r="AF446" i="4"/>
  <c r="AH446" i="4" s="1"/>
  <c r="D447" i="4" s="1"/>
  <c r="AD446" i="4"/>
  <c r="AE446" i="4" s="1"/>
  <c r="K447" i="4"/>
  <c r="AK447" i="4"/>
  <c r="AL447" i="4"/>
  <c r="T446" i="4"/>
  <c r="B447" i="4" l="1"/>
  <c r="L447" i="4"/>
  <c r="U447" i="4" s="1"/>
  <c r="V447" i="4" s="1"/>
  <c r="W447" i="4" s="1"/>
  <c r="X447" i="4" s="1"/>
  <c r="O448" i="4"/>
  <c r="Y447" i="4" l="1"/>
  <c r="I447" i="4"/>
  <c r="M447" i="4"/>
  <c r="Z447" i="4"/>
  <c r="AA447" i="4" l="1"/>
  <c r="AB447" i="4" s="1"/>
  <c r="N447" i="4"/>
  <c r="P447" i="4"/>
  <c r="R447" i="4"/>
  <c r="G447" i="4" l="1"/>
  <c r="Q447" i="4"/>
  <c r="S447" i="4" s="1"/>
  <c r="AC447" i="4"/>
  <c r="H448" i="4"/>
  <c r="K448" i="4" l="1"/>
  <c r="AD447" i="4"/>
  <c r="AE447" i="4" s="1"/>
  <c r="AI447" i="4"/>
  <c r="AJ447" i="4" s="1"/>
  <c r="AM447" i="4" s="1"/>
  <c r="AF447" i="4"/>
  <c r="B448" i="4" s="1"/>
  <c r="AG447" i="4"/>
  <c r="C448" i="4" s="1"/>
  <c r="E448" i="4" s="1"/>
  <c r="F448" i="4" s="1"/>
  <c r="T447" i="4"/>
  <c r="O449" i="4"/>
  <c r="AK448" i="4" l="1"/>
  <c r="I448" i="4"/>
  <c r="AL448" i="4"/>
  <c r="AH447" i="4"/>
  <c r="D448" i="4" s="1"/>
  <c r="L448" i="4" l="1"/>
  <c r="U448" i="4" s="1"/>
  <c r="V448" i="4" s="1"/>
  <c r="M448" i="4"/>
  <c r="N448" i="4" l="1"/>
  <c r="P448" i="4"/>
  <c r="Y448" i="4"/>
  <c r="W448" i="4"/>
  <c r="X448" i="4" s="1"/>
  <c r="Z448" i="4"/>
  <c r="R448" i="4"/>
  <c r="AA448" i="4" l="1"/>
  <c r="AB448" i="4" s="1"/>
  <c r="Q448" i="4"/>
  <c r="S448" i="4" s="1"/>
  <c r="G448" i="4"/>
  <c r="AC448" i="4"/>
  <c r="H449" i="4"/>
  <c r="K449" i="4" l="1"/>
  <c r="AI448" i="4"/>
  <c r="AJ448" i="4" s="1"/>
  <c r="AD448" i="4"/>
  <c r="AE448" i="4" s="1"/>
  <c r="AF448" i="4"/>
  <c r="AG448" i="4"/>
  <c r="C449" i="4" s="1"/>
  <c r="E449" i="4" s="1"/>
  <c r="F449" i="4" s="1"/>
  <c r="T448" i="4"/>
  <c r="AL449" i="4" l="1"/>
  <c r="AK449" i="4"/>
  <c r="AH448" i="4"/>
  <c r="D449" i="4" s="1"/>
  <c r="L449" i="4" s="1"/>
  <c r="U449" i="4" s="1"/>
  <c r="V449" i="4" s="1"/>
  <c r="B449" i="4"/>
  <c r="O450" i="4"/>
  <c r="M449" i="4" l="1"/>
  <c r="N449" i="4" s="1"/>
  <c r="I449" i="4"/>
  <c r="Y449" i="4"/>
  <c r="W449" i="4"/>
  <c r="X449" i="4" s="1"/>
  <c r="P449" i="4"/>
  <c r="Z449" i="4"/>
  <c r="R449" i="4"/>
  <c r="Q449" i="4" l="1"/>
  <c r="G449" i="4"/>
  <c r="S449" i="4"/>
  <c r="T449" i="4"/>
  <c r="AA449" i="4"/>
  <c r="AB449" i="4" s="1"/>
  <c r="H450" i="4"/>
  <c r="AC449" i="4"/>
  <c r="AI449" i="4" l="1"/>
  <c r="AJ449" i="4" s="1"/>
  <c r="AD449" i="4"/>
  <c r="AE449" i="4" s="1"/>
  <c r="AG449" i="4"/>
  <c r="C450" i="4" s="1"/>
  <c r="E450" i="4" s="1"/>
  <c r="F450" i="4" s="1"/>
  <c r="AF449" i="4"/>
  <c r="AH449" i="4" s="1"/>
  <c r="D450" i="4" s="1"/>
  <c r="K450" i="4"/>
  <c r="AL450" i="4"/>
  <c r="AK450" i="4"/>
  <c r="L450" i="4" l="1"/>
  <c r="U450" i="4" s="1"/>
  <c r="V450" i="4" s="1"/>
  <c r="B450" i="4"/>
  <c r="O451" i="4"/>
  <c r="I450" i="4" l="1"/>
  <c r="W450" i="4"/>
  <c r="X450" i="4" s="1"/>
  <c r="Y450" i="4"/>
  <c r="M450" i="4"/>
  <c r="Z450" i="4"/>
  <c r="N450" i="4" l="1"/>
  <c r="P450" i="4"/>
  <c r="Q450" i="4"/>
  <c r="AA450" i="4"/>
  <c r="AB450" i="4" s="1"/>
  <c r="R450" i="4"/>
  <c r="S450" i="4" l="1"/>
  <c r="G450" i="4"/>
  <c r="AC450" i="4"/>
  <c r="H451" i="4"/>
  <c r="K451" i="4" l="1"/>
  <c r="AF450" i="4"/>
  <c r="B451" i="4" s="1"/>
  <c r="AD450" i="4"/>
  <c r="AE450" i="4" s="1"/>
  <c r="AI450" i="4"/>
  <c r="AJ450" i="4" s="1"/>
  <c r="AG450" i="4"/>
  <c r="C451" i="4" s="1"/>
  <c r="E451" i="4" s="1"/>
  <c r="F451" i="4" s="1"/>
  <c r="T450" i="4"/>
  <c r="O452" i="4"/>
  <c r="AH450" i="4" l="1"/>
  <c r="D451" i="4" s="1"/>
  <c r="I451" i="4"/>
  <c r="AK451" i="4"/>
  <c r="AL451" i="4"/>
  <c r="L451" i="4" l="1"/>
  <c r="U451" i="4" s="1"/>
  <c r="V451" i="4" s="1"/>
  <c r="M451" i="4" l="1"/>
  <c r="Y451" i="4"/>
  <c r="W451" i="4"/>
  <c r="X451" i="4" s="1"/>
  <c r="Z451" i="4"/>
  <c r="AA451" i="4" l="1"/>
  <c r="AB451" i="4" s="1"/>
  <c r="P451" i="4"/>
  <c r="N451" i="4"/>
  <c r="R451" i="4"/>
  <c r="Q451" i="4" l="1"/>
  <c r="S451" i="4" s="1"/>
  <c r="G451" i="4"/>
  <c r="H452" i="4"/>
  <c r="AC451" i="4"/>
  <c r="K452" i="4" l="1"/>
  <c r="AG451" i="4"/>
  <c r="C452" i="4" s="1"/>
  <c r="E452" i="4" s="1"/>
  <c r="F452" i="4" s="1"/>
  <c r="AF451" i="4"/>
  <c r="AI451" i="4"/>
  <c r="AJ451" i="4" s="1"/>
  <c r="AD451" i="4"/>
  <c r="AE451" i="4" s="1"/>
  <c r="T451" i="4"/>
  <c r="AL452" i="4" l="1"/>
  <c r="AK452" i="4"/>
  <c r="AH451" i="4"/>
  <c r="D452" i="4" s="1"/>
  <c r="B452" i="4"/>
  <c r="O453" i="4"/>
  <c r="L452" i="4" l="1"/>
  <c r="U452" i="4" s="1"/>
  <c r="V452" i="4" s="1"/>
  <c r="M452" i="4"/>
  <c r="I452" i="4"/>
  <c r="N452" i="4" l="1"/>
  <c r="P452" i="4"/>
  <c r="W452" i="4"/>
  <c r="X452" i="4" s="1"/>
  <c r="Y452" i="4"/>
  <c r="R452" i="4"/>
  <c r="Z452" i="4"/>
  <c r="AA452" i="4" l="1"/>
  <c r="AB452" i="4" s="1"/>
  <c r="Q452" i="4"/>
  <c r="S452" i="4" s="1"/>
  <c r="T452" i="4" s="1"/>
  <c r="G452" i="4"/>
  <c r="H453" i="4"/>
  <c r="AC452" i="4"/>
  <c r="K453" i="4" l="1"/>
  <c r="AI452" i="4"/>
  <c r="AJ452" i="4" s="1"/>
  <c r="AG452" i="4"/>
  <c r="C453" i="4" s="1"/>
  <c r="E453" i="4" s="1"/>
  <c r="F453" i="4" s="1"/>
  <c r="AD452" i="4"/>
  <c r="AE452" i="4" s="1"/>
  <c r="AF452" i="4"/>
  <c r="AL453" i="4" l="1"/>
  <c r="AH452" i="4"/>
  <c r="D453" i="4" s="1"/>
  <c r="AK453" i="4"/>
  <c r="B453" i="4"/>
  <c r="O454" i="4"/>
  <c r="L453" i="4" l="1"/>
  <c r="U453" i="4" s="1"/>
  <c r="V453" i="4" s="1"/>
  <c r="I453" i="4"/>
  <c r="W453" i="4" l="1"/>
  <c r="X453" i="4" s="1"/>
  <c r="Y453" i="4"/>
  <c r="M453" i="4"/>
  <c r="Z453" i="4"/>
  <c r="N453" i="4" l="1"/>
  <c r="Q453" i="4" s="1"/>
  <c r="P453" i="4"/>
  <c r="AA453" i="4"/>
  <c r="AB453" i="4" s="1"/>
  <c r="R453" i="4"/>
  <c r="S453" i="4" l="1"/>
  <c r="T453" i="4" s="1"/>
  <c r="G453" i="4"/>
  <c r="H454" i="4"/>
  <c r="AC453" i="4"/>
  <c r="K454" i="4" l="1"/>
  <c r="AI453" i="4"/>
  <c r="AJ453" i="4" s="1"/>
  <c r="AD453" i="4"/>
  <c r="AE453" i="4" s="1"/>
  <c r="AG453" i="4"/>
  <c r="C454" i="4" s="1"/>
  <c r="E454" i="4" s="1"/>
  <c r="F454" i="4" s="1"/>
  <c r="AF453" i="4"/>
  <c r="AH453" i="4" l="1"/>
  <c r="D454" i="4" s="1"/>
  <c r="AK454" i="4"/>
  <c r="B454" i="4"/>
  <c r="L454" i="4"/>
  <c r="U454" i="4" s="1"/>
  <c r="V454" i="4" s="1"/>
  <c r="AL454" i="4"/>
  <c r="O455" i="4"/>
  <c r="Y454" i="4" l="1"/>
  <c r="W454" i="4"/>
  <c r="X454" i="4" s="1"/>
  <c r="I454" i="4"/>
  <c r="M454" i="4"/>
  <c r="Z454" i="4"/>
  <c r="AA454" i="4" l="1"/>
  <c r="AB454" i="4" s="1"/>
  <c r="N454" i="4"/>
  <c r="P454" i="4"/>
  <c r="R454" i="4"/>
  <c r="Q454" i="4" l="1"/>
  <c r="S454" i="4" s="1"/>
  <c r="T454" i="4"/>
  <c r="G454" i="4"/>
  <c r="AC454" i="4"/>
  <c r="H455" i="4"/>
  <c r="K455" i="4" l="1"/>
  <c r="AG454" i="4"/>
  <c r="C455" i="4" s="1"/>
  <c r="E455" i="4" s="1"/>
  <c r="F455" i="4" s="1"/>
  <c r="AI454" i="4"/>
  <c r="AJ454" i="4" s="1"/>
  <c r="AD454" i="4"/>
  <c r="AE454" i="4" s="1"/>
  <c r="AF454" i="4"/>
  <c r="AH454" i="4" l="1"/>
  <c r="D455" i="4" s="1"/>
  <c r="L455" i="4" s="1"/>
  <c r="U455" i="4" s="1"/>
  <c r="V455" i="4" s="1"/>
  <c r="AL455" i="4"/>
  <c r="B455" i="4"/>
  <c r="AK455" i="4"/>
  <c r="M455" i="4"/>
  <c r="O456" i="4"/>
  <c r="W455" i="4" l="1"/>
  <c r="X455" i="4" s="1"/>
  <c r="I455" i="4"/>
  <c r="N455" i="4"/>
  <c r="G455" i="4" s="1"/>
  <c r="P455" i="4"/>
  <c r="Y455" i="4"/>
  <c r="Z455" i="4"/>
  <c r="R455" i="4"/>
  <c r="AA455" i="4" l="1"/>
  <c r="AB455" i="4" s="1"/>
  <c r="Q455" i="4"/>
  <c r="S455" i="4" s="1"/>
  <c r="AC455" i="4"/>
  <c r="H456" i="4"/>
  <c r="K456" i="4" l="1"/>
  <c r="AI455" i="4"/>
  <c r="AJ455" i="4" s="1"/>
  <c r="AD455" i="4"/>
  <c r="AE455" i="4" s="1"/>
  <c r="AG455" i="4"/>
  <c r="C456" i="4" s="1"/>
  <c r="E456" i="4" s="1"/>
  <c r="F456" i="4" s="1"/>
  <c r="AF455" i="4"/>
  <c r="AH455" i="4" s="1"/>
  <c r="D456" i="4" s="1"/>
  <c r="L456" i="4" s="1"/>
  <c r="U456" i="4" s="1"/>
  <c r="V456" i="4" s="1"/>
  <c r="T455" i="4"/>
  <c r="AK456" i="4" l="1"/>
  <c r="M456" i="4"/>
  <c r="B456" i="4"/>
  <c r="AL456" i="4"/>
  <c r="O457" i="4"/>
  <c r="N456" i="4" l="1"/>
  <c r="P456" i="4"/>
  <c r="Q456" i="4"/>
  <c r="I456" i="4"/>
  <c r="Y456" i="4"/>
  <c r="W456" i="4"/>
  <c r="X456" i="4" s="1"/>
  <c r="G456" i="4"/>
  <c r="Z456" i="4"/>
  <c r="R456" i="4"/>
  <c r="AA456" i="4" l="1"/>
  <c r="AB456" i="4" s="1"/>
  <c r="S456" i="4"/>
  <c r="H457" i="4"/>
  <c r="AC456" i="4"/>
  <c r="K457" i="4" l="1"/>
  <c r="AD456" i="4"/>
  <c r="AE456" i="4" s="1"/>
  <c r="AI456" i="4"/>
  <c r="AJ456" i="4" s="1"/>
  <c r="AG456" i="4"/>
  <c r="C457" i="4" s="1"/>
  <c r="E457" i="4" s="1"/>
  <c r="F457" i="4" s="1"/>
  <c r="AF456" i="4"/>
  <c r="T456" i="4"/>
  <c r="AH456" i="4" l="1"/>
  <c r="D457" i="4" s="1"/>
  <c r="L457" i="4" s="1"/>
  <c r="U457" i="4" s="1"/>
  <c r="V457" i="4" s="1"/>
  <c r="AK457" i="4"/>
  <c r="AL457" i="4"/>
  <c r="B457" i="4"/>
  <c r="O458" i="4"/>
  <c r="M457" i="4" l="1"/>
  <c r="I457" i="4"/>
  <c r="W457" i="4"/>
  <c r="X457" i="4" s="1"/>
  <c r="Y457" i="4"/>
  <c r="P457" i="4"/>
  <c r="N457" i="4"/>
  <c r="Q457" i="4"/>
  <c r="G457" i="4"/>
  <c r="Z457" i="4"/>
  <c r="R457" i="4"/>
  <c r="AA457" i="4" l="1"/>
  <c r="AB457" i="4" s="1"/>
  <c r="S457" i="4"/>
  <c r="T457" i="4" s="1"/>
  <c r="H458" i="4"/>
  <c r="AC457" i="4"/>
  <c r="K458" i="4" l="1"/>
  <c r="AK458" i="4"/>
  <c r="AL458" i="4"/>
  <c r="AD457" i="4"/>
  <c r="AE457" i="4" s="1"/>
  <c r="AI457" i="4"/>
  <c r="AJ457" i="4" s="1"/>
  <c r="AG457" i="4"/>
  <c r="C458" i="4" s="1"/>
  <c r="E458" i="4" s="1"/>
  <c r="F458" i="4" s="1"/>
  <c r="AF457" i="4"/>
  <c r="AH457" i="4" l="1"/>
  <c r="D458" i="4" s="1"/>
  <c r="L458" i="4" s="1"/>
  <c r="U458" i="4" s="1"/>
  <c r="V458" i="4" s="1"/>
  <c r="B458" i="4"/>
  <c r="O459" i="4"/>
  <c r="I458" i="4" l="1"/>
  <c r="W458" i="4"/>
  <c r="X458" i="4" s="1"/>
  <c r="Y458" i="4"/>
  <c r="M458" i="4"/>
  <c r="Z458" i="4"/>
  <c r="AA458" i="4" l="1"/>
  <c r="AB458" i="4" s="1"/>
  <c r="N458" i="4"/>
  <c r="Q458" i="4" s="1"/>
  <c r="P458" i="4"/>
  <c r="R458" i="4"/>
  <c r="S458" i="4" l="1"/>
  <c r="T458" i="4"/>
  <c r="G458" i="4"/>
  <c r="AC458" i="4"/>
  <c r="H459" i="4"/>
  <c r="K459" i="4" l="1"/>
  <c r="AI458" i="4"/>
  <c r="AJ458" i="4" s="1"/>
  <c r="AG458" i="4"/>
  <c r="C459" i="4" s="1"/>
  <c r="E459" i="4" s="1"/>
  <c r="F459" i="4" s="1"/>
  <c r="AD458" i="4"/>
  <c r="AE458" i="4" s="1"/>
  <c r="AF458" i="4"/>
  <c r="AK459" i="4" l="1"/>
  <c r="B459" i="4"/>
  <c r="AH458" i="4"/>
  <c r="D459" i="4" s="1"/>
  <c r="AL459" i="4"/>
  <c r="O460" i="4"/>
  <c r="L459" i="4" l="1"/>
  <c r="U459" i="4" s="1"/>
  <c r="V459" i="4" s="1"/>
  <c r="M459" i="4"/>
  <c r="I459" i="4"/>
  <c r="P459" i="4" l="1"/>
  <c r="N459" i="4"/>
  <c r="Q459" i="4"/>
  <c r="W459" i="4"/>
  <c r="X459" i="4" s="1"/>
  <c r="Y459" i="4"/>
  <c r="R459" i="4"/>
  <c r="Z459" i="4"/>
  <c r="AA459" i="4" l="1"/>
  <c r="AB459" i="4" s="1"/>
  <c r="G459" i="4"/>
  <c r="S459" i="4"/>
  <c r="AC459" i="4"/>
  <c r="H460" i="4"/>
  <c r="K460" i="4" l="1"/>
  <c r="AD459" i="4"/>
  <c r="AE459" i="4" s="1"/>
  <c r="AI459" i="4"/>
  <c r="AJ459" i="4" s="1"/>
  <c r="AG459" i="4"/>
  <c r="C460" i="4" s="1"/>
  <c r="E460" i="4" s="1"/>
  <c r="F460" i="4" s="1"/>
  <c r="AF459" i="4"/>
  <c r="T459" i="4"/>
  <c r="AH459" i="4" l="1"/>
  <c r="D460" i="4" s="1"/>
  <c r="L460" i="4" s="1"/>
  <c r="U460" i="4" s="1"/>
  <c r="V460" i="4" s="1"/>
  <c r="AL460" i="4"/>
  <c r="AK460" i="4"/>
  <c r="B460" i="4"/>
  <c r="O461" i="4"/>
  <c r="M460" i="4" l="1"/>
  <c r="I460" i="4"/>
  <c r="W460" i="4"/>
  <c r="X460" i="4" s="1"/>
  <c r="Y460" i="4"/>
  <c r="Z460" i="4"/>
  <c r="N460" i="4" l="1"/>
  <c r="P460" i="4"/>
  <c r="AA460" i="4"/>
  <c r="AB460" i="4" s="1"/>
  <c r="R460" i="4"/>
  <c r="Q460" i="4" l="1"/>
  <c r="S460" i="4" s="1"/>
  <c r="G460" i="4"/>
  <c r="AC460" i="4"/>
  <c r="H461" i="4"/>
  <c r="K461" i="4" l="1"/>
  <c r="B461" i="4"/>
  <c r="AF460" i="4"/>
  <c r="AD460" i="4"/>
  <c r="AE460" i="4" s="1"/>
  <c r="AG460" i="4"/>
  <c r="C461" i="4" s="1"/>
  <c r="E461" i="4" s="1"/>
  <c r="F461" i="4" s="1"/>
  <c r="AI460" i="4"/>
  <c r="AJ460" i="4" s="1"/>
  <c r="T460" i="4"/>
  <c r="O462" i="4"/>
  <c r="I461" i="4" l="1"/>
  <c r="AK461" i="4"/>
  <c r="AH460" i="4"/>
  <c r="D461" i="4" s="1"/>
  <c r="L461" i="4" s="1"/>
  <c r="U461" i="4" s="1"/>
  <c r="V461" i="4" s="1"/>
  <c r="W461" i="4" s="1"/>
  <c r="X461" i="4" s="1"/>
  <c r="AL461" i="4"/>
  <c r="M461" i="4" l="1"/>
  <c r="Y461" i="4"/>
  <c r="P461" i="4"/>
  <c r="N461" i="4"/>
  <c r="Q461" i="4" s="1"/>
  <c r="Z461" i="4"/>
  <c r="R461" i="4"/>
  <c r="AA461" i="4" l="1"/>
  <c r="AB461" i="4" s="1"/>
  <c r="S461" i="4"/>
  <c r="G461" i="4"/>
  <c r="T461" i="4"/>
  <c r="H462" i="4"/>
  <c r="AC461" i="4"/>
  <c r="K462" i="4" l="1"/>
  <c r="AI461" i="4"/>
  <c r="AJ461" i="4" s="1"/>
  <c r="AD461" i="4"/>
  <c r="AE461" i="4" s="1"/>
  <c r="AG461" i="4"/>
  <c r="C462" i="4" s="1"/>
  <c r="E462" i="4" s="1"/>
  <c r="F462" i="4" s="1"/>
  <c r="AF461" i="4"/>
  <c r="B462" i="4" s="1"/>
  <c r="O463" i="4"/>
  <c r="I462" i="4" l="1"/>
  <c r="AH461" i="4"/>
  <c r="D462" i="4" s="1"/>
  <c r="AL462" i="4"/>
  <c r="AK462" i="4"/>
  <c r="L462" i="4" l="1"/>
  <c r="U462" i="4" s="1"/>
  <c r="V462" i="4" s="1"/>
  <c r="Y462" i="4" l="1"/>
  <c r="W462" i="4"/>
  <c r="X462" i="4" s="1"/>
  <c r="M462" i="4"/>
  <c r="Z462" i="4"/>
  <c r="N462" i="4" l="1"/>
  <c r="Q462" i="4"/>
  <c r="P462" i="4"/>
  <c r="AA462" i="4"/>
  <c r="AB462" i="4" s="1"/>
  <c r="R462" i="4"/>
  <c r="S462" i="4" l="1"/>
  <c r="G462" i="4"/>
  <c r="H463" i="4"/>
  <c r="AC462" i="4"/>
  <c r="K463" i="4" l="1"/>
  <c r="AD462" i="4"/>
  <c r="AE462" i="4" s="1"/>
  <c r="AI462" i="4"/>
  <c r="AJ462" i="4" s="1"/>
  <c r="AF462" i="4"/>
  <c r="AG462" i="4"/>
  <c r="C463" i="4" s="1"/>
  <c r="E463" i="4" s="1"/>
  <c r="F463" i="4" s="1"/>
  <c r="T462" i="4"/>
  <c r="B463" i="4" l="1"/>
  <c r="AH462" i="4"/>
  <c r="D463" i="4" s="1"/>
  <c r="AL463" i="4"/>
  <c r="AK463" i="4"/>
  <c r="O464" i="4"/>
  <c r="L463" i="4" l="1"/>
  <c r="U463" i="4" s="1"/>
  <c r="V463" i="4" s="1"/>
  <c r="I463" i="4"/>
  <c r="M463" i="4" l="1"/>
  <c r="Y463" i="4"/>
  <c r="W463" i="4"/>
  <c r="X463" i="4" s="1"/>
  <c r="Z463" i="4"/>
  <c r="AA463" i="4" l="1"/>
  <c r="AB463" i="4" s="1"/>
  <c r="N463" i="4"/>
  <c r="Q463" i="4" s="1"/>
  <c r="P463" i="4"/>
  <c r="R463" i="4"/>
  <c r="S463" i="4" l="1"/>
  <c r="G463" i="4"/>
  <c r="H464" i="4"/>
  <c r="AC463" i="4"/>
  <c r="K464" i="4" l="1"/>
  <c r="AI463" i="4"/>
  <c r="AJ463" i="4" s="1"/>
  <c r="AD463" i="4"/>
  <c r="AE463" i="4" s="1"/>
  <c r="AG463" i="4"/>
  <c r="C464" i="4" s="1"/>
  <c r="E464" i="4" s="1"/>
  <c r="F464" i="4" s="1"/>
  <c r="AF463" i="4"/>
  <c r="T463" i="4"/>
  <c r="AH463" i="4" l="1"/>
  <c r="D464" i="4" s="1"/>
  <c r="L464" i="4" s="1"/>
  <c r="U464" i="4" s="1"/>
  <c r="V464" i="4" s="1"/>
  <c r="AL464" i="4"/>
  <c r="AK464" i="4"/>
  <c r="B464" i="4"/>
  <c r="O465" i="4"/>
  <c r="M464" i="4" l="1"/>
  <c r="I464" i="4"/>
  <c r="Y464" i="4"/>
  <c r="P464" i="4"/>
  <c r="N464" i="4"/>
  <c r="W464" i="4"/>
  <c r="X464" i="4" s="1"/>
  <c r="R464" i="4"/>
  <c r="Z464" i="4"/>
  <c r="AA464" i="4" l="1"/>
  <c r="AB464" i="4" s="1"/>
  <c r="Q464" i="4"/>
  <c r="S464" i="4" s="1"/>
  <c r="G464" i="4"/>
  <c r="H465" i="4"/>
  <c r="AC464" i="4"/>
  <c r="AI464" i="4" l="1"/>
  <c r="AJ464" i="4" s="1"/>
  <c r="AD464" i="4"/>
  <c r="AE464" i="4" s="1"/>
  <c r="AG464" i="4"/>
  <c r="C465" i="4" s="1"/>
  <c r="E465" i="4" s="1"/>
  <c r="F465" i="4" s="1"/>
  <c r="AF464" i="4"/>
  <c r="K465" i="4"/>
  <c r="AK465" i="4"/>
  <c r="T464" i="4"/>
  <c r="AL465" i="4" l="1"/>
  <c r="B465" i="4"/>
  <c r="AH464" i="4"/>
  <c r="D465" i="4" s="1"/>
  <c r="O466" i="4"/>
  <c r="L465" i="4" l="1"/>
  <c r="U465" i="4" s="1"/>
  <c r="V465" i="4" s="1"/>
  <c r="I465" i="4"/>
  <c r="M465" i="4" l="1"/>
  <c r="P465" i="4"/>
  <c r="N465" i="4"/>
  <c r="Y465" i="4"/>
  <c r="W465" i="4"/>
  <c r="X465" i="4" s="1"/>
  <c r="R465" i="4"/>
  <c r="Z465" i="4"/>
  <c r="AA465" i="4" l="1"/>
  <c r="AB465" i="4" s="1"/>
  <c r="Q465" i="4"/>
  <c r="S465" i="4" s="1"/>
  <c r="G465" i="4"/>
  <c r="H466" i="4"/>
  <c r="AC465" i="4"/>
  <c r="AI465" i="4" l="1"/>
  <c r="AJ465" i="4" s="1"/>
  <c r="AG465" i="4"/>
  <c r="C466" i="4" s="1"/>
  <c r="E466" i="4" s="1"/>
  <c r="F466" i="4" s="1"/>
  <c r="AD465" i="4"/>
  <c r="AE465" i="4" s="1"/>
  <c r="AF465" i="4"/>
  <c r="B466" i="4" s="1"/>
  <c r="K466" i="4"/>
  <c r="T465" i="4"/>
  <c r="O467" i="4"/>
  <c r="AL466" i="4" l="1"/>
  <c r="AH465" i="4"/>
  <c r="D466" i="4" s="1"/>
  <c r="I466" i="4"/>
  <c r="AK466" i="4"/>
  <c r="L466" i="4" l="1"/>
  <c r="U466" i="4" s="1"/>
  <c r="V466" i="4" s="1"/>
  <c r="M466" i="4" l="1"/>
  <c r="W466" i="4"/>
  <c r="X466" i="4" s="1"/>
  <c r="Y466" i="4"/>
  <c r="Z466" i="4"/>
  <c r="AA466" i="4" l="1"/>
  <c r="AB466" i="4" s="1"/>
  <c r="N466" i="4"/>
  <c r="P466" i="4"/>
  <c r="R466" i="4"/>
  <c r="Q466" i="4" l="1"/>
  <c r="S466" i="4" s="1"/>
  <c r="T466" i="4" s="1"/>
  <c r="G466" i="4"/>
  <c r="AC466" i="4"/>
  <c r="H467" i="4"/>
  <c r="K467" i="4" l="1"/>
  <c r="AF466" i="4"/>
  <c r="AI466" i="4"/>
  <c r="AJ466" i="4" s="1"/>
  <c r="AD466" i="4"/>
  <c r="AE466" i="4" s="1"/>
  <c r="AG466" i="4"/>
  <c r="C467" i="4" s="1"/>
  <c r="E467" i="4" s="1"/>
  <c r="F467" i="4" s="1"/>
  <c r="AK467" i="4" l="1"/>
  <c r="B467" i="4"/>
  <c r="AH466" i="4"/>
  <c r="D467" i="4" s="1"/>
  <c r="AL467" i="4"/>
  <c r="O468" i="4"/>
  <c r="L467" i="4" l="1"/>
  <c r="U467" i="4" s="1"/>
  <c r="V467" i="4" s="1"/>
  <c r="I467" i="4"/>
  <c r="W467" i="4" l="1"/>
  <c r="X467" i="4" s="1"/>
  <c r="Y467" i="4"/>
  <c r="M467" i="4"/>
  <c r="Z467" i="4"/>
  <c r="AA467" i="4" l="1"/>
  <c r="AB467" i="4" s="1"/>
  <c r="N467" i="4"/>
  <c r="Q467" i="4" s="1"/>
  <c r="P467" i="4"/>
  <c r="R467" i="4"/>
  <c r="S467" i="4" l="1"/>
  <c r="T467" i="4"/>
  <c r="G467" i="4"/>
  <c r="AC467" i="4"/>
  <c r="H468" i="4"/>
  <c r="K468" i="4" l="1"/>
  <c r="AI467" i="4"/>
  <c r="AJ467" i="4" s="1"/>
  <c r="AD467" i="4"/>
  <c r="AE467" i="4" s="1"/>
  <c r="AG467" i="4"/>
  <c r="C468" i="4" s="1"/>
  <c r="E468" i="4" s="1"/>
  <c r="F468" i="4" s="1"/>
  <c r="AF467" i="4"/>
  <c r="AH467" i="4" l="1"/>
  <c r="D468" i="4" s="1"/>
  <c r="L468" i="4" s="1"/>
  <c r="U468" i="4" s="1"/>
  <c r="V468" i="4" s="1"/>
  <c r="AL468" i="4"/>
  <c r="AK468" i="4"/>
  <c r="Y468" i="4"/>
  <c r="B468" i="4"/>
  <c r="Z468" i="4"/>
  <c r="O469" i="4"/>
  <c r="M468" i="4" l="1"/>
  <c r="N468" i="4" s="1"/>
  <c r="I468" i="4"/>
  <c r="W468" i="4"/>
  <c r="X468" i="4" s="1"/>
  <c r="AA468" i="4" s="1"/>
  <c r="AB468" i="4" s="1"/>
  <c r="P468" i="4" l="1"/>
  <c r="Q468" i="4"/>
  <c r="G468" i="4"/>
  <c r="R468" i="4"/>
  <c r="S468" i="4" l="1"/>
  <c r="T468" i="4"/>
  <c r="AC468" i="4"/>
  <c r="H469" i="4"/>
  <c r="K469" i="4" l="1"/>
  <c r="AD468" i="4"/>
  <c r="AE468" i="4" s="1"/>
  <c r="AG468" i="4"/>
  <c r="C469" i="4" s="1"/>
  <c r="E469" i="4" s="1"/>
  <c r="F469" i="4" s="1"/>
  <c r="AI468" i="4"/>
  <c r="AJ468" i="4" s="1"/>
  <c r="AF468" i="4"/>
  <c r="AH468" i="4"/>
  <c r="D469" i="4" s="1"/>
  <c r="B469" i="4"/>
  <c r="O470" i="4"/>
  <c r="AL469" i="4" l="1"/>
  <c r="AK469" i="4"/>
  <c r="L469" i="4"/>
  <c r="U469" i="4" s="1"/>
  <c r="V469" i="4" s="1"/>
  <c r="I469" i="4"/>
  <c r="Y469" i="4" l="1"/>
  <c r="W469" i="4"/>
  <c r="X469" i="4" s="1"/>
  <c r="M469" i="4"/>
  <c r="Z469" i="4"/>
  <c r="P469" i="4" l="1"/>
  <c r="N469" i="4"/>
  <c r="AA469" i="4"/>
  <c r="AB469" i="4" s="1"/>
  <c r="R469" i="4"/>
  <c r="Q469" i="4" l="1"/>
  <c r="S469" i="4" s="1"/>
  <c r="G469" i="4"/>
  <c r="H470" i="4"/>
  <c r="AC469" i="4"/>
  <c r="K470" i="4" l="1"/>
  <c r="AD469" i="4"/>
  <c r="AE469" i="4" s="1"/>
  <c r="AI469" i="4"/>
  <c r="AJ469" i="4" s="1"/>
  <c r="AG469" i="4"/>
  <c r="C470" i="4" s="1"/>
  <c r="E470" i="4" s="1"/>
  <c r="F470" i="4" s="1"/>
  <c r="AF469" i="4"/>
  <c r="T469" i="4"/>
  <c r="AH469" i="4" l="1"/>
  <c r="D470" i="4" s="1"/>
  <c r="L470" i="4" s="1"/>
  <c r="U470" i="4" s="1"/>
  <c r="V470" i="4" s="1"/>
  <c r="B470" i="4"/>
  <c r="AK470" i="4"/>
  <c r="M470" i="4"/>
  <c r="AL470" i="4"/>
  <c r="O471" i="4"/>
  <c r="Y470" i="4" l="1"/>
  <c r="N470" i="4"/>
  <c r="P470" i="4"/>
  <c r="W470" i="4"/>
  <c r="X470" i="4" s="1"/>
  <c r="I470" i="4"/>
  <c r="Z470" i="4"/>
  <c r="R470" i="4"/>
  <c r="AA470" i="4" l="1"/>
  <c r="AB470" i="4" s="1"/>
  <c r="G470" i="4"/>
  <c r="Q470" i="4"/>
  <c r="S470" i="4" s="1"/>
  <c r="T470" i="4" s="1"/>
  <c r="AC470" i="4"/>
  <c r="H471" i="4"/>
  <c r="K471" i="4" l="1"/>
  <c r="AI470" i="4"/>
  <c r="AJ470" i="4" s="1"/>
  <c r="AG470" i="4"/>
  <c r="C471" i="4" s="1"/>
  <c r="E471" i="4" s="1"/>
  <c r="F471" i="4" s="1"/>
  <c r="AD470" i="4"/>
  <c r="AE470" i="4" s="1"/>
  <c r="AF470" i="4"/>
  <c r="AL471" i="4" l="1"/>
  <c r="B471" i="4"/>
  <c r="AH470" i="4"/>
  <c r="D471" i="4" s="1"/>
  <c r="AK471" i="4"/>
  <c r="O472" i="4"/>
  <c r="L471" i="4" l="1"/>
  <c r="U471" i="4" s="1"/>
  <c r="V471" i="4" s="1"/>
  <c r="M471" i="4"/>
  <c r="I471" i="4"/>
  <c r="N471" i="4" l="1"/>
  <c r="P471" i="4"/>
  <c r="W471" i="4"/>
  <c r="X471" i="4" s="1"/>
  <c r="Y471" i="4"/>
  <c r="Z471" i="4"/>
  <c r="R471" i="4"/>
  <c r="AA471" i="4" l="1"/>
  <c r="AB471" i="4" s="1"/>
  <c r="Q471" i="4"/>
  <c r="S471" i="4" s="1"/>
  <c r="T471" i="4" s="1"/>
  <c r="G471" i="4"/>
  <c r="AC471" i="4"/>
  <c r="H472" i="4"/>
  <c r="AD471" i="4" l="1"/>
  <c r="AE471" i="4" s="1"/>
  <c r="AI471" i="4"/>
  <c r="AJ471" i="4" s="1"/>
  <c r="AG471" i="4"/>
  <c r="C472" i="4" s="1"/>
  <c r="E472" i="4" s="1"/>
  <c r="F472" i="4" s="1"/>
  <c r="AF471" i="4"/>
  <c r="AH471" i="4" s="1"/>
  <c r="D472" i="4" s="1"/>
  <c r="L472" i="4" s="1"/>
  <c r="U472" i="4" s="1"/>
  <c r="V472" i="4" s="1"/>
  <c r="K472" i="4"/>
  <c r="AL472" i="4" l="1"/>
  <c r="AK472" i="4"/>
  <c r="B472" i="4"/>
  <c r="I472" i="4" s="1"/>
  <c r="Y472" i="4"/>
  <c r="M472" i="4"/>
  <c r="O473" i="4"/>
  <c r="Z472" i="4"/>
  <c r="W472" i="4" l="1"/>
  <c r="X472" i="4" s="1"/>
  <c r="AA472" i="4" s="1"/>
  <c r="AB472" i="4" s="1"/>
  <c r="P472" i="4"/>
  <c r="N472" i="4"/>
  <c r="R472" i="4"/>
  <c r="Q472" i="4" l="1"/>
  <c r="S472" i="4" s="1"/>
  <c r="T472" i="4" s="1"/>
  <c r="G472" i="4"/>
  <c r="AC472" i="4"/>
  <c r="H473" i="4"/>
  <c r="K473" i="4" l="1"/>
  <c r="AD472" i="4"/>
  <c r="AE472" i="4" s="1"/>
  <c r="AI472" i="4"/>
  <c r="AJ472" i="4" s="1"/>
  <c r="AG472" i="4"/>
  <c r="C473" i="4" s="1"/>
  <c r="E473" i="4" s="1"/>
  <c r="F473" i="4" s="1"/>
  <c r="AF472" i="4"/>
  <c r="AH472" i="4" l="1"/>
  <c r="D473" i="4" s="1"/>
  <c r="L473" i="4" s="1"/>
  <c r="U473" i="4" s="1"/>
  <c r="V473" i="4" s="1"/>
  <c r="AK473" i="4"/>
  <c r="AL473" i="4"/>
  <c r="B473" i="4"/>
  <c r="O474" i="4"/>
  <c r="M473" i="4" l="1"/>
  <c r="I473" i="4"/>
  <c r="W473" i="4"/>
  <c r="X473" i="4" s="1"/>
  <c r="N473" i="4"/>
  <c r="P473" i="4"/>
  <c r="Y473" i="4"/>
  <c r="R473" i="4"/>
  <c r="Z473" i="4"/>
  <c r="AA473" i="4" l="1"/>
  <c r="AB473" i="4" s="1"/>
  <c r="Q473" i="4"/>
  <c r="S473" i="4" s="1"/>
  <c r="T473" i="4" s="1"/>
  <c r="G473" i="4"/>
  <c r="AC473" i="4"/>
  <c r="H474" i="4"/>
  <c r="K474" i="4" l="1"/>
  <c r="AD473" i="4"/>
  <c r="AE473" i="4" s="1"/>
  <c r="AI473" i="4"/>
  <c r="AJ473" i="4" s="1"/>
  <c r="AG473" i="4"/>
  <c r="C474" i="4" s="1"/>
  <c r="E474" i="4" s="1"/>
  <c r="F474" i="4" s="1"/>
  <c r="AF473" i="4"/>
  <c r="AL474" i="4" l="1"/>
  <c r="AK474" i="4"/>
  <c r="B474" i="4"/>
  <c r="AH473" i="4"/>
  <c r="D474" i="4" s="1"/>
  <c r="O475" i="4"/>
  <c r="I474" i="4" l="1"/>
  <c r="L474" i="4"/>
  <c r="U474" i="4" s="1"/>
  <c r="V474" i="4" s="1"/>
  <c r="M474" i="4" l="1"/>
  <c r="Y474" i="4"/>
  <c r="W474" i="4"/>
  <c r="X474" i="4" s="1"/>
  <c r="Z474" i="4"/>
  <c r="P474" i="4" l="1"/>
  <c r="N474" i="4"/>
  <c r="AA474" i="4"/>
  <c r="AB474" i="4" s="1"/>
  <c r="R474" i="4"/>
  <c r="Q474" i="4" l="1"/>
  <c r="S474" i="4" s="1"/>
  <c r="T474" i="4" s="1"/>
  <c r="G474" i="4"/>
  <c r="H475" i="4"/>
  <c r="AC474" i="4"/>
  <c r="K475" i="4" l="1"/>
  <c r="AD474" i="4"/>
  <c r="AE474" i="4" s="1"/>
  <c r="AI474" i="4"/>
  <c r="AJ474" i="4" s="1"/>
  <c r="AG474" i="4"/>
  <c r="C475" i="4" s="1"/>
  <c r="E475" i="4" s="1"/>
  <c r="F475" i="4" s="1"/>
  <c r="AF474" i="4"/>
  <c r="AH474" i="4" l="1"/>
  <c r="D475" i="4" s="1"/>
  <c r="L475" i="4" s="1"/>
  <c r="U475" i="4" s="1"/>
  <c r="V475" i="4" s="1"/>
  <c r="AL475" i="4"/>
  <c r="B475" i="4"/>
  <c r="AK475" i="4"/>
  <c r="O476" i="4"/>
  <c r="W475" i="4" l="1"/>
  <c r="X475" i="4" s="1"/>
  <c r="M475" i="4"/>
  <c r="N475" i="4" s="1"/>
  <c r="G475" i="4" s="1"/>
  <c r="P475" i="4"/>
  <c r="I475" i="4"/>
  <c r="Y475" i="4"/>
  <c r="Z475" i="4"/>
  <c r="R475" i="4"/>
  <c r="Q475" i="4" l="1"/>
  <c r="S475" i="4" s="1"/>
  <c r="T475" i="4" s="1"/>
  <c r="AA475" i="4"/>
  <c r="AB475" i="4" s="1"/>
  <c r="AC475" i="4"/>
  <c r="H476" i="4"/>
  <c r="K476" i="4" l="1"/>
  <c r="AI475" i="4"/>
  <c r="AJ475" i="4" s="1"/>
  <c r="AD475" i="4"/>
  <c r="AE475" i="4" s="1"/>
  <c r="AG475" i="4"/>
  <c r="C476" i="4" s="1"/>
  <c r="E476" i="4" s="1"/>
  <c r="F476" i="4" s="1"/>
  <c r="AF475" i="4"/>
  <c r="AL476" i="4" l="1"/>
  <c r="AH475" i="4"/>
  <c r="D476" i="4" s="1"/>
  <c r="L476" i="4" s="1"/>
  <c r="U476" i="4" s="1"/>
  <c r="V476" i="4" s="1"/>
  <c r="Y476" i="4" s="1"/>
  <c r="AK476" i="4"/>
  <c r="B476" i="4"/>
  <c r="O477" i="4"/>
  <c r="Z476" i="4"/>
  <c r="W476" i="4" l="1"/>
  <c r="M476" i="4"/>
  <c r="P476" i="4" s="1"/>
  <c r="N476" i="4"/>
  <c r="G476" i="4" s="1"/>
  <c r="I476" i="4"/>
  <c r="X476" i="4"/>
  <c r="AA476" i="4" s="1"/>
  <c r="AB476" i="4" s="1"/>
  <c r="R476" i="4"/>
  <c r="Q476" i="4" l="1"/>
  <c r="S476" i="4"/>
  <c r="T476" i="4" s="1"/>
  <c r="AC476" i="4"/>
  <c r="H477" i="4"/>
  <c r="K477" i="4" l="1"/>
  <c r="AI476" i="4"/>
  <c r="AJ476" i="4" s="1"/>
  <c r="AD476" i="4"/>
  <c r="AE476" i="4" s="1"/>
  <c r="AG476" i="4"/>
  <c r="C477" i="4" s="1"/>
  <c r="E477" i="4" s="1"/>
  <c r="F477" i="4" s="1"/>
  <c r="AF476" i="4"/>
  <c r="AH476" i="4" l="1"/>
  <c r="D477" i="4" s="1"/>
  <c r="L477" i="4" s="1"/>
  <c r="U477" i="4" s="1"/>
  <c r="V477" i="4" s="1"/>
  <c r="AK477" i="4"/>
  <c r="AL477" i="4"/>
  <c r="B477" i="4"/>
  <c r="Y477" i="4" s="1"/>
  <c r="Z477" i="4"/>
  <c r="O478" i="4"/>
  <c r="M477" i="4" l="1"/>
  <c r="N477" i="4"/>
  <c r="P477" i="4"/>
  <c r="I477" i="4"/>
  <c r="W477" i="4"/>
  <c r="X477" i="4" s="1"/>
  <c r="AA477" i="4" s="1"/>
  <c r="AB477" i="4" s="1"/>
  <c r="R477" i="4"/>
  <c r="G477" i="4" l="1"/>
  <c r="Q477" i="4"/>
  <c r="S477" i="4" s="1"/>
  <c r="T477" i="4" s="1"/>
  <c r="AC477" i="4"/>
  <c r="H478" i="4"/>
  <c r="K478" i="4" l="1"/>
  <c r="AD477" i="4"/>
  <c r="AE477" i="4" s="1"/>
  <c r="AG477" i="4"/>
  <c r="C478" i="4" s="1"/>
  <c r="E478" i="4" s="1"/>
  <c r="F478" i="4" s="1"/>
  <c r="AI477" i="4"/>
  <c r="AJ477" i="4" s="1"/>
  <c r="AF477" i="4"/>
  <c r="AH477" i="4" l="1"/>
  <c r="D478" i="4" s="1"/>
  <c r="L478" i="4" s="1"/>
  <c r="U478" i="4" s="1"/>
  <c r="V478" i="4" s="1"/>
  <c r="AK478" i="4"/>
  <c r="B478" i="4"/>
  <c r="AL478" i="4"/>
  <c r="O479" i="4"/>
  <c r="M478" i="4" l="1"/>
  <c r="I478" i="4"/>
  <c r="Y478" i="4"/>
  <c r="W478" i="4"/>
  <c r="X478" i="4" s="1"/>
  <c r="Z478" i="4"/>
  <c r="AA478" i="4" l="1"/>
  <c r="AB478" i="4" s="1"/>
  <c r="P478" i="4"/>
  <c r="N478" i="4"/>
  <c r="R478" i="4"/>
  <c r="G478" i="4" l="1"/>
  <c r="Q478" i="4"/>
  <c r="S478" i="4" s="1"/>
  <c r="H479" i="4"/>
  <c r="AC478" i="4"/>
  <c r="K479" i="4" l="1"/>
  <c r="AI478" i="4"/>
  <c r="AJ478" i="4" s="1"/>
  <c r="AD478" i="4"/>
  <c r="AE478" i="4" s="1"/>
  <c r="AG478" i="4"/>
  <c r="C479" i="4" s="1"/>
  <c r="E479" i="4" s="1"/>
  <c r="F479" i="4" s="1"/>
  <c r="AF478" i="4"/>
  <c r="T478" i="4"/>
  <c r="AH478" i="4" l="1"/>
  <c r="D479" i="4" s="1"/>
  <c r="B479" i="4"/>
  <c r="AK479" i="4"/>
  <c r="AL479" i="4"/>
  <c r="O480" i="4"/>
  <c r="I479" i="4" l="1"/>
  <c r="L479" i="4"/>
  <c r="U479" i="4" s="1"/>
  <c r="V479" i="4" s="1"/>
  <c r="M479" i="4" l="1"/>
  <c r="Y479" i="4"/>
  <c r="W479" i="4"/>
  <c r="X479" i="4" s="1"/>
  <c r="Z479" i="4"/>
  <c r="N479" i="4" l="1"/>
  <c r="P479" i="4"/>
  <c r="AA479" i="4"/>
  <c r="AB479" i="4" s="1"/>
  <c r="R479" i="4"/>
  <c r="G479" i="4" l="1"/>
  <c r="Q479" i="4"/>
  <c r="S479" i="4" s="1"/>
  <c r="T479" i="4" s="1"/>
  <c r="AC479" i="4"/>
  <c r="H480" i="4"/>
  <c r="K480" i="4" l="1"/>
  <c r="AI479" i="4"/>
  <c r="AJ479" i="4" s="1"/>
  <c r="AD479" i="4"/>
  <c r="AE479" i="4" s="1"/>
  <c r="AG479" i="4"/>
  <c r="C480" i="4" s="1"/>
  <c r="E480" i="4" s="1"/>
  <c r="F480" i="4" s="1"/>
  <c r="AF479" i="4"/>
  <c r="B480" i="4" s="1"/>
  <c r="O481" i="4"/>
  <c r="I480" i="4" l="1"/>
  <c r="AH479" i="4"/>
  <c r="D480" i="4" s="1"/>
  <c r="AK480" i="4"/>
  <c r="AL480" i="4"/>
  <c r="L480" i="4" l="1"/>
  <c r="U480" i="4" s="1"/>
  <c r="V480" i="4" s="1"/>
  <c r="M480" i="4" l="1"/>
  <c r="Y480" i="4"/>
  <c r="W480" i="4"/>
  <c r="X480" i="4" s="1"/>
  <c r="Z480" i="4"/>
  <c r="AA480" i="4" l="1"/>
  <c r="AB480" i="4" s="1"/>
  <c r="N480" i="4"/>
  <c r="P480" i="4"/>
  <c r="R480" i="4"/>
  <c r="G480" i="4" l="1"/>
  <c r="Q480" i="4"/>
  <c r="S480" i="4" s="1"/>
  <c r="AC480" i="4"/>
  <c r="H481" i="4"/>
  <c r="K481" i="4" l="1"/>
  <c r="AI480" i="4"/>
  <c r="AJ480" i="4" s="1"/>
  <c r="AD480" i="4"/>
  <c r="AE480" i="4" s="1"/>
  <c r="AF480" i="4"/>
  <c r="AG480" i="4"/>
  <c r="C481" i="4" s="1"/>
  <c r="E481" i="4" s="1"/>
  <c r="F481" i="4" s="1"/>
  <c r="T480" i="4"/>
  <c r="AK481" i="4" l="1"/>
  <c r="B481" i="4"/>
  <c r="AH480" i="4"/>
  <c r="D481" i="4" s="1"/>
  <c r="AL481" i="4"/>
  <c r="O482" i="4"/>
  <c r="L481" i="4" l="1"/>
  <c r="U481" i="4" s="1"/>
  <c r="V481" i="4" s="1"/>
  <c r="I481" i="4"/>
  <c r="M481" i="4" l="1"/>
  <c r="N481" i="4"/>
  <c r="P481" i="4"/>
  <c r="Y481" i="4"/>
  <c r="W481" i="4"/>
  <c r="X481" i="4" s="1"/>
  <c r="Z481" i="4"/>
  <c r="R481" i="4"/>
  <c r="AA481" i="4" l="1"/>
  <c r="AB481" i="4" s="1"/>
  <c r="G481" i="4"/>
  <c r="Q481" i="4"/>
  <c r="S481" i="4" s="1"/>
  <c r="AC481" i="4"/>
  <c r="H482" i="4"/>
  <c r="K482" i="4" l="1"/>
  <c r="AI481" i="4"/>
  <c r="AJ481" i="4" s="1"/>
  <c r="AD481" i="4"/>
  <c r="AE481" i="4" s="1"/>
  <c r="AG481" i="4"/>
  <c r="C482" i="4" s="1"/>
  <c r="E482" i="4" s="1"/>
  <c r="F482" i="4" s="1"/>
  <c r="AF481" i="4"/>
  <c r="T481" i="4"/>
  <c r="AK482" i="4" l="1"/>
  <c r="AL482" i="4"/>
  <c r="B482" i="4"/>
  <c r="AH481" i="4"/>
  <c r="D482" i="4" s="1"/>
  <c r="O483" i="4"/>
  <c r="I482" i="4" l="1"/>
  <c r="L482" i="4"/>
  <c r="U482" i="4" s="1"/>
  <c r="V482" i="4" s="1"/>
  <c r="M482" i="4"/>
  <c r="P482" i="4" l="1"/>
  <c r="N482" i="4"/>
  <c r="Y482" i="4"/>
  <c r="W482" i="4"/>
  <c r="X482" i="4" s="1"/>
  <c r="Z482" i="4"/>
  <c r="R482" i="4"/>
  <c r="AA482" i="4" l="1"/>
  <c r="AB482" i="4" s="1"/>
  <c r="Q482" i="4"/>
  <c r="S482" i="4" s="1"/>
  <c r="T482" i="4" s="1"/>
  <c r="G482" i="4"/>
  <c r="H483" i="4"/>
  <c r="AC482" i="4"/>
  <c r="AI482" i="4" l="1"/>
  <c r="AJ482" i="4" s="1"/>
  <c r="AD482" i="4"/>
  <c r="AE482" i="4" s="1"/>
  <c r="AG482" i="4"/>
  <c r="C483" i="4" s="1"/>
  <c r="E483" i="4" s="1"/>
  <c r="F483" i="4" s="1"/>
  <c r="AF482" i="4"/>
  <c r="B483" i="4" s="1"/>
  <c r="I483" i="4" s="1"/>
  <c r="K483" i="4"/>
  <c r="AL483" i="4"/>
  <c r="O484" i="4"/>
  <c r="AK483" i="4" l="1"/>
  <c r="AH482" i="4"/>
  <c r="D483" i="4" s="1"/>
  <c r="L483" i="4" l="1"/>
  <c r="U483" i="4" s="1"/>
  <c r="V483" i="4" s="1"/>
  <c r="M483" i="4"/>
  <c r="N483" i="4" l="1"/>
  <c r="Q483" i="4" s="1"/>
  <c r="P483" i="4"/>
  <c r="W483" i="4"/>
  <c r="X483" i="4" s="1"/>
  <c r="Y483" i="4"/>
  <c r="Z483" i="4"/>
  <c r="R483" i="4"/>
  <c r="AA483" i="4" l="1"/>
  <c r="AB483" i="4" s="1"/>
  <c r="S483" i="4"/>
  <c r="T483" i="4" s="1"/>
  <c r="G483" i="4"/>
  <c r="H484" i="4"/>
  <c r="AC483" i="4"/>
  <c r="K484" i="4" l="1"/>
  <c r="AF483" i="4"/>
  <c r="AI483" i="4"/>
  <c r="AJ483" i="4" s="1"/>
  <c r="AD483" i="4"/>
  <c r="AE483" i="4" s="1"/>
  <c r="AG483" i="4"/>
  <c r="C484" i="4" s="1"/>
  <c r="E484" i="4" s="1"/>
  <c r="F484" i="4" s="1"/>
  <c r="AK484" i="4" l="1"/>
  <c r="AL484" i="4"/>
  <c r="AH483" i="4"/>
  <c r="D484" i="4" s="1"/>
  <c r="B484" i="4"/>
  <c r="O485" i="4"/>
  <c r="L484" i="4" l="1"/>
  <c r="U484" i="4" s="1"/>
  <c r="V484" i="4" s="1"/>
  <c r="I484" i="4"/>
  <c r="W484" i="4" l="1"/>
  <c r="X484" i="4" s="1"/>
  <c r="Y484" i="4"/>
  <c r="M484" i="4"/>
  <c r="Z484" i="4"/>
  <c r="AA484" i="4" l="1"/>
  <c r="AB484" i="4" s="1"/>
  <c r="N484" i="4"/>
  <c r="Q484" i="4" s="1"/>
  <c r="P484" i="4"/>
  <c r="R484" i="4"/>
  <c r="S484" i="4" l="1"/>
  <c r="T484" i="4" s="1"/>
  <c r="G484" i="4"/>
  <c r="H485" i="4"/>
  <c r="AC484" i="4"/>
  <c r="K485" i="4" l="1"/>
  <c r="AD484" i="4"/>
  <c r="AE484" i="4" s="1"/>
  <c r="AI484" i="4"/>
  <c r="AJ484" i="4" s="1"/>
  <c r="AG484" i="4"/>
  <c r="C485" i="4" s="1"/>
  <c r="E485" i="4" s="1"/>
  <c r="F485" i="4" s="1"/>
  <c r="AF484" i="4"/>
  <c r="AH484" i="4" l="1"/>
  <c r="D485" i="4" s="1"/>
  <c r="L485" i="4" s="1"/>
  <c r="U485" i="4" s="1"/>
  <c r="V485" i="4" s="1"/>
  <c r="AL485" i="4"/>
  <c r="B485" i="4"/>
  <c r="AK485" i="4"/>
  <c r="O486" i="4"/>
  <c r="M485" i="4" l="1"/>
  <c r="I485" i="4"/>
  <c r="W485" i="4"/>
  <c r="X485" i="4" s="1"/>
  <c r="P485" i="4"/>
  <c r="N485" i="4"/>
  <c r="G485" i="4" s="1"/>
  <c r="Y485" i="4"/>
  <c r="R485" i="4"/>
  <c r="Z485" i="4"/>
  <c r="AA485" i="4" l="1"/>
  <c r="AB485" i="4" s="1"/>
  <c r="Q485" i="4"/>
  <c r="S485" i="4" s="1"/>
  <c r="T485" i="4" s="1"/>
  <c r="H486" i="4"/>
  <c r="AC485" i="4"/>
  <c r="AG485" i="4" l="1"/>
  <c r="C486" i="4" s="1"/>
  <c r="E486" i="4" s="1"/>
  <c r="AI485" i="4"/>
  <c r="AJ485" i="4" s="1"/>
  <c r="AD485" i="4"/>
  <c r="AE485" i="4" s="1"/>
  <c r="AF485" i="4"/>
  <c r="B486" i="4" s="1"/>
  <c r="K486" i="4"/>
  <c r="AL486" i="4"/>
  <c r="AK486" i="4"/>
  <c r="F486" i="4"/>
  <c r="O487" i="4"/>
  <c r="AH485" i="4" l="1"/>
  <c r="D486" i="4" s="1"/>
  <c r="I486" i="4"/>
  <c r="L486" i="4" l="1"/>
  <c r="U486" i="4" s="1"/>
  <c r="V486" i="4" s="1"/>
  <c r="Y486" i="4" l="1"/>
  <c r="W486" i="4"/>
  <c r="X486" i="4" s="1"/>
  <c r="M486" i="4"/>
  <c r="Z486" i="4"/>
  <c r="N486" i="4" l="1"/>
  <c r="P486" i="4"/>
  <c r="AA486" i="4"/>
  <c r="AB486" i="4" s="1"/>
  <c r="R486" i="4"/>
  <c r="G486" i="4" l="1"/>
  <c r="Q486" i="4"/>
  <c r="S486" i="4" s="1"/>
  <c r="AC486" i="4"/>
  <c r="H487" i="4"/>
  <c r="K487" i="4" l="1"/>
  <c r="AD486" i="4"/>
  <c r="AE486" i="4" s="1"/>
  <c r="AG486" i="4"/>
  <c r="C487" i="4" s="1"/>
  <c r="E487" i="4" s="1"/>
  <c r="F487" i="4" s="1"/>
  <c r="AI486" i="4"/>
  <c r="AJ486" i="4" s="1"/>
  <c r="AF486" i="4"/>
  <c r="T486" i="4"/>
  <c r="AL487" i="4" l="1"/>
  <c r="AK487" i="4"/>
  <c r="B487" i="4"/>
  <c r="AH486" i="4"/>
  <c r="D487" i="4" s="1"/>
  <c r="O488" i="4"/>
  <c r="I487" i="4" l="1"/>
  <c r="L487" i="4"/>
  <c r="U487" i="4" s="1"/>
  <c r="V487" i="4" s="1"/>
  <c r="W487" i="4" l="1"/>
  <c r="Y487" i="4"/>
  <c r="X487" i="4"/>
  <c r="M487" i="4"/>
  <c r="Z487" i="4"/>
  <c r="P487" i="4" l="1"/>
  <c r="N487" i="4"/>
  <c r="AA487" i="4"/>
  <c r="AB487" i="4" s="1"/>
  <c r="R487" i="4"/>
  <c r="Q487" i="4" l="1"/>
  <c r="S487" i="4" s="1"/>
  <c r="G487" i="4"/>
  <c r="H488" i="4"/>
  <c r="AC487" i="4"/>
  <c r="K488" i="4" l="1"/>
  <c r="AD487" i="4"/>
  <c r="AE487" i="4" s="1"/>
  <c r="AI487" i="4"/>
  <c r="AJ487" i="4" s="1"/>
  <c r="AG487" i="4"/>
  <c r="C488" i="4" s="1"/>
  <c r="E488" i="4" s="1"/>
  <c r="F488" i="4" s="1"/>
  <c r="AF487" i="4"/>
  <c r="T487" i="4"/>
  <c r="AL488" i="4" l="1"/>
  <c r="AH487" i="4"/>
  <c r="D488" i="4" s="1"/>
  <c r="B488" i="4"/>
  <c r="AK488" i="4"/>
  <c r="O489" i="4"/>
  <c r="I488" i="4" l="1"/>
  <c r="L488" i="4"/>
  <c r="U488" i="4" s="1"/>
  <c r="V488" i="4" s="1"/>
  <c r="M488" i="4"/>
  <c r="P488" i="4" l="1"/>
  <c r="N488" i="4"/>
  <c r="W488" i="4"/>
  <c r="X488" i="4" s="1"/>
  <c r="Y488" i="4"/>
  <c r="Z488" i="4"/>
  <c r="R488" i="4"/>
  <c r="AA488" i="4" l="1"/>
  <c r="AB488" i="4" s="1"/>
  <c r="Q488" i="4"/>
  <c r="S488" i="4" s="1"/>
  <c r="G488" i="4"/>
  <c r="AC488" i="4"/>
  <c r="H489" i="4"/>
  <c r="K489" i="4" l="1"/>
  <c r="AI488" i="4"/>
  <c r="AJ488" i="4" s="1"/>
  <c r="AD488" i="4"/>
  <c r="AE488" i="4" s="1"/>
  <c r="AG488" i="4"/>
  <c r="C489" i="4" s="1"/>
  <c r="E489" i="4" s="1"/>
  <c r="F489" i="4" s="1"/>
  <c r="AF488" i="4"/>
  <c r="T488" i="4"/>
  <c r="AH488" i="4" l="1"/>
  <c r="D489" i="4" s="1"/>
  <c r="AK489" i="4"/>
  <c r="AL489" i="4"/>
  <c r="B489" i="4"/>
  <c r="O490" i="4"/>
  <c r="L489" i="4" l="1"/>
  <c r="U489" i="4" s="1"/>
  <c r="V489" i="4" s="1"/>
  <c r="I489" i="4"/>
  <c r="W489" i="4" l="1"/>
  <c r="Y489" i="4"/>
  <c r="X489" i="4"/>
  <c r="M489" i="4"/>
  <c r="Z489" i="4"/>
  <c r="N489" i="4" l="1"/>
  <c r="Q489" i="4" s="1"/>
  <c r="P489" i="4"/>
  <c r="AA489" i="4"/>
  <c r="AB489" i="4" s="1"/>
  <c r="R489" i="4"/>
  <c r="S489" i="4" l="1"/>
  <c r="G489" i="4"/>
  <c r="T489" i="4"/>
  <c r="AC489" i="4"/>
  <c r="H490" i="4"/>
  <c r="K490" i="4" l="1"/>
  <c r="AD489" i="4"/>
  <c r="AE489" i="4" s="1"/>
  <c r="AI489" i="4"/>
  <c r="AJ489" i="4" s="1"/>
  <c r="AG489" i="4"/>
  <c r="C490" i="4" s="1"/>
  <c r="E490" i="4" s="1"/>
  <c r="F490" i="4" s="1"/>
  <c r="AF489" i="4"/>
  <c r="AH489" i="4" l="1"/>
  <c r="D490" i="4" s="1"/>
  <c r="L490" i="4" s="1"/>
  <c r="U490" i="4" s="1"/>
  <c r="V490" i="4" s="1"/>
  <c r="AK490" i="4"/>
  <c r="B490" i="4"/>
  <c r="AL490" i="4"/>
  <c r="O491" i="4"/>
  <c r="M490" i="4" l="1"/>
  <c r="N490" i="4"/>
  <c r="G490" i="4" s="1"/>
  <c r="P490" i="4"/>
  <c r="I490" i="4"/>
  <c r="W490" i="4"/>
  <c r="X490" i="4" s="1"/>
  <c r="Y490" i="4"/>
  <c r="Z490" i="4"/>
  <c r="R490" i="4"/>
  <c r="AA490" i="4" l="1"/>
  <c r="AB490" i="4" s="1"/>
  <c r="Q490" i="4"/>
  <c r="S490" i="4" s="1"/>
  <c r="T490" i="4" s="1"/>
  <c r="H491" i="4"/>
  <c r="AC490" i="4"/>
  <c r="AD490" i="4" l="1"/>
  <c r="AE490" i="4" s="1"/>
  <c r="AI490" i="4"/>
  <c r="AJ490" i="4" s="1"/>
  <c r="AG490" i="4"/>
  <c r="C491" i="4" s="1"/>
  <c r="E491" i="4" s="1"/>
  <c r="F491" i="4" s="1"/>
  <c r="AF490" i="4"/>
  <c r="B491" i="4" s="1"/>
  <c r="I491" i="4" s="1"/>
  <c r="K491" i="4"/>
  <c r="O492" i="4"/>
  <c r="AL491" i="4" l="1"/>
  <c r="AK491" i="4"/>
  <c r="AH490" i="4"/>
  <c r="D491" i="4" s="1"/>
  <c r="L491" i="4" l="1"/>
  <c r="U491" i="4" s="1"/>
  <c r="V491" i="4" s="1"/>
  <c r="M491" i="4"/>
  <c r="N491" i="4" l="1"/>
  <c r="P491" i="4"/>
  <c r="W491" i="4"/>
  <c r="X491" i="4" s="1"/>
  <c r="Y491" i="4"/>
  <c r="Z491" i="4"/>
  <c r="R491" i="4"/>
  <c r="AA491" i="4" l="1"/>
  <c r="AB491" i="4" s="1"/>
  <c r="G491" i="4"/>
  <c r="Q491" i="4"/>
  <c r="S491" i="4" s="1"/>
  <c r="T491" i="4" s="1"/>
  <c r="AC491" i="4"/>
  <c r="H492" i="4"/>
  <c r="K492" i="4" l="1"/>
  <c r="AI491" i="4"/>
  <c r="AJ491" i="4" s="1"/>
  <c r="AD491" i="4"/>
  <c r="AE491" i="4" s="1"/>
  <c r="AF491" i="4"/>
  <c r="AG491" i="4"/>
  <c r="C492" i="4" s="1"/>
  <c r="E492" i="4" s="1"/>
  <c r="F492" i="4" s="1"/>
  <c r="AL492" i="4" l="1"/>
  <c r="B492" i="4"/>
  <c r="AH491" i="4"/>
  <c r="D492" i="4" s="1"/>
  <c r="AK492" i="4"/>
  <c r="O493" i="4"/>
  <c r="I492" i="4" l="1"/>
  <c r="L492" i="4"/>
  <c r="U492" i="4" s="1"/>
  <c r="V492" i="4" s="1"/>
  <c r="M492" i="4" l="1"/>
  <c r="Y492" i="4"/>
  <c r="W492" i="4"/>
  <c r="X492" i="4" s="1"/>
  <c r="Z492" i="4"/>
  <c r="P492" i="4" l="1"/>
  <c r="N492" i="4"/>
  <c r="AA492" i="4"/>
  <c r="AB492" i="4" s="1"/>
  <c r="R492" i="4"/>
  <c r="G492" i="4" l="1"/>
  <c r="Q492" i="4"/>
  <c r="S492" i="4" s="1"/>
  <c r="AC492" i="4"/>
  <c r="H493" i="4"/>
  <c r="K493" i="4" l="1"/>
  <c r="AD492" i="4"/>
  <c r="AE492" i="4" s="1"/>
  <c r="AI492" i="4"/>
  <c r="AJ492" i="4" s="1"/>
  <c r="AG492" i="4"/>
  <c r="C493" i="4" s="1"/>
  <c r="E493" i="4" s="1"/>
  <c r="F493" i="4" s="1"/>
  <c r="AF492" i="4"/>
  <c r="T492" i="4"/>
  <c r="AH492" i="4" l="1"/>
  <c r="D493" i="4" s="1"/>
  <c r="L493" i="4" s="1"/>
  <c r="U493" i="4" s="1"/>
  <c r="V493" i="4" s="1"/>
  <c r="AL493" i="4"/>
  <c r="AK493" i="4"/>
  <c r="B493" i="4"/>
  <c r="O494" i="4"/>
  <c r="M493" i="4" l="1"/>
  <c r="I493" i="4"/>
  <c r="Y493" i="4"/>
  <c r="P493" i="4"/>
  <c r="N493" i="4"/>
  <c r="G493" i="4" s="1"/>
  <c r="W493" i="4"/>
  <c r="X493" i="4" s="1"/>
  <c r="Z493" i="4"/>
  <c r="R493" i="4"/>
  <c r="Q493" i="4" l="1"/>
  <c r="AA493" i="4"/>
  <c r="AB493" i="4" s="1"/>
  <c r="S493" i="4"/>
  <c r="AC493" i="4"/>
  <c r="H494" i="4"/>
  <c r="K494" i="4" l="1"/>
  <c r="AD493" i="4"/>
  <c r="AE493" i="4" s="1"/>
  <c r="AG493" i="4"/>
  <c r="C494" i="4" s="1"/>
  <c r="E494" i="4" s="1"/>
  <c r="F494" i="4" s="1"/>
  <c r="AI493" i="4"/>
  <c r="AJ493" i="4" s="1"/>
  <c r="AF493" i="4"/>
  <c r="T493" i="4"/>
  <c r="AK494" i="4" l="1"/>
  <c r="AH493" i="4"/>
  <c r="D494" i="4" s="1"/>
  <c r="B494" i="4"/>
  <c r="AL494" i="4"/>
  <c r="O495" i="4"/>
  <c r="I494" i="4" l="1"/>
  <c r="L494" i="4"/>
  <c r="U494" i="4" s="1"/>
  <c r="V494" i="4" s="1"/>
  <c r="Y494" i="4" s="1"/>
  <c r="M494" i="4"/>
  <c r="Z494" i="4"/>
  <c r="P494" i="4" l="1"/>
  <c r="N494" i="4"/>
  <c r="Q494" i="4" s="1"/>
  <c r="W494" i="4"/>
  <c r="X494" i="4" s="1"/>
  <c r="AA494" i="4" s="1"/>
  <c r="AB494" i="4" s="1"/>
  <c r="R494" i="4"/>
  <c r="S494" i="4" l="1"/>
  <c r="G494" i="4"/>
  <c r="H495" i="4"/>
  <c r="AC494" i="4"/>
  <c r="K495" i="4" l="1"/>
  <c r="AI494" i="4"/>
  <c r="AJ494" i="4" s="1"/>
  <c r="AD494" i="4"/>
  <c r="AE494" i="4" s="1"/>
  <c r="AG494" i="4"/>
  <c r="C495" i="4" s="1"/>
  <c r="E495" i="4" s="1"/>
  <c r="F495" i="4" s="1"/>
  <c r="AF494" i="4"/>
  <c r="T494" i="4"/>
  <c r="AH494" i="4" l="1"/>
  <c r="D495" i="4" s="1"/>
  <c r="AK495" i="4"/>
  <c r="B495" i="4"/>
  <c r="L495" i="4"/>
  <c r="U495" i="4" s="1"/>
  <c r="V495" i="4" s="1"/>
  <c r="AL495" i="4"/>
  <c r="O496" i="4"/>
  <c r="Y495" i="4" l="1"/>
  <c r="W495" i="4"/>
  <c r="X495" i="4" s="1"/>
  <c r="M495" i="4"/>
  <c r="I495" i="4"/>
  <c r="Z495" i="4"/>
  <c r="P495" i="4" l="1"/>
  <c r="N495" i="4"/>
  <c r="AA495" i="4"/>
  <c r="AB495" i="4" s="1"/>
  <c r="R495" i="4"/>
  <c r="G495" i="4" l="1"/>
  <c r="Q495" i="4"/>
  <c r="S495" i="4" s="1"/>
  <c r="T495" i="4" s="1"/>
  <c r="H496" i="4"/>
  <c r="AC495" i="4"/>
  <c r="K496" i="4" l="1"/>
  <c r="AD495" i="4"/>
  <c r="AE495" i="4" s="1"/>
  <c r="AI495" i="4"/>
  <c r="AJ495" i="4" s="1"/>
  <c r="AG495" i="4"/>
  <c r="C496" i="4" s="1"/>
  <c r="E496" i="4" s="1"/>
  <c r="F496" i="4" s="1"/>
  <c r="AF495" i="4"/>
  <c r="AK496" i="4" l="1"/>
  <c r="B496" i="4"/>
  <c r="AH495" i="4"/>
  <c r="D496" i="4" s="1"/>
  <c r="AL496" i="4"/>
  <c r="O497" i="4"/>
  <c r="L496" i="4" l="1"/>
  <c r="U496" i="4" s="1"/>
  <c r="V496" i="4" s="1"/>
  <c r="I496" i="4"/>
  <c r="M496" i="4" l="1"/>
  <c r="N496" i="4"/>
  <c r="P496" i="4"/>
  <c r="Y496" i="4"/>
  <c r="W496" i="4"/>
  <c r="X496" i="4" s="1"/>
  <c r="R496" i="4"/>
  <c r="Z496" i="4"/>
  <c r="AA496" i="4" l="1"/>
  <c r="AB496" i="4" s="1"/>
  <c r="Q496" i="4"/>
  <c r="S496" i="4" s="1"/>
  <c r="T496" i="4" s="1"/>
  <c r="G496" i="4"/>
  <c r="AC496" i="4"/>
  <c r="H497" i="4"/>
  <c r="AI496" i="4" l="1"/>
  <c r="AJ496" i="4" s="1"/>
  <c r="AD496" i="4"/>
  <c r="AE496" i="4" s="1"/>
  <c r="AG496" i="4"/>
  <c r="C497" i="4" s="1"/>
  <c r="E497" i="4" s="1"/>
  <c r="F497" i="4" s="1"/>
  <c r="AF496" i="4"/>
  <c r="B497" i="4" s="1"/>
  <c r="K497" i="4"/>
  <c r="O498" i="4"/>
  <c r="AL497" i="4" l="1"/>
  <c r="AH496" i="4"/>
  <c r="D497" i="4" s="1"/>
  <c r="I497" i="4"/>
  <c r="AK497" i="4"/>
  <c r="L497" i="4" l="1"/>
  <c r="U497" i="4" s="1"/>
  <c r="V497" i="4" s="1"/>
  <c r="M497" i="4" l="1"/>
  <c r="P497" i="4"/>
  <c r="N497" i="4"/>
  <c r="W497" i="4"/>
  <c r="X497" i="4" s="1"/>
  <c r="Y497" i="4"/>
  <c r="R497" i="4"/>
  <c r="Z497" i="4"/>
  <c r="AA497" i="4" l="1"/>
  <c r="AB497" i="4" s="1"/>
  <c r="Q497" i="4"/>
  <c r="S497" i="4" s="1"/>
  <c r="G497" i="4"/>
  <c r="H498" i="4"/>
  <c r="AC497" i="4"/>
  <c r="AI497" i="4" l="1"/>
  <c r="AJ497" i="4" s="1"/>
  <c r="AF497" i="4"/>
  <c r="AD497" i="4"/>
  <c r="AE497" i="4" s="1"/>
  <c r="AG497" i="4"/>
  <c r="C498" i="4" s="1"/>
  <c r="E498" i="4" s="1"/>
  <c r="F498" i="4" s="1"/>
  <c r="K498" i="4"/>
  <c r="T497" i="4"/>
  <c r="AK498" i="4" l="1"/>
  <c r="AL498" i="4"/>
  <c r="B498" i="4"/>
  <c r="AH497" i="4"/>
  <c r="D498" i="4" s="1"/>
  <c r="O499" i="4"/>
  <c r="L498" i="4" l="1"/>
  <c r="U498" i="4" s="1"/>
  <c r="V498" i="4" s="1"/>
  <c r="I498" i="4"/>
  <c r="Y498" i="4" l="1"/>
  <c r="W498" i="4"/>
  <c r="X498" i="4" s="1"/>
  <c r="M498" i="4"/>
  <c r="Z498" i="4"/>
  <c r="AA498" i="4" l="1"/>
  <c r="AB498" i="4" s="1"/>
  <c r="P498" i="4"/>
  <c r="N498" i="4"/>
  <c r="Q498" i="4" s="1"/>
  <c r="R498" i="4"/>
  <c r="S498" i="4" l="1"/>
  <c r="G498" i="4"/>
  <c r="T498" i="4"/>
  <c r="AC498" i="4"/>
  <c r="H499" i="4"/>
  <c r="K499" i="4" l="1"/>
  <c r="AG498" i="4"/>
  <c r="C499" i="4" s="1"/>
  <c r="E499" i="4" s="1"/>
  <c r="F499" i="4" s="1"/>
  <c r="AI498" i="4"/>
  <c r="AJ498" i="4" s="1"/>
  <c r="AD498" i="4"/>
  <c r="AE498" i="4" s="1"/>
  <c r="AF498" i="4"/>
  <c r="B499" i="4" s="1"/>
  <c r="O500" i="4"/>
  <c r="AH498" i="4" l="1"/>
  <c r="D499" i="4" s="1"/>
  <c r="AL499" i="4"/>
  <c r="I499" i="4"/>
  <c r="AK499" i="4"/>
  <c r="L499" i="4" l="1"/>
  <c r="U499" i="4" s="1"/>
  <c r="V499" i="4" s="1"/>
  <c r="M499" i="4"/>
  <c r="P499" i="4" l="1"/>
  <c r="N499" i="4"/>
  <c r="W499" i="4"/>
  <c r="X499" i="4" s="1"/>
  <c r="Y499" i="4"/>
  <c r="R499" i="4"/>
  <c r="Z499" i="4"/>
  <c r="AA499" i="4" l="1"/>
  <c r="AB499" i="4" s="1"/>
  <c r="Q499" i="4"/>
  <c r="S499" i="4" s="1"/>
  <c r="T499" i="4" s="1"/>
  <c r="G499" i="4"/>
  <c r="AC499" i="4"/>
  <c r="H500" i="4"/>
  <c r="K500" i="4" l="1"/>
  <c r="AI499" i="4"/>
  <c r="AJ499" i="4" s="1"/>
  <c r="AD499" i="4"/>
  <c r="AE499" i="4" s="1"/>
  <c r="AG499" i="4"/>
  <c r="C500" i="4" s="1"/>
  <c r="E500" i="4" s="1"/>
  <c r="F500" i="4" s="1"/>
  <c r="AF499" i="4"/>
  <c r="B500" i="4" s="1"/>
  <c r="O501" i="4"/>
  <c r="I500" i="4" l="1"/>
  <c r="AK500" i="4"/>
  <c r="AL500" i="4"/>
  <c r="AH499" i="4"/>
  <c r="D500" i="4" s="1"/>
  <c r="L500" i="4" l="1"/>
  <c r="U500" i="4" s="1"/>
  <c r="V500" i="4" s="1"/>
  <c r="M500" i="4" l="1"/>
  <c r="N500" i="4" s="1"/>
  <c r="Q500" i="4" s="1"/>
  <c r="P500" i="4"/>
  <c r="W500" i="4"/>
  <c r="X500" i="4" s="1"/>
  <c r="Y500" i="4"/>
  <c r="R500" i="4"/>
  <c r="Z500" i="4"/>
  <c r="G500" i="4" l="1"/>
  <c r="S500" i="4"/>
  <c r="T500" i="4" s="1"/>
  <c r="AA500" i="4"/>
  <c r="AB500" i="4" s="1"/>
  <c r="H501" i="4"/>
  <c r="AC500" i="4"/>
  <c r="AD500" i="4" l="1"/>
  <c r="AE500" i="4" s="1"/>
  <c r="AI500" i="4"/>
  <c r="AJ500" i="4" s="1"/>
  <c r="AF500" i="4"/>
  <c r="AG500" i="4"/>
  <c r="C501" i="4" s="1"/>
  <c r="E501" i="4" s="1"/>
  <c r="F501" i="4" s="1"/>
  <c r="K501" i="4"/>
  <c r="AK501" i="4"/>
  <c r="AL501" i="4"/>
  <c r="B501" i="4"/>
  <c r="O502" i="4"/>
  <c r="AH500" i="4" l="1"/>
  <c r="D501" i="4" s="1"/>
  <c r="L501" i="4" s="1"/>
  <c r="U501" i="4" s="1"/>
  <c r="V501" i="4" s="1"/>
  <c r="I501" i="4"/>
  <c r="M501" i="4" l="1"/>
  <c r="W501" i="4"/>
  <c r="X501" i="4" s="1"/>
  <c r="Y501" i="4"/>
  <c r="P501" i="4"/>
  <c r="N501" i="4"/>
  <c r="R501" i="4"/>
  <c r="Z501" i="4"/>
  <c r="AA501" i="4" l="1"/>
  <c r="AB501" i="4" s="1"/>
  <c r="G501" i="4"/>
  <c r="Q501" i="4"/>
  <c r="S501" i="4" s="1"/>
  <c r="T501" i="4" s="1"/>
  <c r="H502" i="4"/>
  <c r="AC501" i="4"/>
  <c r="AG501" i="4" l="1"/>
  <c r="C502" i="4" s="1"/>
  <c r="E502" i="4" s="1"/>
  <c r="F502" i="4" s="1"/>
  <c r="AI501" i="4"/>
  <c r="AJ501" i="4" s="1"/>
  <c r="AD501" i="4"/>
  <c r="AE501" i="4" s="1"/>
  <c r="AF501" i="4"/>
  <c r="B502" i="4" s="1"/>
  <c r="K502" i="4"/>
  <c r="AL502" i="4"/>
  <c r="AK502" i="4"/>
  <c r="O503" i="4"/>
  <c r="AH501" i="4" l="1"/>
  <c r="D502" i="4" s="1"/>
  <c r="I502" i="4"/>
  <c r="L502" i="4" l="1"/>
  <c r="U502" i="4" s="1"/>
  <c r="V502" i="4" s="1"/>
  <c r="M502" i="4" l="1"/>
  <c r="W502" i="4"/>
  <c r="X502" i="4" s="1"/>
  <c r="Y502" i="4"/>
  <c r="Z502" i="4"/>
  <c r="AA502" i="4" l="1"/>
  <c r="AB502" i="4" s="1"/>
  <c r="N502" i="4"/>
  <c r="Q502" i="4" s="1"/>
  <c r="P502" i="4"/>
  <c r="R502" i="4"/>
  <c r="S502" i="4" l="1"/>
  <c r="G502" i="4"/>
  <c r="AC502" i="4"/>
  <c r="H503" i="4"/>
  <c r="K503" i="4" l="1"/>
  <c r="AF502" i="4"/>
  <c r="AD502" i="4"/>
  <c r="AE502" i="4" s="1"/>
  <c r="AI502" i="4"/>
  <c r="AJ502" i="4" s="1"/>
  <c r="AG502" i="4"/>
  <c r="C503" i="4" s="1"/>
  <c r="E503" i="4" s="1"/>
  <c r="F503" i="4" s="1"/>
  <c r="T502" i="4"/>
  <c r="AL503" i="4" l="1"/>
  <c r="B503" i="4"/>
  <c r="AH502" i="4"/>
  <c r="D503" i="4" s="1"/>
  <c r="AK503" i="4"/>
  <c r="O504" i="4"/>
  <c r="L503" i="4" l="1"/>
  <c r="U503" i="4" s="1"/>
  <c r="V503" i="4" s="1"/>
  <c r="I503" i="4"/>
  <c r="M503" i="4" l="1"/>
  <c r="P503" i="4"/>
  <c r="N503" i="4"/>
  <c r="W503" i="4"/>
  <c r="X503" i="4" s="1"/>
  <c r="Y503" i="4"/>
  <c r="Z503" i="4"/>
  <c r="R503" i="4"/>
  <c r="AA503" i="4" l="1"/>
  <c r="AB503" i="4" s="1"/>
  <c r="Q503" i="4"/>
  <c r="S503" i="4" s="1"/>
  <c r="G503" i="4"/>
  <c r="AC503" i="4"/>
  <c r="H504" i="4"/>
  <c r="K504" i="4" l="1"/>
  <c r="AD503" i="4"/>
  <c r="AE503" i="4" s="1"/>
  <c r="AI503" i="4"/>
  <c r="AJ503" i="4" s="1"/>
  <c r="AG503" i="4"/>
  <c r="C504" i="4" s="1"/>
  <c r="E504" i="4" s="1"/>
  <c r="F504" i="4" s="1"/>
  <c r="AF503" i="4"/>
  <c r="B504" i="4" s="1"/>
  <c r="T503" i="4"/>
  <c r="O505" i="4"/>
  <c r="I504" i="4" l="1"/>
  <c r="AH503" i="4"/>
  <c r="D504" i="4" s="1"/>
  <c r="AK504" i="4"/>
  <c r="AL504" i="4"/>
  <c r="L504" i="4" l="1"/>
  <c r="U504" i="4" s="1"/>
  <c r="V504" i="4" s="1"/>
  <c r="M504" i="4"/>
  <c r="P504" i="4" l="1"/>
  <c r="N504" i="4"/>
  <c r="W504" i="4"/>
  <c r="X504" i="4" s="1"/>
  <c r="Y504" i="4"/>
  <c r="Z504" i="4"/>
  <c r="R504" i="4"/>
  <c r="AA504" i="4" l="1"/>
  <c r="AB504" i="4" s="1"/>
  <c r="Q504" i="4"/>
  <c r="S504" i="4" s="1"/>
  <c r="G504" i="4"/>
  <c r="H505" i="4"/>
  <c r="AC504" i="4"/>
  <c r="AI504" i="4" l="1"/>
  <c r="AJ504" i="4" s="1"/>
  <c r="AD504" i="4"/>
  <c r="AE504" i="4" s="1"/>
  <c r="AF504" i="4"/>
  <c r="AG504" i="4"/>
  <c r="C505" i="4" s="1"/>
  <c r="E505" i="4" s="1"/>
  <c r="F505" i="4" s="1"/>
  <c r="K505" i="4"/>
  <c r="T504" i="4"/>
  <c r="AK505" i="4" l="1"/>
  <c r="B505" i="4"/>
  <c r="AH504" i="4"/>
  <c r="D505" i="4" s="1"/>
  <c r="AL505" i="4"/>
  <c r="O506" i="4"/>
  <c r="L505" i="4" l="1"/>
  <c r="U505" i="4" s="1"/>
  <c r="V505" i="4" s="1"/>
  <c r="I505" i="4"/>
  <c r="Y505" i="4" l="1"/>
  <c r="W505" i="4"/>
  <c r="X505" i="4" s="1"/>
  <c r="M505" i="4"/>
  <c r="Z505" i="4"/>
  <c r="N505" i="4" l="1"/>
  <c r="P505" i="4"/>
  <c r="AA505" i="4"/>
  <c r="AB505" i="4" s="1"/>
  <c r="R505" i="4"/>
  <c r="Q505" i="4" l="1"/>
  <c r="S505" i="4" s="1"/>
  <c r="G505" i="4"/>
  <c r="AC505" i="4"/>
  <c r="H506" i="4"/>
  <c r="K506" i="4" l="1"/>
  <c r="AG505" i="4"/>
  <c r="C506" i="4" s="1"/>
  <c r="E506" i="4" s="1"/>
  <c r="F506" i="4" s="1"/>
  <c r="AD505" i="4"/>
  <c r="AE505" i="4" s="1"/>
  <c r="AI505" i="4"/>
  <c r="AJ505" i="4" s="1"/>
  <c r="AF505" i="4"/>
  <c r="T505" i="4"/>
  <c r="AL506" i="4" l="1"/>
  <c r="B506" i="4"/>
  <c r="AH505" i="4"/>
  <c r="D506" i="4" s="1"/>
  <c r="AK506" i="4"/>
  <c r="O507" i="4"/>
  <c r="L506" i="4" l="1"/>
  <c r="U506" i="4" s="1"/>
  <c r="V506" i="4" s="1"/>
  <c r="I506" i="4"/>
  <c r="M506" i="4" l="1"/>
  <c r="P506" i="4"/>
  <c r="N506" i="4"/>
  <c r="W506" i="4"/>
  <c r="X506" i="4" s="1"/>
  <c r="Y506" i="4"/>
  <c r="Z506" i="4"/>
  <c r="R506" i="4"/>
  <c r="G506" i="4" l="1"/>
  <c r="AA506" i="4"/>
  <c r="AB506" i="4" s="1"/>
  <c r="Q506" i="4"/>
  <c r="S506" i="4" s="1"/>
  <c r="T506" i="4" s="1"/>
  <c r="AC506" i="4"/>
  <c r="H507" i="4"/>
  <c r="K507" i="4" l="1"/>
  <c r="AD506" i="4"/>
  <c r="AE506" i="4" s="1"/>
  <c r="AI506" i="4"/>
  <c r="AJ506" i="4" s="1"/>
  <c r="AG506" i="4"/>
  <c r="C507" i="4" s="1"/>
  <c r="E507" i="4" s="1"/>
  <c r="F507" i="4" s="1"/>
  <c r="AF506" i="4"/>
  <c r="AH506" i="4" l="1"/>
  <c r="D507" i="4" s="1"/>
  <c r="L507" i="4" s="1"/>
  <c r="U507" i="4" s="1"/>
  <c r="V507" i="4" s="1"/>
  <c r="AK507" i="4"/>
  <c r="AL507" i="4"/>
  <c r="M507" i="4"/>
  <c r="B507" i="4"/>
  <c r="O508" i="4"/>
  <c r="W507" i="4" l="1"/>
  <c r="X507" i="4" s="1"/>
  <c r="I507" i="4"/>
  <c r="P507" i="4"/>
  <c r="N507" i="4"/>
  <c r="Y507" i="4"/>
  <c r="Z507" i="4"/>
  <c r="R507" i="4"/>
  <c r="AA507" i="4" l="1"/>
  <c r="AB507" i="4" s="1"/>
  <c r="Q507" i="4"/>
  <c r="S507" i="4" s="1"/>
  <c r="G507" i="4"/>
  <c r="H508" i="4"/>
  <c r="AC507" i="4"/>
  <c r="AI507" i="4" l="1"/>
  <c r="AJ507" i="4" s="1"/>
  <c r="AG507" i="4"/>
  <c r="C508" i="4" s="1"/>
  <c r="E508" i="4" s="1"/>
  <c r="F508" i="4" s="1"/>
  <c r="AD507" i="4"/>
  <c r="AE507" i="4" s="1"/>
  <c r="AF507" i="4"/>
  <c r="AH507" i="4" s="1"/>
  <c r="D508" i="4" s="1"/>
  <c r="K508" i="4"/>
  <c r="AK508" i="4"/>
  <c r="T507" i="4"/>
  <c r="B508" i="4" l="1"/>
  <c r="L508" i="4"/>
  <c r="AL508" i="4"/>
  <c r="O509" i="4"/>
  <c r="I508" i="4" l="1"/>
  <c r="U508" i="4"/>
  <c r="V508" i="4" s="1"/>
  <c r="M508" i="4"/>
  <c r="Y508" i="4" l="1"/>
  <c r="W508" i="4"/>
  <c r="X508" i="4" s="1"/>
  <c r="P508" i="4"/>
  <c r="N508" i="4"/>
  <c r="Z508" i="4"/>
  <c r="R508" i="4"/>
  <c r="Q508" i="4" l="1"/>
  <c r="S508" i="4" s="1"/>
  <c r="G508" i="4"/>
  <c r="AA508" i="4"/>
  <c r="AB508" i="4" s="1"/>
  <c r="AC508" i="4"/>
  <c r="H509" i="4"/>
  <c r="K509" i="4" l="1"/>
  <c r="AF508" i="4"/>
  <c r="AI508" i="4"/>
  <c r="AJ508" i="4" s="1"/>
  <c r="AD508" i="4"/>
  <c r="AE508" i="4" s="1"/>
  <c r="AG508" i="4"/>
  <c r="C509" i="4" s="1"/>
  <c r="E509" i="4" s="1"/>
  <c r="F509" i="4" s="1"/>
  <c r="T508" i="4"/>
  <c r="AK509" i="4" l="1"/>
  <c r="B509" i="4"/>
  <c r="AH508" i="4"/>
  <c r="D509" i="4" s="1"/>
  <c r="AL509" i="4"/>
  <c r="O510" i="4"/>
  <c r="L509" i="4" l="1"/>
  <c r="U509" i="4" s="1"/>
  <c r="V509" i="4" s="1"/>
  <c r="I509" i="4"/>
  <c r="Y509" i="4" l="1"/>
  <c r="W509" i="4"/>
  <c r="X509" i="4" s="1"/>
  <c r="M509" i="4"/>
  <c r="Z509" i="4"/>
  <c r="N509" i="4" l="1"/>
  <c r="P509" i="4"/>
  <c r="AA509" i="4"/>
  <c r="AB509" i="4" s="1"/>
  <c r="R509" i="4"/>
  <c r="G509" i="4" l="1"/>
  <c r="Q509" i="4"/>
  <c r="S509" i="4" s="1"/>
  <c r="T509" i="4" s="1"/>
  <c r="AC509" i="4"/>
  <c r="H510" i="4"/>
  <c r="K510" i="4" l="1"/>
  <c r="AD509" i="4"/>
  <c r="AE509" i="4" s="1"/>
  <c r="AI509" i="4"/>
  <c r="AJ509" i="4" s="1"/>
  <c r="AG509" i="4"/>
  <c r="C510" i="4" s="1"/>
  <c r="E510" i="4" s="1"/>
  <c r="F510" i="4" s="1"/>
  <c r="AF509" i="4"/>
  <c r="B510" i="4" l="1"/>
  <c r="AH509" i="4"/>
  <c r="D510" i="4" s="1"/>
  <c r="AK510" i="4"/>
  <c r="AL510" i="4"/>
  <c r="O511" i="4"/>
  <c r="I510" i="4" l="1"/>
  <c r="L510" i="4"/>
  <c r="U510" i="4" s="1"/>
  <c r="V510" i="4" s="1"/>
  <c r="M510" i="4" l="1"/>
  <c r="W510" i="4"/>
  <c r="X510" i="4" s="1"/>
  <c r="Y510" i="4"/>
  <c r="Z510" i="4"/>
  <c r="AA510" i="4" l="1"/>
  <c r="AB510" i="4" s="1"/>
  <c r="P510" i="4"/>
  <c r="N510" i="4"/>
  <c r="Q510" i="4" s="1"/>
  <c r="R510" i="4"/>
  <c r="S510" i="4" l="1"/>
  <c r="G510" i="4"/>
  <c r="T510" i="4"/>
  <c r="AC510" i="4"/>
  <c r="H511" i="4"/>
  <c r="K511" i="4" l="1"/>
  <c r="AD510" i="4"/>
  <c r="AE510" i="4" s="1"/>
  <c r="AI510" i="4"/>
  <c r="AJ510" i="4" s="1"/>
  <c r="AG510" i="4"/>
  <c r="C511" i="4" s="1"/>
  <c r="E511" i="4" s="1"/>
  <c r="F511" i="4" s="1"/>
  <c r="AF510" i="4"/>
  <c r="AH510" i="4" l="1"/>
  <c r="D511" i="4" s="1"/>
  <c r="L511" i="4" s="1"/>
  <c r="U511" i="4" s="1"/>
  <c r="V511" i="4" s="1"/>
  <c r="AL511" i="4"/>
  <c r="B511" i="4"/>
  <c r="AK511" i="4"/>
  <c r="O512" i="4"/>
  <c r="M511" i="4" l="1"/>
  <c r="I511" i="4"/>
  <c r="W511" i="4"/>
  <c r="X511" i="4" s="1"/>
  <c r="P511" i="4"/>
  <c r="N511" i="4"/>
  <c r="G511" i="4" s="1"/>
  <c r="Y511" i="4"/>
  <c r="R511" i="4"/>
  <c r="Z511" i="4"/>
  <c r="AA511" i="4" l="1"/>
  <c r="AB511" i="4" s="1"/>
  <c r="Q511" i="4"/>
  <c r="S511" i="4" s="1"/>
  <c r="T511" i="4" s="1"/>
  <c r="AC511" i="4"/>
  <c r="H512" i="4"/>
  <c r="AD511" i="4" l="1"/>
  <c r="AE511" i="4" s="1"/>
  <c r="AI511" i="4"/>
  <c r="AL512" i="4" s="1"/>
  <c r="AG511" i="4"/>
  <c r="C512" i="4" s="1"/>
  <c r="E512" i="4" s="1"/>
  <c r="F512" i="4" s="1"/>
  <c r="AF511" i="4"/>
  <c r="AH511" i="4" s="1"/>
  <c r="D512" i="4" s="1"/>
  <c r="K512" i="4"/>
  <c r="B512" i="4" l="1"/>
  <c r="I512" i="4" s="1"/>
  <c r="L512" i="4"/>
  <c r="AK512" i="4"/>
  <c r="AJ511" i="4"/>
  <c r="O513" i="4"/>
  <c r="U512" i="4" l="1"/>
  <c r="V512" i="4" s="1"/>
  <c r="M512" i="4"/>
  <c r="P512" i="4" l="1"/>
  <c r="N512" i="4"/>
  <c r="W512" i="4"/>
  <c r="X512" i="4" s="1"/>
  <c r="Y512" i="4"/>
  <c r="R512" i="4"/>
  <c r="Z512" i="4"/>
  <c r="AA512" i="4" l="1"/>
  <c r="AB512" i="4" s="1"/>
  <c r="Q512" i="4"/>
  <c r="S512" i="4" s="1"/>
  <c r="T512" i="4" s="1"/>
  <c r="G512" i="4"/>
  <c r="H513" i="4"/>
  <c r="AC512" i="4"/>
  <c r="K513" i="4" l="1"/>
  <c r="AD512" i="4"/>
  <c r="AE512" i="4" s="1"/>
  <c r="AI512" i="4"/>
  <c r="AJ512" i="4" s="1"/>
  <c r="AG512" i="4"/>
  <c r="C513" i="4" s="1"/>
  <c r="E513" i="4" s="1"/>
  <c r="F513" i="4" s="1"/>
  <c r="AF512" i="4"/>
  <c r="AH512" i="4" l="1"/>
  <c r="D513" i="4" s="1"/>
  <c r="L513" i="4" s="1"/>
  <c r="U513" i="4" s="1"/>
  <c r="V513" i="4" s="1"/>
  <c r="AK513" i="4"/>
  <c r="AL513" i="4"/>
  <c r="B513" i="4"/>
  <c r="O514" i="4"/>
  <c r="W513" i="4" l="1"/>
  <c r="X513" i="4" s="1"/>
  <c r="M513" i="4"/>
  <c r="P513" i="4" s="1"/>
  <c r="I513" i="4"/>
  <c r="N513" i="4"/>
  <c r="Y513" i="4"/>
  <c r="Z513" i="4"/>
  <c r="R513" i="4"/>
  <c r="AA513" i="4" l="1"/>
  <c r="AB513" i="4" s="1"/>
  <c r="G513" i="4"/>
  <c r="Q513" i="4"/>
  <c r="S513" i="4" s="1"/>
  <c r="AC513" i="4"/>
  <c r="H514" i="4"/>
  <c r="K514" i="4" l="1"/>
  <c r="AI513" i="4"/>
  <c r="AJ513" i="4" s="1"/>
  <c r="AD513" i="4"/>
  <c r="AE513" i="4" s="1"/>
  <c r="AG513" i="4"/>
  <c r="C514" i="4" s="1"/>
  <c r="E514" i="4" s="1"/>
  <c r="F514" i="4" s="1"/>
  <c r="AF513" i="4"/>
  <c r="B514" i="4" s="1"/>
  <c r="T513" i="4"/>
  <c r="O515" i="4"/>
  <c r="I514" i="4" l="1"/>
  <c r="AH513" i="4"/>
  <c r="D514" i="4" s="1"/>
  <c r="AL514" i="4"/>
  <c r="AK514" i="4"/>
  <c r="L514" i="4" l="1"/>
  <c r="U514" i="4" s="1"/>
  <c r="V514" i="4" s="1"/>
  <c r="W514" i="4" l="1"/>
  <c r="X514" i="4" s="1"/>
  <c r="Y514" i="4"/>
  <c r="M514" i="4"/>
  <c r="Z514" i="4"/>
  <c r="AA514" i="4" l="1"/>
  <c r="AB514" i="4" s="1"/>
  <c r="N514" i="4"/>
  <c r="P514" i="4"/>
  <c r="R514" i="4"/>
  <c r="Q514" i="4" l="1"/>
  <c r="S514" i="4" s="1"/>
  <c r="G514" i="4"/>
  <c r="AC514" i="4"/>
  <c r="H515" i="4"/>
  <c r="K515" i="4" l="1"/>
  <c r="AF514" i="4"/>
  <c r="AI514" i="4"/>
  <c r="AJ514" i="4" s="1"/>
  <c r="AD514" i="4"/>
  <c r="AE514" i="4" s="1"/>
  <c r="AG514" i="4"/>
  <c r="C515" i="4" s="1"/>
  <c r="E515" i="4" s="1"/>
  <c r="F515" i="4" s="1"/>
  <c r="T514" i="4"/>
  <c r="AL515" i="4" l="1"/>
  <c r="AK515" i="4"/>
  <c r="B515" i="4"/>
  <c r="AH514" i="4"/>
  <c r="D515" i="4" s="1"/>
  <c r="O516" i="4"/>
  <c r="I515" i="4" l="1"/>
  <c r="L515" i="4"/>
  <c r="U515" i="4" s="1"/>
  <c r="V515" i="4" s="1"/>
  <c r="M515" i="4" l="1"/>
  <c r="N515" i="4"/>
  <c r="Q515" i="4" s="1"/>
  <c r="P515" i="4"/>
  <c r="W515" i="4"/>
  <c r="X515" i="4" s="1"/>
  <c r="Y515" i="4"/>
  <c r="R515" i="4"/>
  <c r="Z515" i="4"/>
  <c r="S515" i="4" l="1"/>
  <c r="AA515" i="4"/>
  <c r="AB515" i="4" s="1"/>
  <c r="T515" i="4"/>
  <c r="G515" i="4"/>
  <c r="H516" i="4"/>
  <c r="AC515" i="4"/>
  <c r="AI515" i="4" l="1"/>
  <c r="AJ515" i="4" s="1"/>
  <c r="AD515" i="4"/>
  <c r="AE515" i="4" s="1"/>
  <c r="AG515" i="4"/>
  <c r="C516" i="4" s="1"/>
  <c r="E516" i="4" s="1"/>
  <c r="F516" i="4" s="1"/>
  <c r="AF515" i="4"/>
  <c r="B516" i="4" s="1"/>
  <c r="I516" i="4" s="1"/>
  <c r="K516" i="4"/>
  <c r="O517" i="4"/>
  <c r="AL516" i="4" l="1"/>
  <c r="AH515" i="4"/>
  <c r="D516" i="4" s="1"/>
  <c r="AK516" i="4"/>
  <c r="L516" i="4" l="1"/>
  <c r="U516" i="4" s="1"/>
  <c r="V516" i="4" s="1"/>
  <c r="M516" i="4"/>
  <c r="N516" i="4" l="1"/>
  <c r="Q516" i="4" s="1"/>
  <c r="P516" i="4"/>
  <c r="Y516" i="4"/>
  <c r="W516" i="4"/>
  <c r="X516" i="4" s="1"/>
  <c r="R516" i="4"/>
  <c r="Z516" i="4"/>
  <c r="AA516" i="4" l="1"/>
  <c r="AB516" i="4" s="1"/>
  <c r="S516" i="4"/>
  <c r="G516" i="4"/>
  <c r="AC516" i="4"/>
  <c r="H517" i="4"/>
  <c r="K517" i="4" l="1"/>
  <c r="AI516" i="4"/>
  <c r="AJ516" i="4" s="1"/>
  <c r="AD516" i="4"/>
  <c r="AE516" i="4" s="1"/>
  <c r="AF516" i="4"/>
  <c r="AG516" i="4"/>
  <c r="C517" i="4" s="1"/>
  <c r="E517" i="4" s="1"/>
  <c r="F517" i="4" s="1"/>
  <c r="T516" i="4"/>
  <c r="AL517" i="4" l="1"/>
  <c r="AK517" i="4"/>
  <c r="AH516" i="4"/>
  <c r="D517" i="4" s="1"/>
  <c r="B517" i="4"/>
  <c r="O518" i="4"/>
  <c r="L517" i="4" l="1"/>
  <c r="U517" i="4" s="1"/>
  <c r="V517" i="4" s="1"/>
  <c r="I517" i="4"/>
  <c r="M517" i="4" l="1"/>
  <c r="N517" i="4"/>
  <c r="Q517" i="4" s="1"/>
  <c r="P517" i="4"/>
  <c r="Y517" i="4"/>
  <c r="W517" i="4"/>
  <c r="X517" i="4" s="1"/>
  <c r="R517" i="4"/>
  <c r="Z517" i="4"/>
  <c r="S517" i="4" l="1"/>
  <c r="AA517" i="4"/>
  <c r="AB517" i="4" s="1"/>
  <c r="G517" i="4"/>
  <c r="AC517" i="4"/>
  <c r="H518" i="4"/>
  <c r="K518" i="4" l="1"/>
  <c r="AI517" i="4"/>
  <c r="AJ517" i="4" s="1"/>
  <c r="AD517" i="4"/>
  <c r="AE517" i="4" s="1"/>
  <c r="AG517" i="4"/>
  <c r="C518" i="4" s="1"/>
  <c r="E518" i="4" s="1"/>
  <c r="F518" i="4" s="1"/>
  <c r="AF517" i="4"/>
  <c r="T517" i="4"/>
  <c r="AL518" i="4" l="1"/>
  <c r="AK518" i="4"/>
  <c r="B518" i="4"/>
  <c r="AH517" i="4"/>
  <c r="D518" i="4" s="1"/>
  <c r="O519" i="4"/>
  <c r="L518" i="4" l="1"/>
  <c r="U518" i="4" s="1"/>
  <c r="V518" i="4" s="1"/>
  <c r="I518" i="4"/>
  <c r="Y518" i="4" l="1"/>
  <c r="W518" i="4"/>
  <c r="X518" i="4" s="1"/>
  <c r="M518" i="4"/>
  <c r="Z518" i="4"/>
  <c r="P518" i="4" l="1"/>
  <c r="N518" i="4"/>
  <c r="AA518" i="4"/>
  <c r="AB518" i="4" s="1"/>
  <c r="R518" i="4"/>
  <c r="G518" i="4" l="1"/>
  <c r="Q518" i="4"/>
  <c r="S518" i="4" s="1"/>
  <c r="AC518" i="4"/>
  <c r="H519" i="4"/>
  <c r="K519" i="4" l="1"/>
  <c r="AD518" i="4"/>
  <c r="AE518" i="4" s="1"/>
  <c r="AG518" i="4"/>
  <c r="C519" i="4" s="1"/>
  <c r="E519" i="4" s="1"/>
  <c r="F519" i="4" s="1"/>
  <c r="AI518" i="4"/>
  <c r="AJ518" i="4" s="1"/>
  <c r="AF518" i="4"/>
  <c r="T518" i="4"/>
  <c r="B519" i="4" l="1"/>
  <c r="AH518" i="4"/>
  <c r="D519" i="4" s="1"/>
  <c r="AL519" i="4"/>
  <c r="AK519" i="4"/>
  <c r="O520" i="4"/>
  <c r="L519" i="4" l="1"/>
  <c r="U519" i="4" s="1"/>
  <c r="V519" i="4" s="1"/>
  <c r="I519" i="4"/>
  <c r="Y519" i="4" l="1"/>
  <c r="W519" i="4"/>
  <c r="X519" i="4" s="1"/>
  <c r="M519" i="4"/>
  <c r="Z519" i="4"/>
  <c r="N519" i="4" l="1"/>
  <c r="P519" i="4"/>
  <c r="AA519" i="4"/>
  <c r="AB519" i="4" s="1"/>
  <c r="R519" i="4"/>
  <c r="G519" i="4" l="1"/>
  <c r="Q519" i="4"/>
  <c r="S519" i="4" s="1"/>
  <c r="T519" i="4" s="1"/>
  <c r="H520" i="4"/>
  <c r="AC519" i="4"/>
  <c r="K520" i="4" l="1"/>
  <c r="AD519" i="4"/>
  <c r="AE519" i="4" s="1"/>
  <c r="AI519" i="4"/>
  <c r="AJ519" i="4" s="1"/>
  <c r="AG519" i="4"/>
  <c r="C520" i="4" s="1"/>
  <c r="E520" i="4" s="1"/>
  <c r="F520" i="4" s="1"/>
  <c r="AF519" i="4"/>
  <c r="B520" i="4" s="1"/>
  <c r="O521" i="4"/>
  <c r="I520" i="4" l="1"/>
  <c r="AH519" i="4"/>
  <c r="D520" i="4" s="1"/>
  <c r="AL520" i="4"/>
  <c r="AK520" i="4"/>
  <c r="L520" i="4" l="1"/>
  <c r="U520" i="4" s="1"/>
  <c r="V520" i="4" s="1"/>
  <c r="M520" i="4" l="1"/>
  <c r="P520" i="4"/>
  <c r="N520" i="4"/>
  <c r="Y520" i="4"/>
  <c r="W520" i="4"/>
  <c r="X520" i="4" s="1"/>
  <c r="R520" i="4"/>
  <c r="Z520" i="4"/>
  <c r="AA520" i="4" l="1"/>
  <c r="AB520" i="4" s="1"/>
  <c r="Q520" i="4"/>
  <c r="S520" i="4" s="1"/>
  <c r="T520" i="4" s="1"/>
  <c r="G520" i="4"/>
  <c r="AC520" i="4"/>
  <c r="H521" i="4"/>
  <c r="K521" i="4" l="1"/>
  <c r="AD520" i="4"/>
  <c r="AE520" i="4" s="1"/>
  <c r="AI520" i="4"/>
  <c r="AJ520" i="4" s="1"/>
  <c r="AF520" i="4"/>
  <c r="AH520" i="4" s="1"/>
  <c r="D521" i="4" s="1"/>
  <c r="L521" i="4" s="1"/>
  <c r="U521" i="4" s="1"/>
  <c r="V521" i="4" s="1"/>
  <c r="AG520" i="4"/>
  <c r="C521" i="4" s="1"/>
  <c r="E521" i="4" s="1"/>
  <c r="F521" i="4" s="1"/>
  <c r="M521" i="4" l="1"/>
  <c r="AK521" i="4"/>
  <c r="B521" i="4"/>
  <c r="AL521" i="4"/>
  <c r="O522" i="4"/>
  <c r="I521" i="4" l="1"/>
  <c r="P521" i="4"/>
  <c r="N521" i="4"/>
  <c r="W521" i="4"/>
  <c r="X521" i="4" s="1"/>
  <c r="Y521" i="4"/>
  <c r="Z521" i="4"/>
  <c r="R521" i="4"/>
  <c r="AA521" i="4" l="1"/>
  <c r="AB521" i="4" s="1"/>
  <c r="G521" i="4"/>
  <c r="Q521" i="4"/>
  <c r="S521" i="4" s="1"/>
  <c r="AC521" i="4"/>
  <c r="H522" i="4"/>
  <c r="K522" i="4" l="1"/>
  <c r="AI521" i="4"/>
  <c r="AJ521" i="4" s="1"/>
  <c r="AG521" i="4"/>
  <c r="C522" i="4" s="1"/>
  <c r="E522" i="4" s="1"/>
  <c r="F522" i="4" s="1"/>
  <c r="AD521" i="4"/>
  <c r="AE521" i="4" s="1"/>
  <c r="AF521" i="4"/>
  <c r="T521" i="4"/>
  <c r="AH521" i="4" l="1"/>
  <c r="D522" i="4" s="1"/>
  <c r="L522" i="4" s="1"/>
  <c r="U522" i="4" s="1"/>
  <c r="V522" i="4" s="1"/>
  <c r="AK522" i="4"/>
  <c r="AL522" i="4"/>
  <c r="B522" i="4"/>
  <c r="O523" i="4"/>
  <c r="M522" i="4" l="1"/>
  <c r="I522" i="4"/>
  <c r="W522" i="4"/>
  <c r="X522" i="4" s="1"/>
  <c r="P522" i="4"/>
  <c r="Y522" i="4"/>
  <c r="N522" i="4"/>
  <c r="Z522" i="4"/>
  <c r="R522" i="4"/>
  <c r="AA522" i="4" l="1"/>
  <c r="AB522" i="4" s="1"/>
  <c r="Q522" i="4"/>
  <c r="S522" i="4" s="1"/>
  <c r="G522" i="4"/>
  <c r="H523" i="4"/>
  <c r="AC522" i="4"/>
  <c r="AD522" i="4" l="1"/>
  <c r="AE522" i="4" s="1"/>
  <c r="AI522" i="4"/>
  <c r="AJ522" i="4" s="1"/>
  <c r="AG522" i="4"/>
  <c r="C523" i="4" s="1"/>
  <c r="E523" i="4" s="1"/>
  <c r="F523" i="4" s="1"/>
  <c r="AF522" i="4"/>
  <c r="B523" i="4" s="1"/>
  <c r="I523" i="4" s="1"/>
  <c r="K523" i="4"/>
  <c r="AK523" i="4"/>
  <c r="T522" i="4"/>
  <c r="O524" i="4"/>
  <c r="AL523" i="4" l="1"/>
  <c r="AH522" i="4"/>
  <c r="D523" i="4" s="1"/>
  <c r="L523" i="4" l="1"/>
  <c r="U523" i="4" s="1"/>
  <c r="V523" i="4" s="1"/>
  <c r="Y523" i="4" l="1"/>
  <c r="W523" i="4"/>
  <c r="X523" i="4" s="1"/>
  <c r="M523" i="4"/>
  <c r="Z523" i="4"/>
  <c r="N523" i="4" l="1"/>
  <c r="P523" i="4"/>
  <c r="AA523" i="4"/>
  <c r="AB523" i="4" s="1"/>
  <c r="R523" i="4"/>
  <c r="G523" i="4" l="1"/>
  <c r="Q523" i="4"/>
  <c r="S523" i="4" s="1"/>
  <c r="AC523" i="4"/>
  <c r="H524" i="4"/>
  <c r="K524" i="4" l="1"/>
  <c r="AI523" i="4"/>
  <c r="AJ523" i="4" s="1"/>
  <c r="AG523" i="4"/>
  <c r="C524" i="4" s="1"/>
  <c r="E524" i="4" s="1"/>
  <c r="F524" i="4" s="1"/>
  <c r="AF523" i="4"/>
  <c r="AH523" i="4" s="1"/>
  <c r="D524" i="4" s="1"/>
  <c r="L524" i="4" s="1"/>
  <c r="U524" i="4" s="1"/>
  <c r="V524" i="4" s="1"/>
  <c r="AD523" i="4"/>
  <c r="AE523" i="4" s="1"/>
  <c r="T523" i="4"/>
  <c r="M524" i="4" l="1"/>
  <c r="AK524" i="4"/>
  <c r="AL524" i="4"/>
  <c r="B524" i="4"/>
  <c r="Y524" i="4" s="1"/>
  <c r="O525" i="4"/>
  <c r="Z524" i="4"/>
  <c r="I524" i="4" l="1"/>
  <c r="P524" i="4"/>
  <c r="N524" i="4"/>
  <c r="Q524" i="4" s="1"/>
  <c r="W524" i="4"/>
  <c r="X524" i="4" s="1"/>
  <c r="AA524" i="4" s="1"/>
  <c r="AB524" i="4" s="1"/>
  <c r="R524" i="4"/>
  <c r="S524" i="4" l="1"/>
  <c r="G524" i="4"/>
  <c r="AC524" i="4"/>
  <c r="H525" i="4"/>
  <c r="K525" i="4" l="1"/>
  <c r="AD524" i="4"/>
  <c r="AE524" i="4" s="1"/>
  <c r="AI524" i="4"/>
  <c r="AJ524" i="4" s="1"/>
  <c r="AG524" i="4"/>
  <c r="C525" i="4" s="1"/>
  <c r="E525" i="4" s="1"/>
  <c r="F525" i="4" s="1"/>
  <c r="AF524" i="4"/>
  <c r="T524" i="4"/>
  <c r="AH524" i="4" l="1"/>
  <c r="D525" i="4" s="1"/>
  <c r="L525" i="4" s="1"/>
  <c r="U525" i="4" s="1"/>
  <c r="V525" i="4" s="1"/>
  <c r="AL525" i="4"/>
  <c r="AK525" i="4"/>
  <c r="B525" i="4"/>
  <c r="O526" i="4"/>
  <c r="M525" i="4" l="1"/>
  <c r="I525" i="4"/>
  <c r="P525" i="4"/>
  <c r="N525" i="4"/>
  <c r="Y525" i="4"/>
  <c r="W525" i="4"/>
  <c r="X525" i="4" s="1"/>
  <c r="Z525" i="4"/>
  <c r="R525" i="4"/>
  <c r="AA525" i="4" l="1"/>
  <c r="AB525" i="4" s="1"/>
  <c r="Q525" i="4"/>
  <c r="S525" i="4" s="1"/>
  <c r="G525" i="4"/>
  <c r="H526" i="4"/>
  <c r="AC525" i="4"/>
  <c r="AD525" i="4" l="1"/>
  <c r="AE525" i="4" s="1"/>
  <c r="AI525" i="4"/>
  <c r="AJ525" i="4" s="1"/>
  <c r="AG525" i="4"/>
  <c r="C526" i="4" s="1"/>
  <c r="E526" i="4" s="1"/>
  <c r="F526" i="4" s="1"/>
  <c r="AF525" i="4"/>
  <c r="B526" i="4" s="1"/>
  <c r="K526" i="4"/>
  <c r="AK526" i="4"/>
  <c r="T525" i="4"/>
  <c r="O527" i="4"/>
  <c r="AL526" i="4" l="1"/>
  <c r="AH525" i="4"/>
  <c r="D526" i="4" s="1"/>
  <c r="I526" i="4"/>
  <c r="L526" i="4" l="1"/>
  <c r="U526" i="4" s="1"/>
  <c r="V526" i="4" s="1"/>
  <c r="Y526" i="4" l="1"/>
  <c r="W526" i="4"/>
  <c r="X526" i="4" s="1"/>
  <c r="M526" i="4"/>
  <c r="Z526" i="4"/>
  <c r="N526" i="4" l="1"/>
  <c r="P526" i="4"/>
  <c r="AA526" i="4"/>
  <c r="AB526" i="4" s="1"/>
  <c r="R526" i="4"/>
  <c r="Q526" i="4" l="1"/>
  <c r="S526" i="4" s="1"/>
  <c r="G526" i="4"/>
  <c r="AC526" i="4"/>
  <c r="H527" i="4"/>
  <c r="K527" i="4" l="1"/>
  <c r="AF526" i="4"/>
  <c r="AH526" i="4" s="1"/>
  <c r="D527" i="4" s="1"/>
  <c r="L527" i="4" s="1"/>
  <c r="U527" i="4" s="1"/>
  <c r="V527" i="4" s="1"/>
  <c r="AI526" i="4"/>
  <c r="AJ526" i="4" s="1"/>
  <c r="AD526" i="4"/>
  <c r="AE526" i="4" s="1"/>
  <c r="AG526" i="4"/>
  <c r="C527" i="4" s="1"/>
  <c r="E527" i="4" s="1"/>
  <c r="F527" i="4" s="1"/>
  <c r="T526" i="4"/>
  <c r="M527" i="4" l="1"/>
  <c r="AK527" i="4"/>
  <c r="B527" i="4"/>
  <c r="W527" i="4" s="1"/>
  <c r="X527" i="4" s="1"/>
  <c r="AL527" i="4"/>
  <c r="O528" i="4"/>
  <c r="N527" i="4" l="1"/>
  <c r="P527" i="4"/>
  <c r="I527" i="4"/>
  <c r="G527" i="4"/>
  <c r="Y527" i="4"/>
  <c r="Z527" i="4"/>
  <c r="R527" i="4"/>
  <c r="AA527" i="4" l="1"/>
  <c r="AB527" i="4" s="1"/>
  <c r="Q527" i="4"/>
  <c r="S527" i="4" s="1"/>
  <c r="T527" i="4" s="1"/>
  <c r="AC527" i="4"/>
  <c r="H528" i="4"/>
  <c r="AI527" i="4" l="1"/>
  <c r="AJ527" i="4" s="1"/>
  <c r="AD527" i="4"/>
  <c r="AE527" i="4" s="1"/>
  <c r="AG527" i="4"/>
  <c r="C528" i="4" s="1"/>
  <c r="E528" i="4" s="1"/>
  <c r="F528" i="4" s="1"/>
  <c r="AF527" i="4"/>
  <c r="B528" i="4" s="1"/>
  <c r="K528" i="4"/>
  <c r="O529" i="4"/>
  <c r="AL528" i="4" l="1"/>
  <c r="AH527" i="4"/>
  <c r="D528" i="4" s="1"/>
  <c r="I528" i="4"/>
  <c r="AK528" i="4"/>
  <c r="L528" i="4" l="1"/>
  <c r="U528" i="4" s="1"/>
  <c r="V528" i="4" s="1"/>
  <c r="M528" i="4" l="1"/>
  <c r="P528" i="4"/>
  <c r="N528" i="4"/>
  <c r="Y528" i="4"/>
  <c r="W528" i="4"/>
  <c r="X528" i="4" s="1"/>
  <c r="R528" i="4"/>
  <c r="Z528" i="4"/>
  <c r="G528" i="4" l="1"/>
  <c r="AA528" i="4"/>
  <c r="AB528" i="4" s="1"/>
  <c r="Q528" i="4"/>
  <c r="S528" i="4" s="1"/>
  <c r="AC528" i="4"/>
  <c r="H529" i="4"/>
  <c r="K529" i="4" l="1"/>
  <c r="AD528" i="4"/>
  <c r="AE528" i="4" s="1"/>
  <c r="AG528" i="4"/>
  <c r="C529" i="4" s="1"/>
  <c r="E529" i="4" s="1"/>
  <c r="F529" i="4" s="1"/>
  <c r="AI528" i="4"/>
  <c r="AJ528" i="4" s="1"/>
  <c r="AF528" i="4"/>
  <c r="B529" i="4" s="1"/>
  <c r="T528" i="4"/>
  <c r="O530" i="4"/>
  <c r="AL529" i="4" l="1"/>
  <c r="I529" i="4"/>
  <c r="AH528" i="4"/>
  <c r="D529" i="4" s="1"/>
  <c r="AK529" i="4"/>
  <c r="L529" i="4" l="1"/>
  <c r="U529" i="4" s="1"/>
  <c r="V529" i="4" s="1"/>
  <c r="M529" i="4"/>
  <c r="N529" i="4" l="1"/>
  <c r="P529" i="4"/>
  <c r="Y529" i="4"/>
  <c r="X529" i="4"/>
  <c r="W529" i="4"/>
  <c r="Z529" i="4"/>
  <c r="R529" i="4"/>
  <c r="AA529" i="4" l="1"/>
  <c r="AB529" i="4" s="1"/>
  <c r="G529" i="4"/>
  <c r="Q529" i="4"/>
  <c r="S529" i="4" s="1"/>
  <c r="AC529" i="4"/>
  <c r="H530" i="4"/>
  <c r="K530" i="4" l="1"/>
  <c r="AD529" i="4"/>
  <c r="AE529" i="4" s="1"/>
  <c r="AI529" i="4"/>
  <c r="AJ529" i="4" s="1"/>
  <c r="AF529" i="4"/>
  <c r="AG529" i="4"/>
  <c r="C530" i="4" s="1"/>
  <c r="E530" i="4" s="1"/>
  <c r="F530" i="4" s="1"/>
  <c r="T529" i="4"/>
  <c r="AK530" i="4" l="1"/>
  <c r="AL530" i="4"/>
  <c r="AH529" i="4"/>
  <c r="D530" i="4" s="1"/>
  <c r="B530" i="4"/>
  <c r="O531" i="4"/>
  <c r="I530" i="4" l="1"/>
  <c r="L530" i="4"/>
  <c r="U530" i="4" s="1"/>
  <c r="V530" i="4" s="1"/>
  <c r="M530" i="4" l="1"/>
  <c r="Y530" i="4"/>
  <c r="W530" i="4"/>
  <c r="X530" i="4" s="1"/>
  <c r="Z530" i="4"/>
  <c r="AA530" i="4" l="1"/>
  <c r="AB530" i="4" s="1"/>
  <c r="P530" i="4"/>
  <c r="N530" i="4"/>
  <c r="Q530" i="4" s="1"/>
  <c r="R530" i="4"/>
  <c r="G530" i="4" l="1"/>
  <c r="S530" i="4"/>
  <c r="H531" i="4"/>
  <c r="AC530" i="4"/>
  <c r="K531" i="4" l="1"/>
  <c r="AD530" i="4"/>
  <c r="AE530" i="4" s="1"/>
  <c r="AI530" i="4"/>
  <c r="AJ530" i="4" s="1"/>
  <c r="AG530" i="4"/>
  <c r="C531" i="4" s="1"/>
  <c r="E531" i="4" s="1"/>
  <c r="F531" i="4" s="1"/>
  <c r="AF530" i="4"/>
  <c r="T530" i="4"/>
  <c r="B531" i="4" l="1"/>
  <c r="AH530" i="4"/>
  <c r="D531" i="4" s="1"/>
  <c r="AL531" i="4"/>
  <c r="AK531" i="4"/>
  <c r="O532" i="4"/>
  <c r="L531" i="4" l="1"/>
  <c r="U531" i="4" s="1"/>
  <c r="V531" i="4" s="1"/>
  <c r="I531" i="4"/>
  <c r="M531" i="4" l="1"/>
  <c r="P531" i="4" s="1"/>
  <c r="N531" i="4"/>
  <c r="Y531" i="4"/>
  <c r="W531" i="4"/>
  <c r="X531" i="4" s="1"/>
  <c r="Z531" i="4"/>
  <c r="R531" i="4"/>
  <c r="G531" i="4" l="1"/>
  <c r="AA531" i="4"/>
  <c r="AB531" i="4" s="1"/>
  <c r="Q531" i="4"/>
  <c r="S531" i="4" s="1"/>
  <c r="T531" i="4" s="1"/>
  <c r="AC531" i="4"/>
  <c r="H532" i="4"/>
  <c r="K532" i="4" l="1"/>
  <c r="AD531" i="4"/>
  <c r="AE531" i="4" s="1"/>
  <c r="AI531" i="4"/>
  <c r="AJ531" i="4" s="1"/>
  <c r="AG531" i="4"/>
  <c r="C532" i="4" s="1"/>
  <c r="E532" i="4" s="1"/>
  <c r="F532" i="4" s="1"/>
  <c r="AF531" i="4"/>
  <c r="AL532" i="4" l="1"/>
  <c r="AK532" i="4"/>
  <c r="AH531" i="4"/>
  <c r="D532" i="4" s="1"/>
  <c r="B532" i="4"/>
  <c r="O533" i="4"/>
  <c r="I532" i="4" l="1"/>
  <c r="L532" i="4"/>
  <c r="U532" i="4" s="1"/>
  <c r="V532" i="4" s="1"/>
  <c r="M532" i="4" l="1"/>
  <c r="W532" i="4"/>
  <c r="X532" i="4" s="1"/>
  <c r="Y532" i="4"/>
  <c r="Z532" i="4"/>
  <c r="AA532" i="4" l="1"/>
  <c r="AB532" i="4" s="1"/>
  <c r="P532" i="4"/>
  <c r="N532" i="4"/>
  <c r="R532" i="4"/>
  <c r="G532" i="4" l="1"/>
  <c r="Q532" i="4"/>
  <c r="S532" i="4" s="1"/>
  <c r="AC532" i="4"/>
  <c r="H533" i="4"/>
  <c r="K533" i="4" l="1"/>
  <c r="AD532" i="4"/>
  <c r="AE532" i="4" s="1"/>
  <c r="AI532" i="4"/>
  <c r="AJ532" i="4" s="1"/>
  <c r="AG532" i="4"/>
  <c r="C533" i="4" s="1"/>
  <c r="E533" i="4" s="1"/>
  <c r="F533" i="4" s="1"/>
  <c r="AF532" i="4"/>
  <c r="T532" i="4"/>
  <c r="B533" i="4" l="1"/>
  <c r="AH532" i="4"/>
  <c r="D533" i="4" s="1"/>
  <c r="AL533" i="4"/>
  <c r="AK533" i="4"/>
  <c r="O534" i="4"/>
  <c r="I533" i="4" l="1"/>
  <c r="L533" i="4"/>
  <c r="U533" i="4" s="1"/>
  <c r="V533" i="4" s="1"/>
  <c r="M533" i="4"/>
  <c r="Y533" i="4" l="1"/>
  <c r="W533" i="4"/>
  <c r="X533" i="4" s="1"/>
  <c r="P533" i="4"/>
  <c r="N533" i="4"/>
  <c r="Z533" i="4"/>
  <c r="R533" i="4"/>
  <c r="Q533" i="4" l="1"/>
  <c r="S533" i="4" s="1"/>
  <c r="G533" i="4"/>
  <c r="AA533" i="4"/>
  <c r="AB533" i="4" s="1"/>
  <c r="AC533" i="4"/>
  <c r="H534" i="4"/>
  <c r="K534" i="4" l="1"/>
  <c r="AD533" i="4"/>
  <c r="AE533" i="4" s="1"/>
  <c r="AI533" i="4"/>
  <c r="AJ533" i="4" s="1"/>
  <c r="AG533" i="4"/>
  <c r="C534" i="4" s="1"/>
  <c r="E534" i="4" s="1"/>
  <c r="F534" i="4" s="1"/>
  <c r="AF533" i="4"/>
  <c r="B534" i="4" s="1"/>
  <c r="T533" i="4"/>
  <c r="O535" i="4"/>
  <c r="AH533" i="4" l="1"/>
  <c r="D534" i="4" s="1"/>
  <c r="AL534" i="4"/>
  <c r="I534" i="4"/>
  <c r="AK534" i="4"/>
  <c r="L534" i="4" l="1"/>
  <c r="U534" i="4" s="1"/>
  <c r="V534" i="4" s="1"/>
  <c r="Y534" i="4" l="1"/>
  <c r="W534" i="4"/>
  <c r="X534" i="4" s="1"/>
  <c r="M534" i="4"/>
  <c r="Z534" i="4"/>
  <c r="AA534" i="4" l="1"/>
  <c r="AB534" i="4" s="1"/>
  <c r="P534" i="4"/>
  <c r="N534" i="4"/>
  <c r="R534" i="4"/>
  <c r="Q534" i="4" l="1"/>
  <c r="S534" i="4" s="1"/>
  <c r="G534" i="4"/>
  <c r="H535" i="4"/>
  <c r="AC534" i="4"/>
  <c r="K535" i="4" l="1"/>
  <c r="AI534" i="4"/>
  <c r="AJ534" i="4" s="1"/>
  <c r="AG534" i="4"/>
  <c r="C535" i="4" s="1"/>
  <c r="E535" i="4" s="1"/>
  <c r="F535" i="4" s="1"/>
  <c r="AD534" i="4"/>
  <c r="AE534" i="4" s="1"/>
  <c r="AF534" i="4"/>
  <c r="T534" i="4"/>
  <c r="AL535" i="4" l="1"/>
  <c r="B535" i="4"/>
  <c r="AH534" i="4"/>
  <c r="D535" i="4" s="1"/>
  <c r="AK535" i="4"/>
  <c r="O536" i="4"/>
  <c r="I535" i="4" l="1"/>
  <c r="L535" i="4"/>
  <c r="U535" i="4" s="1"/>
  <c r="V535" i="4" s="1"/>
  <c r="M535" i="4" l="1"/>
  <c r="Y535" i="4"/>
  <c r="W535" i="4"/>
  <c r="X535" i="4" s="1"/>
  <c r="P535" i="4"/>
  <c r="N535" i="4"/>
  <c r="Z535" i="4"/>
  <c r="R535" i="4"/>
  <c r="G535" i="4" l="1"/>
  <c r="AA535" i="4"/>
  <c r="AB535" i="4" s="1"/>
  <c r="Q535" i="4"/>
  <c r="S535" i="4" s="1"/>
  <c r="AC535" i="4"/>
  <c r="H536" i="4"/>
  <c r="K536" i="4" l="1"/>
  <c r="AI535" i="4"/>
  <c r="AJ535" i="4" s="1"/>
  <c r="AD535" i="4"/>
  <c r="AE535" i="4" s="1"/>
  <c r="AG535" i="4"/>
  <c r="C536" i="4" s="1"/>
  <c r="E536" i="4" s="1"/>
  <c r="F536" i="4" s="1"/>
  <c r="AF535" i="4"/>
  <c r="T535" i="4"/>
  <c r="AK536" i="4" l="1"/>
  <c r="AL536" i="4"/>
  <c r="AH535" i="4"/>
  <c r="D536" i="4" s="1"/>
  <c r="B536" i="4"/>
  <c r="O537" i="4"/>
  <c r="L536" i="4" l="1"/>
  <c r="U536" i="4" s="1"/>
  <c r="V536" i="4" s="1"/>
  <c r="I536" i="4"/>
  <c r="Y536" i="4" l="1"/>
  <c r="W536" i="4"/>
  <c r="X536" i="4" s="1"/>
  <c r="M536" i="4"/>
  <c r="Z536" i="4"/>
  <c r="N536" i="4" l="1"/>
  <c r="Q536" i="4" s="1"/>
  <c r="P536" i="4"/>
  <c r="AA536" i="4"/>
  <c r="AB536" i="4" s="1"/>
  <c r="R536" i="4"/>
  <c r="S536" i="4" l="1"/>
  <c r="G536" i="4"/>
  <c r="T536" i="4"/>
  <c r="AC536" i="4"/>
  <c r="H537" i="4"/>
  <c r="K537" i="4" l="1"/>
  <c r="AD536" i="4"/>
  <c r="AE536" i="4" s="1"/>
  <c r="AI536" i="4"/>
  <c r="AJ536" i="4" s="1"/>
  <c r="AG536" i="4"/>
  <c r="C537" i="4" s="1"/>
  <c r="E537" i="4" s="1"/>
  <c r="F537" i="4" s="1"/>
  <c r="AF536" i="4"/>
  <c r="AH536" i="4" l="1"/>
  <c r="D537" i="4" s="1"/>
  <c r="L537" i="4" s="1"/>
  <c r="U537" i="4" s="1"/>
  <c r="V537" i="4" s="1"/>
  <c r="AL537" i="4"/>
  <c r="B537" i="4"/>
  <c r="AK537" i="4"/>
  <c r="O538" i="4"/>
  <c r="Y537" i="4" l="1"/>
  <c r="W537" i="4"/>
  <c r="M537" i="4"/>
  <c r="N537" i="4" s="1"/>
  <c r="P537" i="4"/>
  <c r="I537" i="4"/>
  <c r="X537" i="4"/>
  <c r="R537" i="4"/>
  <c r="Z537" i="4"/>
  <c r="AA537" i="4" l="1"/>
  <c r="AB537" i="4" s="1"/>
  <c r="G537" i="4"/>
  <c r="Q537" i="4"/>
  <c r="S537" i="4" s="1"/>
  <c r="H538" i="4"/>
  <c r="AC537" i="4"/>
  <c r="K538" i="4" l="1"/>
  <c r="AD537" i="4"/>
  <c r="AE537" i="4" s="1"/>
  <c r="AI537" i="4"/>
  <c r="AJ537" i="4" s="1"/>
  <c r="AG537" i="4"/>
  <c r="C538" i="4" s="1"/>
  <c r="E538" i="4" s="1"/>
  <c r="F538" i="4" s="1"/>
  <c r="AF537" i="4"/>
  <c r="T537" i="4"/>
  <c r="AH537" i="4" l="1"/>
  <c r="D538" i="4" s="1"/>
  <c r="L538" i="4" s="1"/>
  <c r="U538" i="4" s="1"/>
  <c r="V538" i="4" s="1"/>
  <c r="AL538" i="4"/>
  <c r="AK538" i="4"/>
  <c r="B538" i="4"/>
  <c r="O539" i="4"/>
  <c r="Y538" i="4" l="1"/>
  <c r="M538" i="4"/>
  <c r="P538" i="4" s="1"/>
  <c r="I538" i="4"/>
  <c r="W538" i="4"/>
  <c r="X538" i="4" s="1"/>
  <c r="N538" i="4"/>
  <c r="Q538" i="4" s="1"/>
  <c r="Z538" i="4"/>
  <c r="R538" i="4"/>
  <c r="AA538" i="4" l="1"/>
  <c r="AB538" i="4" s="1"/>
  <c r="S538" i="4"/>
  <c r="T538" i="4"/>
  <c r="G538" i="4"/>
  <c r="H539" i="4"/>
  <c r="AC538" i="4"/>
  <c r="K539" i="4" l="1"/>
  <c r="AD538" i="4"/>
  <c r="AE538" i="4" s="1"/>
  <c r="AI538" i="4"/>
  <c r="AJ538" i="4" s="1"/>
  <c r="AG538" i="4"/>
  <c r="C539" i="4" s="1"/>
  <c r="E539" i="4" s="1"/>
  <c r="F539" i="4" s="1"/>
  <c r="AF538" i="4"/>
  <c r="AK539" i="4" l="1"/>
  <c r="AH538" i="4"/>
  <c r="D539" i="4" s="1"/>
  <c r="AL539" i="4"/>
  <c r="B539" i="4"/>
  <c r="O540" i="4"/>
  <c r="I539" i="4" l="1"/>
  <c r="L539" i="4"/>
  <c r="U539" i="4" s="1"/>
  <c r="V539" i="4" s="1"/>
  <c r="M539" i="4" l="1"/>
  <c r="N539" i="4"/>
  <c r="Q539" i="4" s="1"/>
  <c r="P539" i="4"/>
  <c r="W539" i="4"/>
  <c r="X539" i="4" s="1"/>
  <c r="Y539" i="4"/>
  <c r="Z539" i="4"/>
  <c r="R539" i="4"/>
  <c r="S539" i="4" l="1"/>
  <c r="G539" i="4"/>
  <c r="AA539" i="4"/>
  <c r="AB539" i="4" s="1"/>
  <c r="AC539" i="4"/>
  <c r="H540" i="4"/>
  <c r="K540" i="4" l="1"/>
  <c r="AI539" i="4"/>
  <c r="AJ539" i="4" s="1"/>
  <c r="AD539" i="4"/>
  <c r="AE539" i="4" s="1"/>
  <c r="AG539" i="4"/>
  <c r="C540" i="4" s="1"/>
  <c r="E540" i="4" s="1"/>
  <c r="F540" i="4" s="1"/>
  <c r="AF539" i="4"/>
  <c r="T539" i="4"/>
  <c r="AK540" i="4" l="1"/>
  <c r="AL540" i="4"/>
  <c r="AH539" i="4"/>
  <c r="D540" i="4" s="1"/>
  <c r="B540" i="4"/>
  <c r="O541" i="4"/>
  <c r="I540" i="4" l="1"/>
  <c r="L540" i="4"/>
  <c r="U540" i="4" s="1"/>
  <c r="V540" i="4" s="1"/>
  <c r="M540" i="4"/>
  <c r="P540" i="4" l="1"/>
  <c r="N540" i="4"/>
  <c r="Y540" i="4"/>
  <c r="W540" i="4"/>
  <c r="X540" i="4" s="1"/>
  <c r="Z540" i="4"/>
  <c r="R540" i="4"/>
  <c r="AA540" i="4" l="1"/>
  <c r="AB540" i="4" s="1"/>
  <c r="Q540" i="4"/>
  <c r="S540" i="4" s="1"/>
  <c r="T540" i="4" s="1"/>
  <c r="G540" i="4"/>
  <c r="AC540" i="4"/>
  <c r="H541" i="4"/>
  <c r="AI540" i="4" l="1"/>
  <c r="AJ540" i="4" s="1"/>
  <c r="AD540" i="4"/>
  <c r="AE540" i="4" s="1"/>
  <c r="AF540" i="4"/>
  <c r="AG540" i="4"/>
  <c r="C541" i="4" s="1"/>
  <c r="E541" i="4" s="1"/>
  <c r="F541" i="4" s="1"/>
  <c r="K541" i="4"/>
  <c r="AK541" i="4" l="1"/>
  <c r="B541" i="4"/>
  <c r="AH540" i="4"/>
  <c r="D541" i="4" s="1"/>
  <c r="AL541" i="4"/>
  <c r="O542" i="4"/>
  <c r="L541" i="4" l="1"/>
  <c r="U541" i="4" s="1"/>
  <c r="V541" i="4" s="1"/>
  <c r="I541" i="4"/>
  <c r="M541" i="4" l="1"/>
  <c r="P541" i="4" s="1"/>
  <c r="N541" i="4"/>
  <c r="Q541" i="4"/>
  <c r="Y541" i="4"/>
  <c r="W541" i="4"/>
  <c r="X541" i="4" s="1"/>
  <c r="Z541" i="4"/>
  <c r="R541" i="4"/>
  <c r="AA541" i="4" l="1"/>
  <c r="AB541" i="4" s="1"/>
  <c r="S541" i="4"/>
  <c r="T541" i="4" s="1"/>
  <c r="G541" i="4"/>
  <c r="H542" i="4"/>
  <c r="AC541" i="4"/>
  <c r="K542" i="4" l="1"/>
  <c r="AI541" i="4"/>
  <c r="AJ541" i="4" s="1"/>
  <c r="AG541" i="4"/>
  <c r="C542" i="4" s="1"/>
  <c r="E542" i="4" s="1"/>
  <c r="F542" i="4" s="1"/>
  <c r="AF541" i="4"/>
  <c r="AD541" i="4"/>
  <c r="AE541" i="4" s="1"/>
  <c r="AL542" i="4" l="1"/>
  <c r="AH541" i="4"/>
  <c r="D542" i="4" s="1"/>
  <c r="L542" i="4" s="1"/>
  <c r="U542" i="4" s="1"/>
  <c r="V542" i="4" s="1"/>
  <c r="B542" i="4"/>
  <c r="AK542" i="4"/>
  <c r="O543" i="4"/>
  <c r="M542" i="4" l="1"/>
  <c r="I542" i="4"/>
  <c r="Y542" i="4"/>
  <c r="P542" i="4"/>
  <c r="N542" i="4"/>
  <c r="Q542" i="4"/>
  <c r="W542" i="4"/>
  <c r="X542" i="4" s="1"/>
  <c r="G542" i="4"/>
  <c r="Z542" i="4"/>
  <c r="R542" i="4"/>
  <c r="S542" i="4" l="1"/>
  <c r="T542" i="4"/>
  <c r="AA542" i="4"/>
  <c r="AB542" i="4" s="1"/>
  <c r="H543" i="4"/>
  <c r="AC542" i="4"/>
  <c r="AG542" i="4" l="1"/>
  <c r="C543" i="4" s="1"/>
  <c r="E543" i="4" s="1"/>
  <c r="AF542" i="4"/>
  <c r="B543" i="4" s="1"/>
  <c r="AI542" i="4"/>
  <c r="AJ542" i="4" s="1"/>
  <c r="AD542" i="4"/>
  <c r="AE542" i="4" s="1"/>
  <c r="K543" i="4"/>
  <c r="O544" i="4"/>
  <c r="AK543" i="4" l="1"/>
  <c r="AL543" i="4"/>
  <c r="I543" i="4"/>
  <c r="AH542" i="4"/>
  <c r="D543" i="4" s="1"/>
  <c r="L543" i="4" s="1"/>
  <c r="U543" i="4" s="1"/>
  <c r="V543" i="4" s="1"/>
  <c r="W543" i="4" s="1"/>
  <c r="F543" i="4"/>
  <c r="Y543" i="4" l="1"/>
  <c r="M543" i="4"/>
  <c r="X543" i="4"/>
  <c r="Z543" i="4"/>
  <c r="AA543" i="4" l="1"/>
  <c r="AB543" i="4" s="1"/>
  <c r="N543" i="4"/>
  <c r="P543" i="4"/>
  <c r="R543" i="4"/>
  <c r="G543" i="4" l="1"/>
  <c r="Q543" i="4"/>
  <c r="S543" i="4" s="1"/>
  <c r="AC543" i="4"/>
  <c r="H544" i="4"/>
  <c r="K544" i="4" l="1"/>
  <c r="AG543" i="4"/>
  <c r="C544" i="4" s="1"/>
  <c r="E544" i="4" s="1"/>
  <c r="F544" i="4" s="1"/>
  <c r="AF543" i="4"/>
  <c r="AD543" i="4"/>
  <c r="AE543" i="4" s="1"/>
  <c r="AI543" i="4"/>
  <c r="AJ543" i="4" s="1"/>
  <c r="T543" i="4"/>
  <c r="AL544" i="4" l="1"/>
  <c r="B544" i="4"/>
  <c r="AH543" i="4"/>
  <c r="D544" i="4" s="1"/>
  <c r="AK544" i="4"/>
  <c r="O545" i="4"/>
  <c r="L544" i="4" l="1"/>
  <c r="U544" i="4" s="1"/>
  <c r="V544" i="4" s="1"/>
  <c r="I544" i="4"/>
  <c r="M544" i="4" l="1"/>
  <c r="N544" i="4"/>
  <c r="P544" i="4"/>
  <c r="Y544" i="4"/>
  <c r="W544" i="4"/>
  <c r="X544" i="4" s="1"/>
  <c r="Z544" i="4"/>
  <c r="R544" i="4"/>
  <c r="AA544" i="4" l="1"/>
  <c r="AB544" i="4" s="1"/>
  <c r="G544" i="4"/>
  <c r="Q544" i="4"/>
  <c r="S544" i="4" s="1"/>
  <c r="AC544" i="4"/>
  <c r="H545" i="4"/>
  <c r="K545" i="4" l="1"/>
  <c r="AF544" i="4"/>
  <c r="AI544" i="4"/>
  <c r="AJ544" i="4" s="1"/>
  <c r="AD544" i="4"/>
  <c r="AE544" i="4" s="1"/>
  <c r="AG544" i="4"/>
  <c r="C545" i="4" s="1"/>
  <c r="E545" i="4" s="1"/>
  <c r="T544" i="4"/>
  <c r="AH544" i="4" l="1"/>
  <c r="D545" i="4" s="1"/>
  <c r="L545" i="4" s="1"/>
  <c r="U545" i="4" s="1"/>
  <c r="V545" i="4" s="1"/>
  <c r="AL545" i="4"/>
  <c r="B545" i="4"/>
  <c r="M545" i="4"/>
  <c r="AK545" i="4"/>
  <c r="F545" i="4"/>
  <c r="O546" i="4"/>
  <c r="W545" i="4" l="1"/>
  <c r="P545" i="4"/>
  <c r="N545" i="4"/>
  <c r="G545" i="4" s="1"/>
  <c r="I545" i="4"/>
  <c r="Y545" i="4"/>
  <c r="X545" i="4"/>
  <c r="R545" i="4"/>
  <c r="Z545" i="4"/>
  <c r="Q545" i="4" l="1"/>
  <c r="AA545" i="4"/>
  <c r="AB545" i="4" s="1"/>
  <c r="S545" i="4"/>
  <c r="H546" i="4"/>
  <c r="AC545" i="4"/>
  <c r="AG545" i="4" l="1"/>
  <c r="C546" i="4" s="1"/>
  <c r="E546" i="4" s="1"/>
  <c r="AF545" i="4"/>
  <c r="B546" i="4" s="1"/>
  <c r="I546" i="4" s="1"/>
  <c r="AD545" i="4"/>
  <c r="AE545" i="4" s="1"/>
  <c r="AI545" i="4"/>
  <c r="AJ545" i="4" s="1"/>
  <c r="K546" i="4"/>
  <c r="T545" i="4"/>
  <c r="O547" i="4"/>
  <c r="AL546" i="4" l="1"/>
  <c r="AK546" i="4"/>
  <c r="AH545" i="4"/>
  <c r="D546" i="4" s="1"/>
  <c r="F546" i="4"/>
  <c r="L546" i="4" l="1"/>
  <c r="U546" i="4" s="1"/>
  <c r="V546" i="4" s="1"/>
  <c r="W546" i="4" l="1"/>
  <c r="X546" i="4" s="1"/>
  <c r="Y546" i="4"/>
  <c r="M546" i="4"/>
  <c r="Z546" i="4"/>
  <c r="AA546" i="4" l="1"/>
  <c r="AB546" i="4" s="1"/>
  <c r="N546" i="4"/>
  <c r="Q546" i="4" s="1"/>
  <c r="P546" i="4"/>
  <c r="R546" i="4"/>
  <c r="S546" i="4" l="1"/>
  <c r="G546" i="4"/>
  <c r="H547" i="4"/>
  <c r="AC546" i="4"/>
  <c r="K547" i="4" l="1"/>
  <c r="AI546" i="4"/>
  <c r="AJ546" i="4" s="1"/>
  <c r="AG546" i="4"/>
  <c r="C547" i="4" s="1"/>
  <c r="E547" i="4" s="1"/>
  <c r="F547" i="4" s="1"/>
  <c r="AD546" i="4"/>
  <c r="AE546" i="4" s="1"/>
  <c r="AF546" i="4"/>
  <c r="T546" i="4"/>
  <c r="AH546" i="4" l="1"/>
  <c r="D547" i="4" s="1"/>
  <c r="L547" i="4" s="1"/>
  <c r="U547" i="4" s="1"/>
  <c r="V547" i="4" s="1"/>
  <c r="AK547" i="4"/>
  <c r="AL547" i="4"/>
  <c r="B547" i="4"/>
  <c r="O548" i="4"/>
  <c r="Y547" i="4" l="1"/>
  <c r="M547" i="4"/>
  <c r="P547" i="4"/>
  <c r="N547" i="4"/>
  <c r="I547" i="4"/>
  <c r="W547" i="4"/>
  <c r="X547" i="4" s="1"/>
  <c r="Z547" i="4"/>
  <c r="R547" i="4"/>
  <c r="AA547" i="4" l="1"/>
  <c r="AB547" i="4" s="1"/>
  <c r="Q547" i="4"/>
  <c r="S547" i="4" s="1"/>
  <c r="G547" i="4"/>
  <c r="AC547" i="4"/>
  <c r="H548" i="4"/>
  <c r="K548" i="4" l="1"/>
  <c r="AD547" i="4"/>
  <c r="AE547" i="4" s="1"/>
  <c r="AG547" i="4"/>
  <c r="C548" i="4" s="1"/>
  <c r="E548" i="4" s="1"/>
  <c r="AI547" i="4"/>
  <c r="AJ547" i="4" s="1"/>
  <c r="AF547" i="4"/>
  <c r="T547" i="4"/>
  <c r="AH547" i="4" l="1"/>
  <c r="D548" i="4" s="1"/>
  <c r="L548" i="4" s="1"/>
  <c r="U548" i="4" s="1"/>
  <c r="V548" i="4" s="1"/>
  <c r="Y548" i="4" s="1"/>
  <c r="B548" i="4"/>
  <c r="AK548" i="4"/>
  <c r="AL548" i="4"/>
  <c r="F548" i="4"/>
  <c r="Z548" i="4"/>
  <c r="O549" i="4"/>
  <c r="M548" i="4" l="1"/>
  <c r="W548" i="4"/>
  <c r="X548" i="4" s="1"/>
  <c r="I548" i="4"/>
  <c r="AA548" i="4"/>
  <c r="AB548" i="4" s="1"/>
  <c r="P548" i="4"/>
  <c r="N548" i="4"/>
  <c r="R548" i="4"/>
  <c r="Q548" i="4" l="1"/>
  <c r="S548" i="4" s="1"/>
  <c r="T548" i="4" s="1"/>
  <c r="G548" i="4"/>
  <c r="AC548" i="4"/>
  <c r="H549" i="4"/>
  <c r="K549" i="4" l="1"/>
  <c r="AI548" i="4"/>
  <c r="AJ548" i="4" s="1"/>
  <c r="AD548" i="4"/>
  <c r="AE548" i="4" s="1"/>
  <c r="AG548" i="4"/>
  <c r="C549" i="4" s="1"/>
  <c r="E549" i="4" s="1"/>
  <c r="AF548" i="4"/>
  <c r="B549" i="4" s="1"/>
  <c r="O550" i="4"/>
  <c r="AK549" i="4" l="1"/>
  <c r="I549" i="4"/>
  <c r="AL549" i="4"/>
  <c r="AH548" i="4"/>
  <c r="D549" i="4" s="1"/>
  <c r="F549" i="4" l="1"/>
  <c r="L549" i="4"/>
  <c r="U549" i="4" s="1"/>
  <c r="V549" i="4" s="1"/>
  <c r="M549" i="4" l="1"/>
  <c r="P549" i="4"/>
  <c r="N549" i="4"/>
  <c r="Y549" i="4"/>
  <c r="W549" i="4"/>
  <c r="X549" i="4" s="1"/>
  <c r="R549" i="4"/>
  <c r="Z549" i="4"/>
  <c r="AA549" i="4" l="1"/>
  <c r="AB549" i="4" s="1"/>
  <c r="G549" i="4"/>
  <c r="Q549" i="4"/>
  <c r="S549" i="4" s="1"/>
  <c r="H550" i="4"/>
  <c r="AC549" i="4"/>
  <c r="AD549" i="4" l="1"/>
  <c r="AE549" i="4" s="1"/>
  <c r="AI549" i="4"/>
  <c r="AJ549" i="4" s="1"/>
  <c r="AF549" i="4"/>
  <c r="B550" i="4" s="1"/>
  <c r="AG549" i="4"/>
  <c r="C550" i="4" s="1"/>
  <c r="E550" i="4" s="1"/>
  <c r="K550" i="4"/>
  <c r="T549" i="4"/>
  <c r="O551" i="4"/>
  <c r="I550" i="4" l="1"/>
  <c r="AK550" i="4"/>
  <c r="AL550" i="4"/>
  <c r="AH549" i="4"/>
  <c r="D550" i="4" s="1"/>
  <c r="L550" i="4" s="1"/>
  <c r="U550" i="4" s="1"/>
  <c r="V550" i="4" s="1"/>
  <c r="W550" i="4" s="1"/>
  <c r="F550" i="4"/>
  <c r="M550" i="4" l="1"/>
  <c r="N550" i="4" s="1"/>
  <c r="Y550" i="4"/>
  <c r="X550" i="4"/>
  <c r="Z550" i="4"/>
  <c r="P550" i="4" l="1"/>
  <c r="AA550" i="4"/>
  <c r="AB550" i="4" s="1"/>
  <c r="Q550" i="4"/>
  <c r="G550" i="4"/>
  <c r="R550" i="4"/>
  <c r="S550" i="4" l="1"/>
  <c r="H551" i="4"/>
  <c r="AC550" i="4"/>
  <c r="AD550" i="4" l="1"/>
  <c r="AE550" i="4" s="1"/>
  <c r="AG550" i="4"/>
  <c r="C551" i="4" s="1"/>
  <c r="E551" i="4" s="1"/>
  <c r="AI550" i="4"/>
  <c r="AJ550" i="4" s="1"/>
  <c r="AF550" i="4"/>
  <c r="AH550" i="4" s="1"/>
  <c r="D551" i="4" s="1"/>
  <c r="L551" i="4" s="1"/>
  <c r="U551" i="4" s="1"/>
  <c r="V551" i="4" s="1"/>
  <c r="K551" i="4"/>
  <c r="T550" i="4"/>
  <c r="B551" i="4" l="1"/>
  <c r="I551" i="4" s="1"/>
  <c r="AK551" i="4"/>
  <c r="AL551" i="4"/>
  <c r="Y551" i="4"/>
  <c r="W551" i="4"/>
  <c r="M551" i="4"/>
  <c r="O552" i="4"/>
  <c r="Z551" i="4"/>
  <c r="F551" i="4" l="1"/>
  <c r="X551" i="4" s="1"/>
  <c r="AA551" i="4" s="1"/>
  <c r="AB551" i="4" s="1"/>
  <c r="P551" i="4"/>
  <c r="N551" i="4"/>
  <c r="Q551" i="4" s="1"/>
  <c r="R551" i="4"/>
  <c r="S551" i="4" l="1"/>
  <c r="G551" i="4"/>
  <c r="H552" i="4"/>
  <c r="AC551" i="4"/>
  <c r="K552" i="4" l="1"/>
  <c r="AI551" i="4"/>
  <c r="AJ551" i="4" s="1"/>
  <c r="AD551" i="4"/>
  <c r="AE551" i="4" s="1"/>
  <c r="AG551" i="4"/>
  <c r="C552" i="4" s="1"/>
  <c r="E552" i="4" s="1"/>
  <c r="AF551" i="4"/>
  <c r="T551" i="4"/>
  <c r="AH551" i="4" l="1"/>
  <c r="D552" i="4" s="1"/>
  <c r="L552" i="4" s="1"/>
  <c r="U552" i="4" s="1"/>
  <c r="V552" i="4" s="1"/>
  <c r="AK552" i="4"/>
  <c r="B552" i="4"/>
  <c r="AL552" i="4"/>
  <c r="O553" i="4"/>
  <c r="M552" i="4" l="1"/>
  <c r="W552" i="4"/>
  <c r="P552" i="4"/>
  <c r="N552" i="4"/>
  <c r="I552" i="4"/>
  <c r="Y552" i="4"/>
  <c r="R552" i="4"/>
  <c r="Z552" i="4"/>
  <c r="F552" i="4" l="1"/>
  <c r="Q552" i="4"/>
  <c r="S552" i="4" s="1"/>
  <c r="T552" i="4" s="1"/>
  <c r="H553" i="4"/>
  <c r="K553" i="4" l="1"/>
  <c r="G552" i="4"/>
  <c r="X552" i="4"/>
  <c r="AA552" i="4" s="1"/>
  <c r="AB552" i="4" s="1"/>
  <c r="AC552" i="4"/>
  <c r="AG552" i="4" l="1"/>
  <c r="C553" i="4" s="1"/>
  <c r="E553" i="4" s="1"/>
  <c r="AD552" i="4"/>
  <c r="AE552" i="4" s="1"/>
  <c r="AI552" i="4"/>
  <c r="AF552" i="4"/>
  <c r="AH552" i="4" l="1"/>
  <c r="D553" i="4" s="1"/>
  <c r="B553" i="4"/>
  <c r="AJ552" i="4"/>
  <c r="AL553" i="4"/>
  <c r="AK553" i="4"/>
  <c r="O554" i="4"/>
  <c r="L553" i="4" l="1"/>
  <c r="U553" i="4" s="1"/>
  <c r="V553" i="4" s="1"/>
  <c r="I553" i="4"/>
  <c r="M553" i="4" l="1"/>
  <c r="F553" i="4"/>
  <c r="P553" i="4"/>
  <c r="Q553" i="4"/>
  <c r="N553" i="4"/>
  <c r="Y553" i="4"/>
  <c r="W553" i="4"/>
  <c r="X553" i="4" s="1"/>
  <c r="R553" i="4"/>
  <c r="Z553" i="4"/>
  <c r="G553" i="4" l="1"/>
  <c r="S553" i="4"/>
  <c r="T553" i="4" s="1"/>
  <c r="AA553" i="4"/>
  <c r="AB553" i="4" s="1"/>
  <c r="AC553" i="4"/>
  <c r="H554" i="4"/>
  <c r="AD553" i="4" l="1"/>
  <c r="AE553" i="4" s="1"/>
  <c r="AI553" i="4"/>
  <c r="AJ553" i="4" s="1"/>
  <c r="AG553" i="4"/>
  <c r="C554" i="4" s="1"/>
  <c r="E554" i="4" s="1"/>
  <c r="AF553" i="4"/>
  <c r="B554" i="4" s="1"/>
  <c r="K554" i="4"/>
  <c r="O555" i="4"/>
  <c r="I554" i="4" l="1"/>
  <c r="AK554" i="4"/>
  <c r="AL554" i="4"/>
  <c r="F554" i="4"/>
  <c r="AH553" i="4"/>
  <c r="D554" i="4" s="1"/>
  <c r="L554" i="4" l="1"/>
  <c r="U554" i="4" s="1"/>
  <c r="V554" i="4" s="1"/>
  <c r="M554" i="4" l="1"/>
  <c r="P554" i="4"/>
  <c r="N554" i="4"/>
  <c r="Q554" i="4" s="1"/>
  <c r="W554" i="4"/>
  <c r="X554" i="4" s="1"/>
  <c r="Y554" i="4"/>
  <c r="R554" i="4"/>
  <c r="Z554" i="4"/>
  <c r="S554" i="4" l="1"/>
  <c r="AA554" i="4"/>
  <c r="AB554" i="4" s="1"/>
  <c r="T554" i="4"/>
  <c r="G554" i="4"/>
  <c r="H555" i="4"/>
  <c r="AC554" i="4"/>
  <c r="AD554" i="4" l="1"/>
  <c r="AE554" i="4" s="1"/>
  <c r="AI554" i="4"/>
  <c r="AJ554" i="4" s="1"/>
  <c r="AG554" i="4"/>
  <c r="C555" i="4" s="1"/>
  <c r="E555" i="4" s="1"/>
  <c r="AF554" i="4"/>
  <c r="B555" i="4" s="1"/>
  <c r="K555" i="4"/>
  <c r="O556" i="4"/>
  <c r="AK555" i="4" l="1"/>
  <c r="AL555" i="4"/>
  <c r="AH554" i="4"/>
  <c r="D555" i="4" s="1"/>
  <c r="I555" i="4"/>
  <c r="L555" i="4" l="1"/>
  <c r="U555" i="4" s="1"/>
  <c r="V555" i="4" s="1"/>
  <c r="W555" i="4" s="1"/>
  <c r="X555" i="4" s="1"/>
  <c r="F555" i="4"/>
  <c r="Y555" i="4" l="1"/>
  <c r="M555" i="4"/>
  <c r="Z555" i="4"/>
  <c r="AA555" i="4" l="1"/>
  <c r="AB555" i="4" s="1"/>
  <c r="P555" i="4"/>
  <c r="N555" i="4"/>
  <c r="Q555" i="4" s="1"/>
  <c r="R555" i="4"/>
  <c r="S555" i="4" l="1"/>
  <c r="G555" i="4"/>
  <c r="AC555" i="4"/>
  <c r="H556" i="4"/>
  <c r="K556" i="4" l="1"/>
  <c r="AF555" i="4"/>
  <c r="AH555" i="4" s="1"/>
  <c r="D556" i="4" s="1"/>
  <c r="AI555" i="4"/>
  <c r="AJ555" i="4" s="1"/>
  <c r="AD555" i="4"/>
  <c r="AE555" i="4" s="1"/>
  <c r="AG555" i="4"/>
  <c r="C556" i="4" s="1"/>
  <c r="E556" i="4" s="1"/>
  <c r="T555" i="4"/>
  <c r="AK556" i="4" l="1"/>
  <c r="AL556" i="4"/>
  <c r="L556" i="4"/>
  <c r="U556" i="4" s="1"/>
  <c r="V556" i="4" s="1"/>
  <c r="B556" i="4"/>
  <c r="O557" i="4"/>
  <c r="W556" i="4" l="1"/>
  <c r="Y556" i="4"/>
  <c r="I556" i="4"/>
  <c r="M556" i="4"/>
  <c r="Z556" i="4"/>
  <c r="F556" i="4" l="1"/>
  <c r="N556" i="4"/>
  <c r="P556" i="4"/>
  <c r="R556" i="4"/>
  <c r="X556" i="4" l="1"/>
  <c r="AA556" i="4" s="1"/>
  <c r="AB556" i="4" s="1"/>
  <c r="G556" i="4"/>
  <c r="Q556" i="4"/>
  <c r="S556" i="4" s="1"/>
  <c r="AC556" i="4"/>
  <c r="H557" i="4"/>
  <c r="K557" i="4" l="1"/>
  <c r="AI556" i="4"/>
  <c r="AJ556" i="4" s="1"/>
  <c r="AF556" i="4"/>
  <c r="AD556" i="4"/>
  <c r="AE556" i="4" s="1"/>
  <c r="AG556" i="4"/>
  <c r="C557" i="4" s="1"/>
  <c r="E557" i="4" s="1"/>
  <c r="T556" i="4"/>
  <c r="AK557" i="4" l="1"/>
  <c r="AL557" i="4"/>
  <c r="AH556" i="4"/>
  <c r="D557" i="4" s="1"/>
  <c r="L557" i="4" s="1"/>
  <c r="U557" i="4" s="1"/>
  <c r="V557" i="4" s="1"/>
  <c r="B557" i="4"/>
  <c r="O558" i="4"/>
  <c r="M557" i="4" l="1"/>
  <c r="N557" i="4" s="1"/>
  <c r="Y557" i="4"/>
  <c r="W557" i="4"/>
  <c r="I557" i="4"/>
  <c r="P557" i="4"/>
  <c r="R557" i="4"/>
  <c r="Z557" i="4"/>
  <c r="F557" i="4" l="1"/>
  <c r="G557" i="4" s="1"/>
  <c r="Q557" i="4"/>
  <c r="S557" i="4" s="1"/>
  <c r="H558" i="4"/>
  <c r="X557" i="4" l="1"/>
  <c r="AA557" i="4" s="1"/>
  <c r="AB557" i="4" s="1"/>
  <c r="K558" i="4"/>
  <c r="T557" i="4"/>
  <c r="AC557" i="4"/>
  <c r="AD557" i="4" l="1"/>
  <c r="AE557" i="4" s="1"/>
  <c r="AG557" i="4"/>
  <c r="C558" i="4" s="1"/>
  <c r="E558" i="4" s="1"/>
  <c r="AI557" i="4"/>
  <c r="AJ557" i="4" s="1"/>
  <c r="AF557" i="4"/>
  <c r="AH557" i="4" s="1"/>
  <c r="D558" i="4" s="1"/>
  <c r="AL558" i="4" l="1"/>
  <c r="AK558" i="4"/>
  <c r="L558" i="4"/>
  <c r="U558" i="4" s="1"/>
  <c r="V558" i="4" s="1"/>
  <c r="Y558" i="4" s="1"/>
  <c r="M558" i="4"/>
  <c r="N558" i="4" s="1"/>
  <c r="B558" i="4"/>
  <c r="F558" i="4"/>
  <c r="O559" i="4"/>
  <c r="Z558" i="4"/>
  <c r="P558" i="4" l="1"/>
  <c r="I558" i="4"/>
  <c r="W558" i="4"/>
  <c r="X558" i="4" s="1"/>
  <c r="AA558" i="4" s="1"/>
  <c r="AB558" i="4" s="1"/>
  <c r="G558" i="4"/>
  <c r="Q558" i="4"/>
  <c r="R558" i="4"/>
  <c r="S558" i="4" l="1"/>
  <c r="T558" i="4"/>
  <c r="AC558" i="4"/>
  <c r="H559" i="4"/>
  <c r="K559" i="4" l="1"/>
  <c r="AI558" i="4"/>
  <c r="AJ558" i="4" s="1"/>
  <c r="AG558" i="4"/>
  <c r="C559" i="4" s="1"/>
  <c r="E559" i="4" s="1"/>
  <c r="AD558" i="4"/>
  <c r="AE558" i="4" s="1"/>
  <c r="AF558" i="4"/>
  <c r="B559" i="4" s="1"/>
  <c r="AL559" i="4"/>
  <c r="AH558" i="4"/>
  <c r="D559" i="4" s="1"/>
  <c r="L559" i="4" s="1"/>
  <c r="U559" i="4" s="1"/>
  <c r="V559" i="4" s="1"/>
  <c r="W559" i="4" s="1"/>
  <c r="AK559" i="4"/>
  <c r="O560" i="4"/>
  <c r="I559" i="4" l="1"/>
  <c r="M559" i="4"/>
  <c r="P559" i="4" s="1"/>
  <c r="F559" i="4"/>
  <c r="X559" i="4" s="1"/>
  <c r="Y559" i="4"/>
  <c r="N559" i="4"/>
  <c r="Z559" i="4"/>
  <c r="R559" i="4"/>
  <c r="G559" i="4" l="1"/>
  <c r="AA559" i="4"/>
  <c r="AB559" i="4" s="1"/>
  <c r="Q559" i="4"/>
  <c r="S559" i="4" s="1"/>
  <c r="AC559" i="4"/>
  <c r="H560" i="4"/>
  <c r="K560" i="4" l="1"/>
  <c r="AI559" i="4"/>
  <c r="AJ559" i="4" s="1"/>
  <c r="AD559" i="4"/>
  <c r="AE559" i="4" s="1"/>
  <c r="AG559" i="4"/>
  <c r="C560" i="4" s="1"/>
  <c r="E560" i="4" s="1"/>
  <c r="AF559" i="4"/>
  <c r="T559" i="4"/>
  <c r="B560" i="4" l="1"/>
  <c r="AH559" i="4"/>
  <c r="D560" i="4" s="1"/>
  <c r="AL560" i="4"/>
  <c r="AK560" i="4"/>
  <c r="O561" i="4"/>
  <c r="I560" i="4" l="1"/>
  <c r="L560" i="4"/>
  <c r="U560" i="4" s="1"/>
  <c r="V560" i="4" s="1"/>
  <c r="M560" i="4"/>
  <c r="F560" i="4" l="1"/>
  <c r="P560" i="4"/>
  <c r="N560" i="4"/>
  <c r="Q560" i="4" s="1"/>
  <c r="Y560" i="4"/>
  <c r="W560" i="4"/>
  <c r="X560" i="4" s="1"/>
  <c r="R560" i="4"/>
  <c r="Z560" i="4"/>
  <c r="S560" i="4" l="1"/>
  <c r="G560" i="4"/>
  <c r="AA560" i="4"/>
  <c r="AB560" i="4" s="1"/>
  <c r="AC560" i="4"/>
  <c r="H561" i="4"/>
  <c r="K561" i="4" l="1"/>
  <c r="AI560" i="4"/>
  <c r="AJ560" i="4" s="1"/>
  <c r="AD560" i="4"/>
  <c r="AE560" i="4" s="1"/>
  <c r="AG560" i="4"/>
  <c r="C561" i="4" s="1"/>
  <c r="E561" i="4" s="1"/>
  <c r="AF560" i="4"/>
  <c r="T560" i="4"/>
  <c r="AH560" i="4" l="1"/>
  <c r="D561" i="4" s="1"/>
  <c r="AL561" i="4"/>
  <c r="AK561" i="4"/>
  <c r="B561" i="4"/>
  <c r="O562" i="4"/>
  <c r="L561" i="4" l="1"/>
  <c r="U561" i="4" s="1"/>
  <c r="V561" i="4" s="1"/>
  <c r="I561" i="4"/>
  <c r="F561" i="4" l="1"/>
  <c r="W561" i="4"/>
  <c r="Y561" i="4"/>
  <c r="M561" i="4"/>
  <c r="Z561" i="4"/>
  <c r="X561" i="4" l="1"/>
  <c r="AA561" i="4" s="1"/>
  <c r="AB561" i="4" s="1"/>
  <c r="P561" i="4"/>
  <c r="N561" i="4"/>
  <c r="G561" i="4" s="1"/>
  <c r="R561" i="4"/>
  <c r="Q561" i="4" l="1"/>
  <c r="S561" i="4" s="1"/>
  <c r="T561" i="4" s="1"/>
  <c r="AC561" i="4"/>
  <c r="H562" i="4"/>
  <c r="K562" i="4" l="1"/>
  <c r="AI561" i="4"/>
  <c r="AJ561" i="4" s="1"/>
  <c r="AD561" i="4"/>
  <c r="AE561" i="4" s="1"/>
  <c r="AG561" i="4"/>
  <c r="C562" i="4" s="1"/>
  <c r="E562" i="4" s="1"/>
  <c r="AF561" i="4"/>
  <c r="B562" i="4" s="1"/>
  <c r="O563" i="4"/>
  <c r="I562" i="4" l="1"/>
  <c r="AL562" i="4"/>
  <c r="AH561" i="4"/>
  <c r="D562" i="4" s="1"/>
  <c r="AK562" i="4"/>
  <c r="F562" i="4" l="1"/>
  <c r="L562" i="4"/>
  <c r="U562" i="4" s="1"/>
  <c r="V562" i="4" s="1"/>
  <c r="M562" i="4" l="1"/>
  <c r="N562" i="4" s="1"/>
  <c r="G562" i="4" s="1"/>
  <c r="P562" i="4"/>
  <c r="W562" i="4"/>
  <c r="X562" i="4" s="1"/>
  <c r="Y562" i="4"/>
  <c r="R562" i="4"/>
  <c r="Z562" i="4"/>
  <c r="AA562" i="4" l="1"/>
  <c r="AB562" i="4" s="1"/>
  <c r="Q562" i="4"/>
  <c r="S562" i="4" s="1"/>
  <c r="H563" i="4"/>
  <c r="AC562" i="4"/>
  <c r="K563" i="4" l="1"/>
  <c r="AF562" i="4"/>
  <c r="B563" i="4" s="1"/>
  <c r="AI562" i="4"/>
  <c r="AJ562" i="4" s="1"/>
  <c r="AD562" i="4"/>
  <c r="AE562" i="4" s="1"/>
  <c r="AG562" i="4"/>
  <c r="C563" i="4" s="1"/>
  <c r="E563" i="4" s="1"/>
  <c r="T562" i="4"/>
  <c r="O564" i="4"/>
  <c r="I563" i="4" l="1"/>
  <c r="F563" i="4"/>
  <c r="AH562" i="4"/>
  <c r="D563" i="4" s="1"/>
  <c r="AL563" i="4"/>
  <c r="AK563" i="4"/>
  <c r="L563" i="4" l="1"/>
  <c r="U563" i="4" s="1"/>
  <c r="V563" i="4" s="1"/>
  <c r="M563" i="4" l="1"/>
  <c r="N563" i="4"/>
  <c r="P563" i="4"/>
  <c r="W563" i="4"/>
  <c r="X563" i="4" s="1"/>
  <c r="Y563" i="4"/>
  <c r="R563" i="4"/>
  <c r="Z563" i="4"/>
  <c r="AA563" i="4" l="1"/>
  <c r="AB563" i="4" s="1"/>
  <c r="G563" i="4"/>
  <c r="Q563" i="4"/>
  <c r="S563" i="4" s="1"/>
  <c r="H564" i="4"/>
  <c r="AC563" i="4"/>
  <c r="AF563" i="4" l="1"/>
  <c r="B564" i="4" s="1"/>
  <c r="AI563" i="4"/>
  <c r="AJ563" i="4" s="1"/>
  <c r="AD563" i="4"/>
  <c r="AE563" i="4" s="1"/>
  <c r="AG563" i="4"/>
  <c r="C564" i="4" s="1"/>
  <c r="E564" i="4" s="1"/>
  <c r="K564" i="4"/>
  <c r="T563" i="4"/>
  <c r="O565" i="4"/>
  <c r="AL564" i="4" l="1"/>
  <c r="I564" i="4"/>
  <c r="AK564" i="4"/>
  <c r="AH563" i="4"/>
  <c r="D564" i="4" s="1"/>
  <c r="L564" i="4" s="1"/>
  <c r="U564" i="4" s="1"/>
  <c r="V564" i="4" s="1"/>
  <c r="Y564" i="4" s="1"/>
  <c r="F564" i="4"/>
  <c r="Z564" i="4"/>
  <c r="M564" i="4" l="1"/>
  <c r="P564" i="4" s="1"/>
  <c r="W564" i="4"/>
  <c r="X564" i="4" s="1"/>
  <c r="AA564" i="4" s="1"/>
  <c r="AB564" i="4" s="1"/>
  <c r="N564" i="4"/>
  <c r="R564" i="4"/>
  <c r="G564" i="4" l="1"/>
  <c r="Q564" i="4"/>
  <c r="S564" i="4" s="1"/>
  <c r="H565" i="4"/>
  <c r="AC564" i="4"/>
  <c r="K565" i="4" l="1"/>
  <c r="AD564" i="4"/>
  <c r="AE564" i="4" s="1"/>
  <c r="AI564" i="4"/>
  <c r="AJ564" i="4" s="1"/>
  <c r="AG564" i="4"/>
  <c r="C565" i="4" s="1"/>
  <c r="E565" i="4" s="1"/>
  <c r="AF564" i="4"/>
  <c r="T564" i="4"/>
  <c r="B565" i="4" l="1"/>
  <c r="AH564" i="4"/>
  <c r="D565" i="4" s="1"/>
  <c r="AK565" i="4"/>
  <c r="AL565" i="4"/>
  <c r="O566" i="4"/>
  <c r="L565" i="4" l="1"/>
  <c r="U565" i="4" s="1"/>
  <c r="V565" i="4" s="1"/>
  <c r="I565" i="4"/>
  <c r="M565" i="4" l="1"/>
  <c r="F565" i="4"/>
  <c r="P565" i="4"/>
  <c r="N565" i="4"/>
  <c r="Q565" i="4" s="1"/>
  <c r="W565" i="4"/>
  <c r="Y565" i="4"/>
  <c r="R565" i="4"/>
  <c r="Z565" i="4"/>
  <c r="X565" i="4" l="1"/>
  <c r="G565" i="4"/>
  <c r="AA565" i="4"/>
  <c r="AB565" i="4" s="1"/>
  <c r="S565" i="4"/>
  <c r="AC565" i="4"/>
  <c r="H566" i="4"/>
  <c r="K566" i="4" l="1"/>
  <c r="AI565" i="4"/>
  <c r="AJ565" i="4" s="1"/>
  <c r="AD565" i="4"/>
  <c r="AE565" i="4" s="1"/>
  <c r="AG565" i="4"/>
  <c r="C566" i="4" s="1"/>
  <c r="E566" i="4" s="1"/>
  <c r="AF565" i="4"/>
  <c r="T565" i="4"/>
  <c r="AK566" i="4" l="1"/>
  <c r="AH565" i="4"/>
  <c r="D566" i="4" s="1"/>
  <c r="AL566" i="4"/>
  <c r="B566" i="4"/>
  <c r="O567" i="4"/>
  <c r="I566" i="4" l="1"/>
  <c r="L566" i="4"/>
  <c r="U566" i="4" s="1"/>
  <c r="V566" i="4" s="1"/>
  <c r="M566" i="4" l="1"/>
  <c r="F566" i="4"/>
  <c r="W566" i="4"/>
  <c r="Y566" i="4"/>
  <c r="P566" i="4"/>
  <c r="N566" i="4"/>
  <c r="Z566" i="4"/>
  <c r="R566" i="4"/>
  <c r="Q566" i="4" l="1"/>
  <c r="S566" i="4" s="1"/>
  <c r="T566" i="4" s="1"/>
  <c r="G566" i="4"/>
  <c r="X566" i="4"/>
  <c r="AA566" i="4" s="1"/>
  <c r="AB566" i="4" s="1"/>
  <c r="H567" i="4"/>
  <c r="AC566" i="4"/>
  <c r="AD566" i="4" l="1"/>
  <c r="AE566" i="4" s="1"/>
  <c r="AI566" i="4"/>
  <c r="AJ566" i="4" s="1"/>
  <c r="AG566" i="4"/>
  <c r="C567" i="4" s="1"/>
  <c r="E567" i="4" s="1"/>
  <c r="AF566" i="4"/>
  <c r="K567" i="4"/>
  <c r="AK567" i="4"/>
  <c r="AL567" i="4" l="1"/>
  <c r="AH566" i="4"/>
  <c r="D567" i="4" s="1"/>
  <c r="B567" i="4"/>
  <c r="O568" i="4"/>
  <c r="L567" i="4" l="1"/>
  <c r="U567" i="4" s="1"/>
  <c r="V567" i="4" s="1"/>
  <c r="W567" i="4" s="1"/>
  <c r="I567" i="4"/>
  <c r="Y567" i="4"/>
  <c r="Z567" i="4"/>
  <c r="M567" i="4" l="1"/>
  <c r="F567" i="4"/>
  <c r="N567" i="4" l="1"/>
  <c r="Q567" i="4" s="1"/>
  <c r="P567" i="4"/>
  <c r="X567" i="4"/>
  <c r="AA567" i="4" s="1"/>
  <c r="AB567" i="4" s="1"/>
  <c r="R567" i="4"/>
  <c r="G567" i="4" l="1"/>
  <c r="S567" i="4"/>
  <c r="H568" i="4"/>
  <c r="AC567" i="4"/>
  <c r="K568" i="4" l="1"/>
  <c r="AF567" i="4"/>
  <c r="AD567" i="4"/>
  <c r="AE567" i="4" s="1"/>
  <c r="AG567" i="4"/>
  <c r="C568" i="4" s="1"/>
  <c r="E568" i="4" s="1"/>
  <c r="AI567" i="4"/>
  <c r="AK568" i="4" s="1"/>
  <c r="T567" i="4"/>
  <c r="B568" i="4"/>
  <c r="AL568" i="4"/>
  <c r="O569" i="4"/>
  <c r="AJ567" i="4" l="1"/>
  <c r="AH567" i="4"/>
  <c r="D568" i="4" s="1"/>
  <c r="L568" i="4" s="1"/>
  <c r="U568" i="4" s="1"/>
  <c r="V568" i="4" s="1"/>
  <c r="I568" i="4"/>
  <c r="F568" i="4" l="1"/>
  <c r="Y568" i="4"/>
  <c r="W568" i="4"/>
  <c r="M568" i="4"/>
  <c r="Z568" i="4"/>
  <c r="X568" i="4" l="1"/>
  <c r="AA568" i="4" s="1"/>
  <c r="AB568" i="4" s="1"/>
  <c r="N568" i="4"/>
  <c r="Q568" i="4" s="1"/>
  <c r="P568" i="4"/>
  <c r="R568" i="4"/>
  <c r="S568" i="4" l="1"/>
  <c r="G568" i="4"/>
  <c r="AC568" i="4"/>
  <c r="H569" i="4"/>
  <c r="K569" i="4" l="1"/>
  <c r="AI568" i="4"/>
  <c r="AJ568" i="4" s="1"/>
  <c r="AD568" i="4"/>
  <c r="AE568" i="4" s="1"/>
  <c r="AG568" i="4"/>
  <c r="C569" i="4" s="1"/>
  <c r="E569" i="4" s="1"/>
  <c r="AF568" i="4"/>
  <c r="T568" i="4"/>
  <c r="AH568" i="4" l="1"/>
  <c r="D569" i="4" s="1"/>
  <c r="L569" i="4" s="1"/>
  <c r="U569" i="4" s="1"/>
  <c r="V569" i="4" s="1"/>
  <c r="AL569" i="4"/>
  <c r="B569" i="4"/>
  <c r="AK569" i="4"/>
  <c r="O570" i="4"/>
  <c r="W569" i="4" l="1"/>
  <c r="M569" i="4"/>
  <c r="N569" i="4" s="1"/>
  <c r="Y569" i="4"/>
  <c r="I569" i="4"/>
  <c r="Z569" i="4"/>
  <c r="P569" i="4" l="1"/>
  <c r="F569" i="4"/>
  <c r="Q569" i="4"/>
  <c r="R569" i="4"/>
  <c r="S569" i="4" l="1"/>
  <c r="G569" i="4"/>
  <c r="X569" i="4"/>
  <c r="AA569" i="4" s="1"/>
  <c r="AB569" i="4" s="1"/>
  <c r="H570" i="4"/>
  <c r="AC569" i="4"/>
  <c r="K570" i="4" l="1"/>
  <c r="T569" i="4"/>
  <c r="AD569" i="4"/>
  <c r="AE569" i="4" s="1"/>
  <c r="AI569" i="4"/>
  <c r="AG569" i="4"/>
  <c r="C570" i="4" s="1"/>
  <c r="E570" i="4" s="1"/>
  <c r="AF569" i="4"/>
  <c r="AH569" i="4" l="1"/>
  <c r="D570" i="4" s="1"/>
  <c r="B570" i="4"/>
  <c r="AJ569" i="4"/>
  <c r="AL570" i="4"/>
  <c r="AK570" i="4"/>
  <c r="O571" i="4"/>
  <c r="I570" i="4" l="1"/>
  <c r="L570" i="4"/>
  <c r="U570" i="4" s="1"/>
  <c r="V570" i="4" s="1"/>
  <c r="F570" i="4" l="1"/>
  <c r="M570" i="4"/>
  <c r="W570" i="4"/>
  <c r="Y570" i="4"/>
  <c r="Z570" i="4"/>
  <c r="X570" i="4" l="1"/>
  <c r="AA570" i="4" s="1"/>
  <c r="AB570" i="4" s="1"/>
  <c r="P570" i="4"/>
  <c r="N570" i="4"/>
  <c r="R570" i="4"/>
  <c r="Q570" i="4" l="1"/>
  <c r="S570" i="4" s="1"/>
  <c r="T570" i="4" s="1"/>
  <c r="G570" i="4"/>
  <c r="H571" i="4"/>
  <c r="AC570" i="4"/>
  <c r="K571" i="4" l="1"/>
  <c r="AI570" i="4"/>
  <c r="AJ570" i="4" s="1"/>
  <c r="AD570" i="4"/>
  <c r="AE570" i="4" s="1"/>
  <c r="AG570" i="4"/>
  <c r="C571" i="4" s="1"/>
  <c r="E571" i="4" s="1"/>
  <c r="AF570" i="4"/>
  <c r="B571" i="4" s="1"/>
  <c r="O572" i="4"/>
  <c r="I571" i="4" l="1"/>
  <c r="AL571" i="4"/>
  <c r="AK571" i="4"/>
  <c r="AH570" i="4"/>
  <c r="D571" i="4" s="1"/>
  <c r="F571" i="4" l="1"/>
  <c r="L571" i="4"/>
  <c r="U571" i="4" s="1"/>
  <c r="V571" i="4" s="1"/>
  <c r="M571" i="4" l="1"/>
  <c r="P571" i="4" s="1"/>
  <c r="N571" i="4"/>
  <c r="G571" i="4" s="1"/>
  <c r="W571" i="4"/>
  <c r="X571" i="4" s="1"/>
  <c r="Y571" i="4"/>
  <c r="R571" i="4"/>
  <c r="Z571" i="4"/>
  <c r="Q571" i="4" l="1"/>
  <c r="S571" i="4" s="1"/>
  <c r="AA571" i="4"/>
  <c r="AB571" i="4" s="1"/>
  <c r="AC571" i="4"/>
  <c r="H572" i="4"/>
  <c r="AI571" i="4" l="1"/>
  <c r="AJ571" i="4" s="1"/>
  <c r="AF571" i="4"/>
  <c r="B572" i="4" s="1"/>
  <c r="AD571" i="4"/>
  <c r="AE571" i="4" s="1"/>
  <c r="AG571" i="4"/>
  <c r="C572" i="4" s="1"/>
  <c r="E572" i="4" s="1"/>
  <c r="K572" i="4"/>
  <c r="T571" i="4"/>
  <c r="O573" i="4"/>
  <c r="AL572" i="4" l="1"/>
  <c r="AH571" i="4"/>
  <c r="D572" i="4" s="1"/>
  <c r="AK572" i="4"/>
  <c r="I572" i="4"/>
  <c r="L572" i="4" l="1"/>
  <c r="U572" i="4" s="1"/>
  <c r="V572" i="4" s="1"/>
  <c r="F572" i="4"/>
  <c r="M572" i="4" l="1"/>
  <c r="N572" i="4"/>
  <c r="P572" i="4"/>
  <c r="G572" i="4"/>
  <c r="W572" i="4"/>
  <c r="Y572" i="4"/>
  <c r="X572" i="4"/>
  <c r="R572" i="4"/>
  <c r="Z572" i="4"/>
  <c r="Q572" i="4" l="1"/>
  <c r="S572" i="4" s="1"/>
  <c r="T572" i="4" s="1"/>
  <c r="AA572" i="4"/>
  <c r="AB572" i="4" s="1"/>
  <c r="H573" i="4"/>
  <c r="AC572" i="4"/>
  <c r="AD572" i="4" l="1"/>
  <c r="AE572" i="4" s="1"/>
  <c r="AI572" i="4"/>
  <c r="AK573" i="4" s="1"/>
  <c r="AG572" i="4"/>
  <c r="C573" i="4" s="1"/>
  <c r="E573" i="4" s="1"/>
  <c r="AF572" i="4"/>
  <c r="K573" i="4"/>
  <c r="AL573" i="4"/>
  <c r="AJ572" i="4" l="1"/>
  <c r="AH572" i="4"/>
  <c r="D573" i="4" s="1"/>
  <c r="L573" i="4" s="1"/>
  <c r="U573" i="4" s="1"/>
  <c r="V573" i="4" s="1"/>
  <c r="B573" i="4"/>
  <c r="I573" i="4" s="1"/>
  <c r="O574" i="4"/>
  <c r="M573" i="4" l="1"/>
  <c r="N573" i="4" s="1"/>
  <c r="Q573" i="4" s="1"/>
  <c r="F573" i="4"/>
  <c r="Y573" i="4"/>
  <c r="W573" i="4"/>
  <c r="Z573" i="4"/>
  <c r="P573" i="4" l="1"/>
  <c r="G573" i="4"/>
  <c r="X573" i="4"/>
  <c r="AA573" i="4" s="1"/>
  <c r="AB573" i="4" s="1"/>
  <c r="R573" i="4"/>
  <c r="S573" i="4" l="1"/>
  <c r="H574" i="4"/>
  <c r="AC573" i="4"/>
  <c r="AF573" i="4" l="1"/>
  <c r="AI573" i="4"/>
  <c r="AJ573" i="4" s="1"/>
  <c r="AD573" i="4"/>
  <c r="AE573" i="4" s="1"/>
  <c r="AG573" i="4"/>
  <c r="C574" i="4" s="1"/>
  <c r="E574" i="4" s="1"/>
  <c r="K574" i="4"/>
  <c r="T573" i="4"/>
  <c r="AL574" i="4"/>
  <c r="B574" i="4"/>
  <c r="O575" i="4"/>
  <c r="AK574" i="4" l="1"/>
  <c r="AH573" i="4"/>
  <c r="D574" i="4" s="1"/>
  <c r="L574" i="4" s="1"/>
  <c r="U574" i="4" s="1"/>
  <c r="V574" i="4" s="1"/>
  <c r="W574" i="4" s="1"/>
  <c r="I574" i="4"/>
  <c r="Y574" i="4" l="1"/>
  <c r="M574" i="4"/>
  <c r="F574" i="4"/>
  <c r="X574" i="4" s="1"/>
  <c r="Z574" i="4"/>
  <c r="AA574" i="4" l="1"/>
  <c r="AB574" i="4" s="1"/>
  <c r="N574" i="4"/>
  <c r="P574" i="4"/>
  <c r="R574" i="4"/>
  <c r="Q574" i="4" l="1"/>
  <c r="S574" i="4" s="1"/>
  <c r="G574" i="4"/>
  <c r="AC574" i="4"/>
  <c r="H575" i="4"/>
  <c r="K575" i="4" l="1"/>
  <c r="AI574" i="4"/>
  <c r="AJ574" i="4" s="1"/>
  <c r="AG574" i="4"/>
  <c r="C575" i="4" s="1"/>
  <c r="E575" i="4" s="1"/>
  <c r="F575" i="4" s="1"/>
  <c r="AD574" i="4"/>
  <c r="AE574" i="4" s="1"/>
  <c r="AF574" i="4"/>
  <c r="T574" i="4"/>
  <c r="AL575" i="4" l="1"/>
  <c r="AK575" i="4"/>
  <c r="B575" i="4"/>
  <c r="AH574" i="4"/>
  <c r="D575" i="4" s="1"/>
  <c r="L575" i="4" s="1"/>
  <c r="U575" i="4" s="1"/>
  <c r="V575" i="4" s="1"/>
  <c r="Y575" i="4" s="1"/>
  <c r="O576" i="4"/>
  <c r="Z575" i="4"/>
  <c r="M575" i="4" l="1"/>
  <c r="W575" i="4"/>
  <c r="X575" i="4" s="1"/>
  <c r="AA575" i="4" s="1"/>
  <c r="AB575" i="4" s="1"/>
  <c r="I575" i="4"/>
  <c r="N575" i="4" l="1"/>
  <c r="P575" i="4"/>
  <c r="R575" i="4"/>
  <c r="G575" i="4" l="1"/>
  <c r="Q575" i="4"/>
  <c r="S575" i="4" s="1"/>
  <c r="H576" i="4"/>
  <c r="AC575" i="4"/>
  <c r="K576" i="4" l="1"/>
  <c r="AF575" i="4"/>
  <c r="AG575" i="4"/>
  <c r="C576" i="4" s="1"/>
  <c r="E576" i="4" s="1"/>
  <c r="F576" i="4" s="1"/>
  <c r="AD575" i="4"/>
  <c r="AE575" i="4" s="1"/>
  <c r="AI575" i="4"/>
  <c r="AJ575" i="4" s="1"/>
  <c r="T575" i="4"/>
  <c r="AL576" i="4" l="1"/>
  <c r="AK576" i="4"/>
  <c r="B576" i="4"/>
  <c r="AH575" i="4"/>
  <c r="D576" i="4" s="1"/>
  <c r="L576" i="4" s="1"/>
  <c r="U576" i="4" s="1"/>
  <c r="V576" i="4" s="1"/>
  <c r="Y576" i="4" s="1"/>
  <c r="O577" i="4"/>
  <c r="Z576" i="4"/>
  <c r="W576" i="4" l="1"/>
  <c r="X576" i="4" s="1"/>
  <c r="I576" i="4"/>
  <c r="M576" i="4"/>
  <c r="AA576" i="4"/>
  <c r="AB576" i="4" s="1"/>
  <c r="N576" i="4" l="1"/>
  <c r="P576" i="4"/>
  <c r="R576" i="4"/>
  <c r="Q576" i="4" l="1"/>
  <c r="S576" i="4" s="1"/>
  <c r="G576" i="4"/>
  <c r="H577" i="4"/>
  <c r="AC576" i="4"/>
  <c r="K577" i="4" l="1"/>
  <c r="AG576" i="4"/>
  <c r="C577" i="4" s="1"/>
  <c r="E577" i="4" s="1"/>
  <c r="F577" i="4" s="1"/>
  <c r="AF576" i="4"/>
  <c r="AI576" i="4"/>
  <c r="AJ576" i="4" s="1"/>
  <c r="AD576" i="4"/>
  <c r="AE576" i="4" s="1"/>
  <c r="T576" i="4"/>
  <c r="AL577" i="4" l="1"/>
  <c r="AK577" i="4"/>
  <c r="B577" i="4"/>
  <c r="AH576" i="4"/>
  <c r="D577" i="4" s="1"/>
  <c r="L577" i="4" s="1"/>
  <c r="U577" i="4" s="1"/>
  <c r="V577" i="4" s="1"/>
  <c r="Y577" i="4" s="1"/>
  <c r="O578" i="4"/>
  <c r="Z577" i="4"/>
  <c r="W577" i="4" l="1"/>
  <c r="X577" i="4" s="1"/>
  <c r="M577" i="4"/>
  <c r="P577" i="4" s="1"/>
  <c r="I577" i="4"/>
  <c r="AA577" i="4"/>
  <c r="AB577" i="4" s="1"/>
  <c r="R577" i="4"/>
  <c r="N577" i="4" l="1"/>
  <c r="Q577" i="4" s="1"/>
  <c r="S577" i="4" s="1"/>
  <c r="T577" i="4" s="1"/>
  <c r="G577" i="4"/>
  <c r="AC577" i="4"/>
  <c r="H578" i="4"/>
  <c r="K578" i="4" l="1"/>
  <c r="AD577" i="4"/>
  <c r="AE577" i="4" s="1"/>
  <c r="AI577" i="4"/>
  <c r="AJ577" i="4" s="1"/>
  <c r="AF577" i="4"/>
  <c r="AG577" i="4"/>
  <c r="C578" i="4" s="1"/>
  <c r="E578" i="4" s="1"/>
  <c r="AL578" i="4" l="1"/>
  <c r="B578" i="4"/>
  <c r="AH577" i="4"/>
  <c r="D578" i="4" s="1"/>
  <c r="AK578" i="4"/>
  <c r="O579" i="4"/>
  <c r="L578" i="4" l="1"/>
  <c r="U578" i="4" s="1"/>
  <c r="V578" i="4" s="1"/>
  <c r="I578" i="4"/>
  <c r="M578" i="4" l="1"/>
  <c r="P578" i="4" s="1"/>
  <c r="F578" i="4"/>
  <c r="N578" i="4"/>
  <c r="Y578" i="4"/>
  <c r="W578" i="4"/>
  <c r="Z578" i="4"/>
  <c r="R578" i="4"/>
  <c r="X578" i="4" l="1"/>
  <c r="AA578" i="4" s="1"/>
  <c r="AB578" i="4" s="1"/>
  <c r="Q578" i="4"/>
  <c r="S578" i="4" s="1"/>
  <c r="G578" i="4"/>
  <c r="AC578" i="4"/>
  <c r="H579" i="4"/>
  <c r="K579" i="4" l="1"/>
  <c r="AI578" i="4"/>
  <c r="AJ578" i="4" s="1"/>
  <c r="AD578" i="4"/>
  <c r="AE578" i="4" s="1"/>
  <c r="AG578" i="4"/>
  <c r="C579" i="4" s="1"/>
  <c r="E579" i="4" s="1"/>
  <c r="AF578" i="4"/>
  <c r="T578" i="4"/>
  <c r="AH578" i="4" l="1"/>
  <c r="D579" i="4" s="1"/>
  <c r="L579" i="4" s="1"/>
  <c r="U579" i="4" s="1"/>
  <c r="V579" i="4" s="1"/>
  <c r="AL579" i="4"/>
  <c r="AK579" i="4"/>
  <c r="B579" i="4"/>
  <c r="O580" i="4"/>
  <c r="M579" i="4" l="1"/>
  <c r="P579" i="4"/>
  <c r="N579" i="4"/>
  <c r="I579" i="4"/>
  <c r="Y579" i="4"/>
  <c r="W579" i="4"/>
  <c r="R579" i="4"/>
  <c r="Z579" i="4"/>
  <c r="F579" i="4" l="1"/>
  <c r="G579" i="4" s="1"/>
  <c r="Q579" i="4"/>
  <c r="S579" i="4" s="1"/>
  <c r="T579" i="4" s="1"/>
  <c r="X579" i="4"/>
  <c r="AA579" i="4" s="1"/>
  <c r="AB579" i="4" s="1"/>
  <c r="H580" i="4"/>
  <c r="AC579" i="4"/>
  <c r="AI579" i="4" l="1"/>
  <c r="AJ579" i="4" s="1"/>
  <c r="AD579" i="4"/>
  <c r="AE579" i="4" s="1"/>
  <c r="AG579" i="4"/>
  <c r="C580" i="4" s="1"/>
  <c r="E580" i="4" s="1"/>
  <c r="AF579" i="4"/>
  <c r="K580" i="4"/>
  <c r="AL580" i="4"/>
  <c r="AK580" i="4" l="1"/>
  <c r="B580" i="4"/>
  <c r="AH579" i="4"/>
  <c r="D580" i="4" s="1"/>
  <c r="O581" i="4"/>
  <c r="L580" i="4" l="1"/>
  <c r="U580" i="4" s="1"/>
  <c r="V580" i="4" s="1"/>
  <c r="I580" i="4"/>
  <c r="F580" i="4" l="1"/>
  <c r="W580" i="4"/>
  <c r="Y580" i="4"/>
  <c r="M580" i="4"/>
  <c r="Z580" i="4"/>
  <c r="N580" i="4" l="1"/>
  <c r="G580" i="4" s="1"/>
  <c r="P580" i="4"/>
  <c r="X580" i="4"/>
  <c r="AA580" i="4" s="1"/>
  <c r="AB580" i="4" s="1"/>
  <c r="R580" i="4"/>
  <c r="Q580" i="4" l="1"/>
  <c r="S580" i="4" s="1"/>
  <c r="T580" i="4" s="1"/>
  <c r="AC580" i="4"/>
  <c r="H581" i="4"/>
  <c r="K581" i="4" l="1"/>
  <c r="AG580" i="4"/>
  <c r="C581" i="4" s="1"/>
  <c r="E581" i="4" s="1"/>
  <c r="AD580" i="4"/>
  <c r="AE580" i="4" s="1"/>
  <c r="AI580" i="4"/>
  <c r="AJ580" i="4" s="1"/>
  <c r="AF580" i="4"/>
  <c r="AL581" i="4" l="1"/>
  <c r="AH580" i="4"/>
  <c r="D581" i="4" s="1"/>
  <c r="L581" i="4" s="1"/>
  <c r="U581" i="4" s="1"/>
  <c r="V581" i="4" s="1"/>
  <c r="AK581" i="4"/>
  <c r="B581" i="4"/>
  <c r="O582" i="4"/>
  <c r="Y581" i="4" l="1"/>
  <c r="M581" i="4"/>
  <c r="N581" i="4" s="1"/>
  <c r="I581" i="4"/>
  <c r="W581" i="4"/>
  <c r="Z581" i="4"/>
  <c r="P581" i="4" l="1"/>
  <c r="F581" i="4"/>
  <c r="G581" i="4" s="1"/>
  <c r="Q581" i="4"/>
  <c r="R581" i="4"/>
  <c r="S581" i="4" l="1"/>
  <c r="X581" i="4"/>
  <c r="AA581" i="4" s="1"/>
  <c r="AB581" i="4" s="1"/>
  <c r="AC581" i="4"/>
  <c r="H582" i="4"/>
  <c r="K582" i="4" l="1"/>
  <c r="T581" i="4"/>
  <c r="AD581" i="4"/>
  <c r="AE581" i="4" s="1"/>
  <c r="AI581" i="4"/>
  <c r="AG581" i="4"/>
  <c r="C582" i="4" s="1"/>
  <c r="E582" i="4" s="1"/>
  <c r="AF581" i="4"/>
  <c r="AH581" i="4" l="1"/>
  <c r="D582" i="4" s="1"/>
  <c r="B582" i="4"/>
  <c r="AJ581" i="4"/>
  <c r="AL582" i="4"/>
  <c r="AK582" i="4"/>
  <c r="O583" i="4"/>
  <c r="L582" i="4" l="1"/>
  <c r="U582" i="4" s="1"/>
  <c r="V582" i="4" s="1"/>
  <c r="I582" i="4"/>
  <c r="M582" i="4" l="1"/>
  <c r="F582" i="4"/>
  <c r="N582" i="4"/>
  <c r="Q582" i="4" s="1"/>
  <c r="P582" i="4"/>
  <c r="Y582" i="4"/>
  <c r="W582" i="4"/>
  <c r="X582" i="4" s="1"/>
  <c r="Z582" i="4"/>
  <c r="R582" i="4"/>
  <c r="G582" i="4" l="1"/>
  <c r="AA582" i="4"/>
  <c r="AB582" i="4" s="1"/>
  <c r="S582" i="4"/>
  <c r="T582" i="4" s="1"/>
  <c r="AC582" i="4"/>
  <c r="H583" i="4"/>
  <c r="AI582" i="4" l="1"/>
  <c r="AJ582" i="4" s="1"/>
  <c r="AD582" i="4"/>
  <c r="AE582" i="4" s="1"/>
  <c r="AG582" i="4"/>
  <c r="C583" i="4" s="1"/>
  <c r="E583" i="4" s="1"/>
  <c r="AF582" i="4"/>
  <c r="K583" i="4"/>
  <c r="AL583" i="4" l="1"/>
  <c r="B583" i="4"/>
  <c r="AH582" i="4"/>
  <c r="D583" i="4" s="1"/>
  <c r="AK583" i="4"/>
  <c r="O584" i="4"/>
  <c r="L583" i="4" l="1"/>
  <c r="U583" i="4" s="1"/>
  <c r="V583" i="4" s="1"/>
  <c r="I583" i="4"/>
  <c r="M583" i="4" l="1"/>
  <c r="F583" i="4"/>
  <c r="N583" i="4"/>
  <c r="P583" i="4"/>
  <c r="W583" i="4"/>
  <c r="Y583" i="4"/>
  <c r="Z583" i="4"/>
  <c r="R583" i="4"/>
  <c r="G583" i="4" l="1"/>
  <c r="X583" i="4"/>
  <c r="AA583" i="4" s="1"/>
  <c r="AB583" i="4" s="1"/>
  <c r="Q583" i="4"/>
  <c r="S583" i="4" s="1"/>
  <c r="T583" i="4" s="1"/>
  <c r="H584" i="4"/>
  <c r="AC583" i="4"/>
  <c r="AD583" i="4" l="1"/>
  <c r="AE583" i="4" s="1"/>
  <c r="AI583" i="4"/>
  <c r="AJ583" i="4" s="1"/>
  <c r="AG583" i="4"/>
  <c r="C584" i="4" s="1"/>
  <c r="E584" i="4" s="1"/>
  <c r="AF583" i="4"/>
  <c r="B584" i="4" s="1"/>
  <c r="K584" i="4"/>
  <c r="AL584" i="4"/>
  <c r="O585" i="4"/>
  <c r="AK584" i="4" l="1"/>
  <c r="I584" i="4"/>
  <c r="F584" i="4"/>
  <c r="AH583" i="4"/>
  <c r="D584" i="4" s="1"/>
  <c r="L584" i="4" l="1"/>
  <c r="U584" i="4" s="1"/>
  <c r="V584" i="4" s="1"/>
  <c r="M584" i="4" l="1"/>
  <c r="N584" i="4" s="1"/>
  <c r="Q584" i="4" s="1"/>
  <c r="P584" i="4"/>
  <c r="Y584" i="4"/>
  <c r="W584" i="4"/>
  <c r="X584" i="4" s="1"/>
  <c r="R584" i="4"/>
  <c r="Z584" i="4"/>
  <c r="S584" i="4" l="1"/>
  <c r="T584" i="4" s="1"/>
  <c r="AA584" i="4"/>
  <c r="AB584" i="4" s="1"/>
  <c r="G584" i="4"/>
  <c r="H585" i="4"/>
  <c r="AC584" i="4"/>
  <c r="AD584" i="4" l="1"/>
  <c r="AE584" i="4" s="1"/>
  <c r="AI584" i="4"/>
  <c r="AJ584" i="4" s="1"/>
  <c r="AF584" i="4"/>
  <c r="AG584" i="4"/>
  <c r="C585" i="4" s="1"/>
  <c r="E585" i="4" s="1"/>
  <c r="K585" i="4"/>
  <c r="AK585" i="4" l="1"/>
  <c r="AL585" i="4"/>
  <c r="AH584" i="4"/>
  <c r="D585" i="4" s="1"/>
  <c r="B585" i="4"/>
  <c r="O586" i="4"/>
  <c r="I585" i="4" l="1"/>
  <c r="L585" i="4"/>
  <c r="U585" i="4" s="1"/>
  <c r="V585" i="4" s="1"/>
  <c r="F585" i="4" l="1"/>
  <c r="W585" i="4"/>
  <c r="X585" i="4" s="1"/>
  <c r="Y585" i="4"/>
  <c r="M585" i="4"/>
  <c r="Z585" i="4"/>
  <c r="AA585" i="4" l="1"/>
  <c r="AB585" i="4" s="1"/>
  <c r="P585" i="4"/>
  <c r="N585" i="4"/>
  <c r="R585" i="4"/>
  <c r="Q585" i="4" l="1"/>
  <c r="S585" i="4" s="1"/>
  <c r="T585" i="4" s="1"/>
  <c r="G585" i="4"/>
  <c r="AC585" i="4"/>
  <c r="H586" i="4"/>
  <c r="K586" i="4" l="1"/>
  <c r="AI585" i="4"/>
  <c r="AJ585" i="4" s="1"/>
  <c r="AD585" i="4"/>
  <c r="AE585" i="4" s="1"/>
  <c r="AG585" i="4"/>
  <c r="C586" i="4" s="1"/>
  <c r="E586" i="4" s="1"/>
  <c r="AF585" i="4"/>
  <c r="AH585" i="4" l="1"/>
  <c r="D586" i="4" s="1"/>
  <c r="L586" i="4" s="1"/>
  <c r="U586" i="4" s="1"/>
  <c r="V586" i="4" s="1"/>
  <c r="W586" i="4" s="1"/>
  <c r="B586" i="4"/>
  <c r="AK586" i="4"/>
  <c r="AL586" i="4"/>
  <c r="O587" i="4"/>
  <c r="M586" i="4" l="1"/>
  <c r="N586" i="4" s="1"/>
  <c r="Y586" i="4"/>
  <c r="I586" i="4"/>
  <c r="P586" i="4"/>
  <c r="Z586" i="4"/>
  <c r="R586" i="4"/>
  <c r="F586" i="4" l="1"/>
  <c r="Q586" i="4"/>
  <c r="S586" i="4" s="1"/>
  <c r="T586" i="4" s="1"/>
  <c r="AC586" i="4"/>
  <c r="H587" i="4"/>
  <c r="G586" i="4" l="1"/>
  <c r="X586" i="4"/>
  <c r="AA586" i="4" s="1"/>
  <c r="AB586" i="4" s="1"/>
  <c r="K587" i="4"/>
  <c r="AI586" i="4"/>
  <c r="AJ586" i="4" s="1"/>
  <c r="AD586" i="4"/>
  <c r="AE586" i="4" s="1"/>
  <c r="AF586" i="4"/>
  <c r="AG586" i="4"/>
  <c r="C587" i="4" s="1"/>
  <c r="E587" i="4" s="1"/>
  <c r="AK587" i="4" l="1"/>
  <c r="AH586" i="4"/>
  <c r="D587" i="4" s="1"/>
  <c r="B587" i="4"/>
  <c r="AL587" i="4"/>
  <c r="O588" i="4"/>
  <c r="L587" i="4" l="1"/>
  <c r="U587" i="4" s="1"/>
  <c r="V587" i="4" s="1"/>
  <c r="I587" i="4"/>
  <c r="F587" i="4" l="1"/>
  <c r="M587" i="4"/>
  <c r="Y587" i="4"/>
  <c r="W587" i="4"/>
  <c r="X587" i="4" s="1"/>
  <c r="Z587" i="4"/>
  <c r="AA587" i="4" l="1"/>
  <c r="AB587" i="4" s="1"/>
  <c r="N587" i="4"/>
  <c r="Q587" i="4" s="1"/>
  <c r="P587" i="4"/>
  <c r="R587" i="4"/>
  <c r="S587" i="4" l="1"/>
  <c r="G587" i="4"/>
  <c r="H588" i="4"/>
  <c r="AC587" i="4"/>
  <c r="K588" i="4" l="1"/>
  <c r="AD587" i="4"/>
  <c r="AE587" i="4" s="1"/>
  <c r="AI587" i="4"/>
  <c r="AJ587" i="4" s="1"/>
  <c r="AG587" i="4"/>
  <c r="C588" i="4" s="1"/>
  <c r="E588" i="4" s="1"/>
  <c r="AF587" i="4"/>
  <c r="T587" i="4"/>
  <c r="AH587" i="4" l="1"/>
  <c r="D588" i="4" s="1"/>
  <c r="L588" i="4" s="1"/>
  <c r="U588" i="4" s="1"/>
  <c r="V588" i="4" s="1"/>
  <c r="AL588" i="4"/>
  <c r="B588" i="4"/>
  <c r="AK588" i="4"/>
  <c r="O589" i="4"/>
  <c r="M588" i="4" l="1"/>
  <c r="P588" i="4" s="1"/>
  <c r="Y588" i="4"/>
  <c r="W588" i="4"/>
  <c r="I588" i="4"/>
  <c r="Z588" i="4"/>
  <c r="R588" i="4"/>
  <c r="N588" i="4" l="1"/>
  <c r="Q588" i="4" s="1"/>
  <c r="S588" i="4" s="1"/>
  <c r="F588" i="4"/>
  <c r="H589" i="4"/>
  <c r="K589" i="4" l="1"/>
  <c r="T588" i="4"/>
  <c r="G588" i="4"/>
  <c r="X588" i="4"/>
  <c r="AA588" i="4" s="1"/>
  <c r="AB588" i="4" s="1"/>
  <c r="AC588" i="4"/>
  <c r="AI588" i="4" l="1"/>
  <c r="AD588" i="4"/>
  <c r="AE588" i="4" s="1"/>
  <c r="AG588" i="4"/>
  <c r="C589" i="4" s="1"/>
  <c r="E589" i="4" s="1"/>
  <c r="AF588" i="4"/>
  <c r="AJ588" i="4" l="1"/>
  <c r="AK589" i="4"/>
  <c r="AL589" i="4"/>
  <c r="AH588" i="4"/>
  <c r="D589" i="4" s="1"/>
  <c r="B589" i="4"/>
  <c r="O590" i="4"/>
  <c r="I589" i="4" l="1"/>
  <c r="L589" i="4"/>
  <c r="U589" i="4" s="1"/>
  <c r="V589" i="4" s="1"/>
  <c r="F589" i="4" l="1"/>
  <c r="M589" i="4"/>
  <c r="Y589" i="4"/>
  <c r="W589" i="4"/>
  <c r="X589" i="4" s="1"/>
  <c r="Z589" i="4"/>
  <c r="AA589" i="4" l="1"/>
  <c r="AB589" i="4" s="1"/>
  <c r="P589" i="4"/>
  <c r="N589" i="4"/>
  <c r="G589" i="4" s="1"/>
  <c r="R589" i="4"/>
  <c r="Q589" i="4" l="1"/>
  <c r="S589" i="4" s="1"/>
  <c r="H590" i="4"/>
  <c r="AC589" i="4"/>
  <c r="K590" i="4" l="1"/>
  <c r="AI589" i="4"/>
  <c r="AJ589" i="4" s="1"/>
  <c r="AD589" i="4"/>
  <c r="AE589" i="4" s="1"/>
  <c r="AG589" i="4"/>
  <c r="C590" i="4" s="1"/>
  <c r="E590" i="4" s="1"/>
  <c r="AF589" i="4"/>
  <c r="T589" i="4"/>
  <c r="AH589" i="4" l="1"/>
  <c r="D590" i="4" s="1"/>
  <c r="L590" i="4" s="1"/>
  <c r="U590" i="4" s="1"/>
  <c r="V590" i="4" s="1"/>
  <c r="AK590" i="4"/>
  <c r="B590" i="4"/>
  <c r="AL590" i="4"/>
  <c r="O591" i="4"/>
  <c r="W590" i="4" l="1"/>
  <c r="M590" i="4"/>
  <c r="N590" i="4" s="1"/>
  <c r="Y590" i="4"/>
  <c r="P590" i="4"/>
  <c r="I590" i="4"/>
  <c r="Z590" i="4"/>
  <c r="R590" i="4"/>
  <c r="F590" i="4" l="1"/>
  <c r="Q590" i="4"/>
  <c r="S590" i="4" s="1"/>
  <c r="T590" i="4" s="1"/>
  <c r="H591" i="4"/>
  <c r="K591" i="4" l="1"/>
  <c r="G590" i="4"/>
  <c r="X590" i="4"/>
  <c r="AA590" i="4" s="1"/>
  <c r="AB590" i="4" s="1"/>
  <c r="AC590" i="4"/>
  <c r="AD590" i="4" l="1"/>
  <c r="AE590" i="4" s="1"/>
  <c r="AI590" i="4"/>
  <c r="AG590" i="4"/>
  <c r="C591" i="4" s="1"/>
  <c r="E591" i="4" s="1"/>
  <c r="AF590" i="4"/>
  <c r="AH590" i="4" l="1"/>
  <c r="D591" i="4" s="1"/>
  <c r="B591" i="4"/>
  <c r="AJ590" i="4"/>
  <c r="AL591" i="4"/>
  <c r="AK591" i="4"/>
  <c r="O592" i="4"/>
  <c r="I591" i="4" l="1"/>
  <c r="L591" i="4"/>
  <c r="U591" i="4" s="1"/>
  <c r="V591" i="4" s="1"/>
  <c r="F591" i="4" l="1"/>
  <c r="Y591" i="4"/>
  <c r="W591" i="4"/>
  <c r="X591" i="4" s="1"/>
  <c r="M591" i="4"/>
  <c r="Z591" i="4"/>
  <c r="N591" i="4" l="1"/>
  <c r="Q591" i="4" s="1"/>
  <c r="P591" i="4"/>
  <c r="AA591" i="4"/>
  <c r="AB591" i="4" s="1"/>
  <c r="R591" i="4"/>
  <c r="S591" i="4" l="1"/>
  <c r="T591" i="4" s="1"/>
  <c r="G591" i="4"/>
  <c r="H592" i="4"/>
  <c r="AC591" i="4"/>
  <c r="K592" i="4" l="1"/>
  <c r="AD591" i="4"/>
  <c r="AE591" i="4" s="1"/>
  <c r="AI591" i="4"/>
  <c r="AJ591" i="4" s="1"/>
  <c r="AG591" i="4"/>
  <c r="C592" i="4" s="1"/>
  <c r="E592" i="4" s="1"/>
  <c r="AF591" i="4"/>
  <c r="B592" i="4" l="1"/>
  <c r="AH591" i="4"/>
  <c r="D592" i="4" s="1"/>
  <c r="AK592" i="4"/>
  <c r="AL592" i="4"/>
  <c r="O593" i="4"/>
  <c r="L592" i="4" l="1"/>
  <c r="U592" i="4" s="1"/>
  <c r="V592" i="4" s="1"/>
  <c r="I592" i="4"/>
  <c r="F592" i="4" l="1"/>
  <c r="W592" i="4"/>
  <c r="Y592" i="4"/>
  <c r="M592" i="4"/>
  <c r="Z592" i="4"/>
  <c r="N592" i="4" l="1"/>
  <c r="Q592" i="4" s="1"/>
  <c r="P592" i="4"/>
  <c r="X592" i="4"/>
  <c r="AA592" i="4" s="1"/>
  <c r="AB592" i="4" s="1"/>
  <c r="R592" i="4"/>
  <c r="S592" i="4" l="1"/>
  <c r="T592" i="4" s="1"/>
  <c r="G592" i="4"/>
  <c r="AC592" i="4"/>
  <c r="H593" i="4"/>
  <c r="K593" i="4" l="1"/>
  <c r="AI592" i="4"/>
  <c r="AJ592" i="4" s="1"/>
  <c r="AD592" i="4"/>
  <c r="AE592" i="4" s="1"/>
  <c r="AG592" i="4"/>
  <c r="C593" i="4" s="1"/>
  <c r="E593" i="4" s="1"/>
  <c r="AF592" i="4"/>
  <c r="AH592" i="4" l="1"/>
  <c r="D593" i="4" s="1"/>
  <c r="L593" i="4" s="1"/>
  <c r="U593" i="4" s="1"/>
  <c r="V593" i="4" s="1"/>
  <c r="B593" i="4"/>
  <c r="AK593" i="4"/>
  <c r="AL593" i="4"/>
  <c r="O594" i="4"/>
  <c r="M593" i="4" l="1"/>
  <c r="N593" i="4" s="1"/>
  <c r="W593" i="4"/>
  <c r="P593" i="4"/>
  <c r="I593" i="4"/>
  <c r="Y593" i="4"/>
  <c r="Z593" i="4"/>
  <c r="R593" i="4"/>
  <c r="F593" i="4" l="1"/>
  <c r="Q593" i="4"/>
  <c r="S593" i="4" s="1"/>
  <c r="T593" i="4" s="1"/>
  <c r="H594" i="4"/>
  <c r="K594" i="4" l="1"/>
  <c r="G593" i="4"/>
  <c r="X593" i="4"/>
  <c r="AA593" i="4" s="1"/>
  <c r="AB593" i="4" s="1"/>
  <c r="AC593" i="4"/>
  <c r="AD593" i="4" l="1"/>
  <c r="AE593" i="4" s="1"/>
  <c r="AI593" i="4"/>
  <c r="AG593" i="4"/>
  <c r="C594" i="4" s="1"/>
  <c r="E594" i="4" s="1"/>
  <c r="AF593" i="4"/>
  <c r="AH593" i="4" l="1"/>
  <c r="D594" i="4" s="1"/>
  <c r="B594" i="4"/>
  <c r="AJ593" i="4"/>
  <c r="AL594" i="4"/>
  <c r="AK594" i="4"/>
  <c r="O595" i="4"/>
  <c r="I594" i="4" l="1"/>
  <c r="L594" i="4"/>
  <c r="U594" i="4" s="1"/>
  <c r="V594" i="4" s="1"/>
  <c r="M594" i="4" l="1"/>
  <c r="F594" i="4"/>
  <c r="P594" i="4"/>
  <c r="N594" i="4"/>
  <c r="W594" i="4"/>
  <c r="Y594" i="4"/>
  <c r="Z594" i="4"/>
  <c r="R594" i="4"/>
  <c r="G594" i="4" l="1"/>
  <c r="X594" i="4"/>
  <c r="AA594" i="4" s="1"/>
  <c r="AB594" i="4" s="1"/>
  <c r="Q594" i="4"/>
  <c r="S594" i="4" s="1"/>
  <c r="AC594" i="4"/>
  <c r="H595" i="4"/>
  <c r="K595" i="4" l="1"/>
  <c r="AD594" i="4"/>
  <c r="AE594" i="4" s="1"/>
  <c r="AI594" i="4"/>
  <c r="AJ594" i="4" s="1"/>
  <c r="AG594" i="4"/>
  <c r="C595" i="4" s="1"/>
  <c r="E595" i="4" s="1"/>
  <c r="AF594" i="4"/>
  <c r="T594" i="4"/>
  <c r="AH594" i="4" l="1"/>
  <c r="D595" i="4" s="1"/>
  <c r="L595" i="4" s="1"/>
  <c r="U595" i="4" s="1"/>
  <c r="V595" i="4" s="1"/>
  <c r="B595" i="4"/>
  <c r="AL595" i="4"/>
  <c r="AK595" i="4"/>
  <c r="O596" i="4"/>
  <c r="M595" i="4" l="1"/>
  <c r="P595" i="4" s="1"/>
  <c r="Y595" i="4"/>
  <c r="I595" i="4"/>
  <c r="W595" i="4"/>
  <c r="Z595" i="4"/>
  <c r="R595" i="4"/>
  <c r="N595" i="4" l="1"/>
  <c r="F595" i="4"/>
  <c r="Q595" i="4"/>
  <c r="S595" i="4" s="1"/>
  <c r="T595" i="4" s="1"/>
  <c r="AC595" i="4"/>
  <c r="H596" i="4"/>
  <c r="G595" i="4" l="1"/>
  <c r="X595" i="4"/>
  <c r="AA595" i="4" s="1"/>
  <c r="AB595" i="4" s="1"/>
  <c r="K596" i="4"/>
  <c r="AI595" i="4"/>
  <c r="AJ595" i="4" s="1"/>
  <c r="AD595" i="4"/>
  <c r="AE595" i="4" s="1"/>
  <c r="AG595" i="4"/>
  <c r="C596" i="4" s="1"/>
  <c r="E596" i="4" s="1"/>
  <c r="AF595" i="4"/>
  <c r="AH595" i="4" l="1"/>
  <c r="D596" i="4" s="1"/>
  <c r="L596" i="4" s="1"/>
  <c r="U596" i="4" s="1"/>
  <c r="V596" i="4" s="1"/>
  <c r="AK596" i="4"/>
  <c r="B596" i="4"/>
  <c r="AL596" i="4"/>
  <c r="O597" i="4"/>
  <c r="M596" i="4" l="1"/>
  <c r="N596" i="4" s="1"/>
  <c r="I596" i="4"/>
  <c r="W596" i="4"/>
  <c r="P596" i="4"/>
  <c r="Y596" i="4"/>
  <c r="Z596" i="4"/>
  <c r="R596" i="4"/>
  <c r="F596" i="4" l="1"/>
  <c r="G596" i="4" s="1"/>
  <c r="Q596" i="4"/>
  <c r="S596" i="4" s="1"/>
  <c r="T596" i="4" s="1"/>
  <c r="H597" i="4"/>
  <c r="K597" i="4" l="1"/>
  <c r="X596" i="4"/>
  <c r="AA596" i="4" s="1"/>
  <c r="AB596" i="4" s="1"/>
  <c r="AC596" i="4"/>
  <c r="AI596" i="4" l="1"/>
  <c r="AD596" i="4"/>
  <c r="AE596" i="4" s="1"/>
  <c r="AG596" i="4"/>
  <c r="C597" i="4" s="1"/>
  <c r="E597" i="4" s="1"/>
  <c r="AF596" i="4"/>
  <c r="AJ596" i="4" l="1"/>
  <c r="AK597" i="4"/>
  <c r="AL597" i="4"/>
  <c r="AH596" i="4"/>
  <c r="D597" i="4" s="1"/>
  <c r="B597" i="4"/>
  <c r="O598" i="4"/>
  <c r="L597" i="4" l="1"/>
  <c r="U597" i="4" s="1"/>
  <c r="V597" i="4" s="1"/>
  <c r="I597" i="4"/>
  <c r="F597" i="4" l="1"/>
  <c r="W597" i="4"/>
  <c r="X597" i="4" s="1"/>
  <c r="Y597" i="4"/>
  <c r="M597" i="4"/>
  <c r="Z597" i="4"/>
  <c r="AA597" i="4" l="1"/>
  <c r="AB597" i="4" s="1"/>
  <c r="P597" i="4"/>
  <c r="N597" i="4"/>
  <c r="G597" i="4" s="1"/>
  <c r="R597" i="4"/>
  <c r="Q597" i="4" l="1"/>
  <c r="S597" i="4" s="1"/>
  <c r="T597" i="4" s="1"/>
  <c r="AC597" i="4"/>
  <c r="H598" i="4"/>
  <c r="K598" i="4" l="1"/>
  <c r="AD597" i="4"/>
  <c r="AE597" i="4" s="1"/>
  <c r="AI597" i="4"/>
  <c r="AJ597" i="4" s="1"/>
  <c r="AG597" i="4"/>
  <c r="C598" i="4" s="1"/>
  <c r="E598" i="4" s="1"/>
  <c r="AF597" i="4"/>
  <c r="B598" i="4" s="1"/>
  <c r="O599" i="4"/>
  <c r="AL598" i="4" l="1"/>
  <c r="I598" i="4"/>
  <c r="AH597" i="4"/>
  <c r="D598" i="4" s="1"/>
  <c r="AK598" i="4"/>
  <c r="F598" i="4" l="1"/>
  <c r="L598" i="4"/>
  <c r="U598" i="4" s="1"/>
  <c r="V598" i="4" s="1"/>
  <c r="M598" i="4"/>
  <c r="N598" i="4" l="1"/>
  <c r="Q598" i="4" s="1"/>
  <c r="P598" i="4"/>
  <c r="Y598" i="4"/>
  <c r="W598" i="4"/>
  <c r="X598" i="4" s="1"/>
  <c r="R598" i="4"/>
  <c r="Z598" i="4"/>
  <c r="AA598" i="4" l="1"/>
  <c r="AB598" i="4" s="1"/>
  <c r="G598" i="4"/>
  <c r="S598" i="4"/>
  <c r="AC598" i="4"/>
  <c r="H599" i="4"/>
  <c r="K599" i="4" l="1"/>
  <c r="AI598" i="4"/>
  <c r="AJ598" i="4" s="1"/>
  <c r="AD598" i="4"/>
  <c r="AE598" i="4" s="1"/>
  <c r="AF598" i="4"/>
  <c r="AG598" i="4"/>
  <c r="C599" i="4" s="1"/>
  <c r="E599" i="4" s="1"/>
  <c r="T598" i="4"/>
  <c r="AH598" i="4" l="1"/>
  <c r="D599" i="4" s="1"/>
  <c r="L599" i="4" s="1"/>
  <c r="U599" i="4" s="1"/>
  <c r="V599" i="4" s="1"/>
  <c r="AK599" i="4"/>
  <c r="B599" i="4"/>
  <c r="AL599" i="4"/>
  <c r="O600" i="4"/>
  <c r="W599" i="4" l="1"/>
  <c r="Y599" i="4"/>
  <c r="I599" i="4"/>
  <c r="M599" i="4"/>
  <c r="Z599" i="4"/>
  <c r="F599" i="4" l="1"/>
  <c r="X599" i="4" s="1"/>
  <c r="AA599" i="4" s="1"/>
  <c r="AB599" i="4" s="1"/>
  <c r="P599" i="4"/>
  <c r="N599" i="4"/>
  <c r="Q599" i="4" s="1"/>
  <c r="R599" i="4"/>
  <c r="S599" i="4" l="1"/>
  <c r="T599" i="4" s="1"/>
  <c r="G599" i="4"/>
  <c r="H600" i="4"/>
  <c r="AC599" i="4"/>
  <c r="K600" i="4" l="1"/>
  <c r="AI599" i="4"/>
  <c r="AJ599" i="4" s="1"/>
  <c r="AD599" i="4"/>
  <c r="AE599" i="4" s="1"/>
  <c r="AG599" i="4"/>
  <c r="C600" i="4" s="1"/>
  <c r="E600" i="4" s="1"/>
  <c r="AF599" i="4"/>
  <c r="AL600" i="4" l="1"/>
  <c r="AK600" i="4"/>
  <c r="B600" i="4"/>
  <c r="AH599" i="4"/>
  <c r="D600" i="4" s="1"/>
  <c r="O601" i="4"/>
  <c r="L600" i="4" l="1"/>
  <c r="U600" i="4" s="1"/>
  <c r="V600" i="4" s="1"/>
  <c r="I600" i="4"/>
  <c r="M600" i="4" l="1"/>
  <c r="F600" i="4"/>
  <c r="P600" i="4"/>
  <c r="N600" i="4"/>
  <c r="W600" i="4"/>
  <c r="Y600" i="4"/>
  <c r="R600" i="4"/>
  <c r="Z600" i="4"/>
  <c r="X600" i="4" l="1"/>
  <c r="AA600" i="4" s="1"/>
  <c r="AB600" i="4" s="1"/>
  <c r="G600" i="4"/>
  <c r="Q600" i="4"/>
  <c r="S600" i="4" s="1"/>
  <c r="T600" i="4" s="1"/>
  <c r="H601" i="4"/>
  <c r="AC600" i="4"/>
  <c r="AI600" i="4" l="1"/>
  <c r="AJ600" i="4" s="1"/>
  <c r="AD600" i="4"/>
  <c r="AE600" i="4" s="1"/>
  <c r="AG600" i="4"/>
  <c r="C601" i="4" s="1"/>
  <c r="E601" i="4" s="1"/>
  <c r="AF600" i="4"/>
  <c r="B601" i="4" s="1"/>
  <c r="AL601" i="4"/>
  <c r="K601" i="4"/>
  <c r="AK601" i="4"/>
  <c r="O602" i="4"/>
  <c r="AH600" i="4" l="1"/>
  <c r="D601" i="4" s="1"/>
  <c r="I601" i="4"/>
  <c r="F601" i="4" l="1"/>
  <c r="L601" i="4"/>
  <c r="U601" i="4" s="1"/>
  <c r="V601" i="4" s="1"/>
  <c r="W601" i="4" l="1"/>
  <c r="X601" i="4" s="1"/>
  <c r="Y601" i="4"/>
  <c r="M601" i="4"/>
  <c r="Z601" i="4"/>
  <c r="P601" i="4" l="1"/>
  <c r="N601" i="4"/>
  <c r="Q601" i="4" s="1"/>
  <c r="AA601" i="4"/>
  <c r="AB601" i="4" s="1"/>
  <c r="R601" i="4"/>
  <c r="S601" i="4" l="1"/>
  <c r="T601" i="4" s="1"/>
  <c r="G601" i="4"/>
  <c r="H602" i="4"/>
  <c r="AC601" i="4"/>
  <c r="K602" i="4" l="1"/>
  <c r="AI601" i="4"/>
  <c r="AJ601" i="4" s="1"/>
  <c r="AD601" i="4"/>
  <c r="AE601" i="4" s="1"/>
  <c r="AF601" i="4"/>
  <c r="AG601" i="4"/>
  <c r="C602" i="4" s="1"/>
  <c r="E602" i="4" s="1"/>
  <c r="AK602" i="4" l="1"/>
  <c r="B602" i="4"/>
  <c r="AH601" i="4"/>
  <c r="D602" i="4" s="1"/>
  <c r="AL602" i="4"/>
  <c r="O603" i="4"/>
  <c r="L602" i="4" l="1"/>
  <c r="U602" i="4" s="1"/>
  <c r="V602" i="4" s="1"/>
  <c r="I602" i="4"/>
  <c r="M602" i="4" l="1"/>
  <c r="F602" i="4"/>
  <c r="W602" i="4"/>
  <c r="X602" i="4" s="1"/>
  <c r="Y602" i="4"/>
  <c r="P602" i="4"/>
  <c r="N602" i="4"/>
  <c r="Q602" i="4" s="1"/>
  <c r="R602" i="4"/>
  <c r="Z602" i="4"/>
  <c r="S602" i="4" l="1"/>
  <c r="AA602" i="4"/>
  <c r="AB602" i="4" s="1"/>
  <c r="G602" i="4"/>
  <c r="AC602" i="4"/>
  <c r="H603" i="4"/>
  <c r="K603" i="4" l="1"/>
  <c r="AD602" i="4"/>
  <c r="AE602" i="4" s="1"/>
  <c r="AG602" i="4"/>
  <c r="C603" i="4" s="1"/>
  <c r="E603" i="4" s="1"/>
  <c r="AI602" i="4"/>
  <c r="AJ602" i="4" s="1"/>
  <c r="AF602" i="4"/>
  <c r="B603" i="4" s="1"/>
  <c r="T602" i="4"/>
  <c r="O604" i="4"/>
  <c r="I603" i="4" l="1"/>
  <c r="AK603" i="4"/>
  <c r="AH602" i="4"/>
  <c r="D603" i="4" s="1"/>
  <c r="AL603" i="4"/>
  <c r="F603" i="4" l="1"/>
  <c r="L603" i="4"/>
  <c r="U603" i="4" s="1"/>
  <c r="V603" i="4" s="1"/>
  <c r="M603" i="4" l="1"/>
  <c r="P603" i="4"/>
  <c r="N603" i="4"/>
  <c r="G603" i="4" s="1"/>
  <c r="Y603" i="4"/>
  <c r="W603" i="4"/>
  <c r="X603" i="4" s="1"/>
  <c r="R603" i="4"/>
  <c r="Z603" i="4"/>
  <c r="AA603" i="4" l="1"/>
  <c r="AB603" i="4" s="1"/>
  <c r="Q603" i="4"/>
  <c r="S603" i="4" s="1"/>
  <c r="AC603" i="4"/>
  <c r="H604" i="4"/>
  <c r="K604" i="4" l="1"/>
  <c r="AG603" i="4"/>
  <c r="C604" i="4" s="1"/>
  <c r="E604" i="4" s="1"/>
  <c r="AD603" i="4"/>
  <c r="AE603" i="4" s="1"/>
  <c r="AI603" i="4"/>
  <c r="AJ603" i="4" s="1"/>
  <c r="AF603" i="4"/>
  <c r="B604" i="4" s="1"/>
  <c r="T603" i="4"/>
  <c r="O605" i="4"/>
  <c r="AL604" i="4" l="1"/>
  <c r="AK604" i="4"/>
  <c r="AH603" i="4"/>
  <c r="D604" i="4" s="1"/>
  <c r="I604" i="4"/>
  <c r="F604" i="4" l="1"/>
  <c r="L604" i="4"/>
  <c r="U604" i="4" s="1"/>
  <c r="V604" i="4" s="1"/>
  <c r="W604" i="4" l="1"/>
  <c r="X604" i="4" s="1"/>
  <c r="Y604" i="4"/>
  <c r="M604" i="4"/>
  <c r="Z604" i="4"/>
  <c r="P604" i="4" l="1"/>
  <c r="N604" i="4"/>
  <c r="AA604" i="4"/>
  <c r="AB604" i="4" s="1"/>
  <c r="R604" i="4"/>
  <c r="Q604" i="4" l="1"/>
  <c r="S604" i="4" s="1"/>
  <c r="G604" i="4"/>
  <c r="AC604" i="4"/>
  <c r="H605" i="4"/>
  <c r="K605" i="4" l="1"/>
  <c r="AI604" i="4"/>
  <c r="AJ604" i="4" s="1"/>
  <c r="AF604" i="4"/>
  <c r="B605" i="4" s="1"/>
  <c r="AD604" i="4"/>
  <c r="AE604" i="4" s="1"/>
  <c r="AG604" i="4"/>
  <c r="C605" i="4" s="1"/>
  <c r="E605" i="4" s="1"/>
  <c r="T604" i="4"/>
  <c r="O606" i="4"/>
  <c r="AL605" i="4" l="1"/>
  <c r="I605" i="4"/>
  <c r="AK605" i="4"/>
  <c r="AH604" i="4"/>
  <c r="D605" i="4" s="1"/>
  <c r="F605" i="4" l="1"/>
  <c r="L605" i="4"/>
  <c r="U605" i="4" s="1"/>
  <c r="V605" i="4" s="1"/>
  <c r="M605" i="4" l="1"/>
  <c r="N605" i="4"/>
  <c r="P605" i="4"/>
  <c r="W605" i="4"/>
  <c r="X605" i="4" s="1"/>
  <c r="Y605" i="4"/>
  <c r="R605" i="4"/>
  <c r="Z605" i="4"/>
  <c r="AA605" i="4" l="1"/>
  <c r="AB605" i="4" s="1"/>
  <c r="Q605" i="4"/>
  <c r="S605" i="4" s="1"/>
  <c r="G605" i="4"/>
  <c r="H606" i="4"/>
  <c r="AC605" i="4"/>
  <c r="AD605" i="4" l="1"/>
  <c r="AE605" i="4" s="1"/>
  <c r="AI605" i="4"/>
  <c r="AJ605" i="4" s="1"/>
  <c r="AF605" i="4"/>
  <c r="AG605" i="4"/>
  <c r="C606" i="4" s="1"/>
  <c r="E606" i="4" s="1"/>
  <c r="K606" i="4"/>
  <c r="T605" i="4"/>
  <c r="AK606" i="4" l="1"/>
  <c r="AH605" i="4"/>
  <c r="D606" i="4" s="1"/>
  <c r="L606" i="4" s="1"/>
  <c r="U606" i="4" s="1"/>
  <c r="V606" i="4" s="1"/>
  <c r="AL606" i="4"/>
  <c r="B606" i="4"/>
  <c r="I606" i="4" s="1"/>
  <c r="O607" i="4"/>
  <c r="M606" i="4" l="1"/>
  <c r="P606" i="4" s="1"/>
  <c r="W606" i="4"/>
  <c r="Y606" i="4"/>
  <c r="F606" i="4"/>
  <c r="N606" i="4"/>
  <c r="Q606" i="4" s="1"/>
  <c r="R606" i="4"/>
  <c r="Z606" i="4"/>
  <c r="G606" i="4" l="1"/>
  <c r="S606" i="4"/>
  <c r="X606" i="4"/>
  <c r="AA606" i="4" s="1"/>
  <c r="AB606" i="4" s="1"/>
  <c r="AC606" i="4"/>
  <c r="H607" i="4"/>
  <c r="K607" i="4" l="1"/>
  <c r="AI606" i="4"/>
  <c r="AJ606" i="4" s="1"/>
  <c r="AD606" i="4"/>
  <c r="AE606" i="4" s="1"/>
  <c r="AG606" i="4"/>
  <c r="C607" i="4" s="1"/>
  <c r="E607" i="4" s="1"/>
  <c r="AF606" i="4"/>
  <c r="B607" i="4" s="1"/>
  <c r="T606" i="4"/>
  <c r="O608" i="4"/>
  <c r="AK607" i="4" l="1"/>
  <c r="AH606" i="4"/>
  <c r="D607" i="4" s="1"/>
  <c r="I607" i="4"/>
  <c r="AL607" i="4"/>
  <c r="F607" i="4" l="1"/>
  <c r="L607" i="4"/>
  <c r="U607" i="4" s="1"/>
  <c r="V607" i="4" s="1"/>
  <c r="M607" i="4" l="1"/>
  <c r="N607" i="4" s="1"/>
  <c r="Q607" i="4" s="1"/>
  <c r="P607" i="4"/>
  <c r="W607" i="4"/>
  <c r="X607" i="4" s="1"/>
  <c r="Y607" i="4"/>
  <c r="R607" i="4"/>
  <c r="Z607" i="4"/>
  <c r="G607" i="4" l="1"/>
  <c r="AA607" i="4"/>
  <c r="AB607" i="4" s="1"/>
  <c r="S607" i="4"/>
  <c r="T607" i="4"/>
  <c r="AC607" i="4"/>
  <c r="H608" i="4"/>
  <c r="K608" i="4" l="1"/>
  <c r="AI607" i="4"/>
  <c r="AJ607" i="4" s="1"/>
  <c r="AD607" i="4"/>
  <c r="AE607" i="4" s="1"/>
  <c r="AF607" i="4"/>
  <c r="AG607" i="4"/>
  <c r="C608" i="4" s="1"/>
  <c r="E608" i="4" s="1"/>
  <c r="AK608" i="4" l="1"/>
  <c r="AL608" i="4"/>
  <c r="B608" i="4"/>
  <c r="AH607" i="4"/>
  <c r="D608" i="4" s="1"/>
  <c r="O609" i="4"/>
  <c r="L608" i="4" l="1"/>
  <c r="U608" i="4" s="1"/>
  <c r="V608" i="4" s="1"/>
  <c r="I608" i="4"/>
  <c r="M608" i="4" l="1"/>
  <c r="F608" i="4"/>
  <c r="N608" i="4"/>
  <c r="P608" i="4"/>
  <c r="Y608" i="4"/>
  <c r="W608" i="4"/>
  <c r="Z608" i="4"/>
  <c r="R608" i="4"/>
  <c r="G608" i="4" l="1"/>
  <c r="X608" i="4"/>
  <c r="AA608" i="4" s="1"/>
  <c r="AB608" i="4" s="1"/>
  <c r="Q608" i="4"/>
  <c r="S608" i="4" s="1"/>
  <c r="AC608" i="4"/>
  <c r="H609" i="4"/>
  <c r="K609" i="4" l="1"/>
  <c r="AD608" i="4"/>
  <c r="AE608" i="4" s="1"/>
  <c r="AI608" i="4"/>
  <c r="AJ608" i="4" s="1"/>
  <c r="AG608" i="4"/>
  <c r="C609" i="4" s="1"/>
  <c r="E609" i="4" s="1"/>
  <c r="AF608" i="4"/>
  <c r="T608" i="4"/>
  <c r="AH608" i="4" l="1"/>
  <c r="D609" i="4" s="1"/>
  <c r="L609" i="4" s="1"/>
  <c r="U609" i="4" s="1"/>
  <c r="V609" i="4" s="1"/>
  <c r="AK609" i="4"/>
  <c r="AL609" i="4"/>
  <c r="B609" i="4"/>
  <c r="O610" i="4"/>
  <c r="W609" i="4" l="1"/>
  <c r="M609" i="4"/>
  <c r="N609" i="4" s="1"/>
  <c r="I609" i="4"/>
  <c r="Y609" i="4"/>
  <c r="Z609" i="4"/>
  <c r="P609" i="4" l="1"/>
  <c r="F609" i="4"/>
  <c r="Q609" i="4"/>
  <c r="R609" i="4"/>
  <c r="S609" i="4" l="1"/>
  <c r="T609" i="4" s="1"/>
  <c r="G609" i="4"/>
  <c r="X609" i="4"/>
  <c r="AA609" i="4" s="1"/>
  <c r="AB609" i="4" s="1"/>
  <c r="H610" i="4"/>
  <c r="AC609" i="4"/>
  <c r="K610" i="4" l="1"/>
  <c r="AI609" i="4"/>
  <c r="AG609" i="4"/>
  <c r="C610" i="4" s="1"/>
  <c r="E610" i="4" s="1"/>
  <c r="AD609" i="4"/>
  <c r="AE609" i="4" s="1"/>
  <c r="AF609" i="4"/>
  <c r="AH609" i="4" l="1"/>
  <c r="D610" i="4" s="1"/>
  <c r="B610" i="4"/>
  <c r="AJ609" i="4"/>
  <c r="AL610" i="4"/>
  <c r="AK610" i="4"/>
  <c r="O611" i="4"/>
  <c r="I610" i="4" l="1"/>
  <c r="L610" i="4"/>
  <c r="U610" i="4" s="1"/>
  <c r="V610" i="4" s="1"/>
  <c r="F610" i="4" l="1"/>
  <c r="M610" i="4"/>
  <c r="W610" i="4"/>
  <c r="Y610" i="4"/>
  <c r="Z610" i="4"/>
  <c r="X610" i="4" l="1"/>
  <c r="AA610" i="4"/>
  <c r="AB610" i="4" s="1"/>
  <c r="N610" i="4"/>
  <c r="Q610" i="4" s="1"/>
  <c r="P610" i="4"/>
  <c r="R610" i="4"/>
  <c r="S610" i="4" l="1"/>
  <c r="G610" i="4"/>
  <c r="AC610" i="4"/>
  <c r="H611" i="4"/>
  <c r="K611" i="4" l="1"/>
  <c r="AI610" i="4"/>
  <c r="AJ610" i="4" s="1"/>
  <c r="AD610" i="4"/>
  <c r="AE610" i="4" s="1"/>
  <c r="AG610" i="4"/>
  <c r="C611" i="4" s="1"/>
  <c r="E611" i="4" s="1"/>
  <c r="AF610" i="4"/>
  <c r="T610" i="4"/>
  <c r="AH610" i="4" l="1"/>
  <c r="D611" i="4" s="1"/>
  <c r="L611" i="4" s="1"/>
  <c r="U611" i="4" s="1"/>
  <c r="V611" i="4" s="1"/>
  <c r="B611" i="4"/>
  <c r="I611" i="4" s="1"/>
  <c r="AK611" i="4"/>
  <c r="AL611" i="4"/>
  <c r="O612" i="4"/>
  <c r="W611" i="4" l="1"/>
  <c r="Y611" i="4"/>
  <c r="M611" i="4"/>
  <c r="N611" i="4" s="1"/>
  <c r="F611" i="4"/>
  <c r="Z611" i="4"/>
  <c r="Q611" i="4" l="1"/>
  <c r="P611" i="4"/>
  <c r="X611" i="4"/>
  <c r="AA611" i="4" s="1"/>
  <c r="AB611" i="4" s="1"/>
  <c r="G611" i="4"/>
  <c r="R611" i="4"/>
  <c r="S611" i="4" l="1"/>
  <c r="T611" i="4" s="1"/>
  <c r="AC611" i="4"/>
  <c r="H612" i="4"/>
  <c r="AF611" i="4" l="1"/>
  <c r="AG611" i="4"/>
  <c r="C612" i="4" s="1"/>
  <c r="E612" i="4" s="1"/>
  <c r="AI611" i="4"/>
  <c r="AJ611" i="4" s="1"/>
  <c r="AD611" i="4"/>
  <c r="AE611" i="4" s="1"/>
  <c r="K612" i="4"/>
  <c r="B612" i="4"/>
  <c r="O613" i="4"/>
  <c r="AK612" i="4" l="1"/>
  <c r="AL612" i="4"/>
  <c r="AH611" i="4"/>
  <c r="D612" i="4" s="1"/>
  <c r="I612" i="4"/>
  <c r="L612" i="4" l="1"/>
  <c r="U612" i="4" s="1"/>
  <c r="V612" i="4" s="1"/>
  <c r="F612" i="4"/>
  <c r="M612" i="4" l="1"/>
  <c r="P612" i="4"/>
  <c r="N612" i="4"/>
  <c r="Q612" i="4" s="1"/>
  <c r="W612" i="4"/>
  <c r="X612" i="4" s="1"/>
  <c r="Y612" i="4"/>
  <c r="R612" i="4"/>
  <c r="Z612" i="4"/>
  <c r="G612" i="4" l="1"/>
  <c r="AA612" i="4"/>
  <c r="AB612" i="4" s="1"/>
  <c r="S612" i="4"/>
  <c r="AC612" i="4"/>
  <c r="H613" i="4"/>
  <c r="K613" i="4" l="1"/>
  <c r="AG612" i="4"/>
  <c r="C613" i="4" s="1"/>
  <c r="E613" i="4" s="1"/>
  <c r="AF612" i="4"/>
  <c r="AH612" i="4" s="1"/>
  <c r="D613" i="4" s="1"/>
  <c r="AI612" i="4"/>
  <c r="AJ612" i="4" s="1"/>
  <c r="AD612" i="4"/>
  <c r="AE612" i="4" s="1"/>
  <c r="T612" i="4"/>
  <c r="B613" i="4" l="1"/>
  <c r="AK613" i="4"/>
  <c r="AL613" i="4"/>
  <c r="L613" i="4"/>
  <c r="U613" i="4" s="1"/>
  <c r="V613" i="4" s="1"/>
  <c r="I613" i="4"/>
  <c r="O614" i="4"/>
  <c r="F613" i="4" l="1"/>
  <c r="Y613" i="4"/>
  <c r="W613" i="4"/>
  <c r="X613" i="4" s="1"/>
  <c r="M613" i="4"/>
  <c r="Z613" i="4"/>
  <c r="N613" i="4" l="1"/>
  <c r="G613" i="4" s="1"/>
  <c r="P613" i="4"/>
  <c r="AA613" i="4"/>
  <c r="AB613" i="4" s="1"/>
  <c r="R613" i="4"/>
  <c r="Q613" i="4" l="1"/>
  <c r="S613" i="4" s="1"/>
  <c r="AC613" i="4"/>
  <c r="H614" i="4"/>
  <c r="K614" i="4" l="1"/>
  <c r="AD613" i="4"/>
  <c r="AE613" i="4" s="1"/>
  <c r="AI613" i="4"/>
  <c r="AJ613" i="4" s="1"/>
  <c r="AG613" i="4"/>
  <c r="C614" i="4" s="1"/>
  <c r="E614" i="4" s="1"/>
  <c r="AF613" i="4"/>
  <c r="T613" i="4"/>
  <c r="AH613" i="4" l="1"/>
  <c r="D614" i="4" s="1"/>
  <c r="L614" i="4" s="1"/>
  <c r="U614" i="4" s="1"/>
  <c r="V614" i="4" s="1"/>
  <c r="B614" i="4"/>
  <c r="AL614" i="4"/>
  <c r="AK614" i="4"/>
  <c r="O615" i="4"/>
  <c r="M614" i="4" l="1"/>
  <c r="N614" i="4" s="1"/>
  <c r="I614" i="4"/>
  <c r="W614" i="4"/>
  <c r="Y614" i="4"/>
  <c r="Z614" i="4"/>
  <c r="P614" i="4" l="1"/>
  <c r="F614" i="4"/>
  <c r="Q614" i="4"/>
  <c r="R614" i="4"/>
  <c r="S614" i="4" l="1"/>
  <c r="G614" i="4"/>
  <c r="X614" i="4"/>
  <c r="AA614" i="4" s="1"/>
  <c r="AB614" i="4" s="1"/>
  <c r="H615" i="4"/>
  <c r="AC614" i="4"/>
  <c r="K615" i="4" l="1"/>
  <c r="T614" i="4"/>
  <c r="AD614" i="4"/>
  <c r="AE614" i="4" s="1"/>
  <c r="AI614" i="4"/>
  <c r="AG614" i="4"/>
  <c r="C615" i="4" s="1"/>
  <c r="E615" i="4" s="1"/>
  <c r="AF614" i="4"/>
  <c r="AH614" i="4" l="1"/>
  <c r="D615" i="4" s="1"/>
  <c r="B615" i="4"/>
  <c r="AJ614" i="4"/>
  <c r="AK615" i="4"/>
  <c r="AL615" i="4"/>
  <c r="O616" i="4"/>
  <c r="L615" i="4" l="1"/>
  <c r="U615" i="4" s="1"/>
  <c r="V615" i="4" s="1"/>
  <c r="I615" i="4"/>
  <c r="F615" i="4" l="1"/>
  <c r="Y615" i="4"/>
  <c r="W615" i="4"/>
  <c r="X615" i="4" s="1"/>
  <c r="M615" i="4"/>
  <c r="Z615" i="4"/>
  <c r="AA615" i="4" l="1"/>
  <c r="AB615" i="4" s="1"/>
  <c r="P615" i="4"/>
  <c r="N615" i="4"/>
  <c r="G615" i="4" s="1"/>
  <c r="R615" i="4"/>
  <c r="Q615" i="4" l="1"/>
  <c r="S615" i="4" s="1"/>
  <c r="T615" i="4" s="1"/>
  <c r="AC615" i="4"/>
  <c r="H616" i="4"/>
  <c r="K616" i="4" l="1"/>
  <c r="AI615" i="4"/>
  <c r="AJ615" i="4" s="1"/>
  <c r="AD615" i="4"/>
  <c r="AE615" i="4" s="1"/>
  <c r="AG615" i="4"/>
  <c r="C616" i="4" s="1"/>
  <c r="E616" i="4" s="1"/>
  <c r="AF615" i="4"/>
  <c r="AH615" i="4" l="1"/>
  <c r="D616" i="4" s="1"/>
  <c r="L616" i="4" s="1"/>
  <c r="U616" i="4" s="1"/>
  <c r="V616" i="4" s="1"/>
  <c r="B616" i="4"/>
  <c r="AK616" i="4"/>
  <c r="AL616" i="4"/>
  <c r="O617" i="4"/>
  <c r="M616" i="4" l="1"/>
  <c r="W616" i="4"/>
  <c r="P616" i="4"/>
  <c r="N616" i="4"/>
  <c r="I616" i="4"/>
  <c r="Y616" i="4"/>
  <c r="R616" i="4"/>
  <c r="Z616" i="4"/>
  <c r="F616" i="4" l="1"/>
  <c r="Q616" i="4"/>
  <c r="S616" i="4" s="1"/>
  <c r="T616" i="4" s="1"/>
  <c r="H617" i="4"/>
  <c r="K617" i="4" l="1"/>
  <c r="G616" i="4"/>
  <c r="X616" i="4"/>
  <c r="AA616" i="4" s="1"/>
  <c r="AB616" i="4" s="1"/>
  <c r="AC616" i="4"/>
  <c r="AI616" i="4" l="1"/>
  <c r="AD616" i="4"/>
  <c r="AE616" i="4" s="1"/>
  <c r="AG616" i="4"/>
  <c r="C617" i="4" s="1"/>
  <c r="E617" i="4" s="1"/>
  <c r="AF616" i="4"/>
  <c r="AJ616" i="4" l="1"/>
  <c r="AL617" i="4"/>
  <c r="AK617" i="4"/>
  <c r="AH616" i="4"/>
  <c r="D617" i="4" s="1"/>
  <c r="B617" i="4"/>
  <c r="O618" i="4"/>
  <c r="L617" i="4" l="1"/>
  <c r="U617" i="4" s="1"/>
  <c r="V617" i="4" s="1"/>
  <c r="I617" i="4"/>
  <c r="F617" i="4" l="1"/>
  <c r="W617" i="4"/>
  <c r="Y617" i="4"/>
  <c r="M617" i="4"/>
  <c r="Z617" i="4"/>
  <c r="P617" i="4" l="1"/>
  <c r="N617" i="4"/>
  <c r="X617" i="4"/>
  <c r="AA617" i="4" s="1"/>
  <c r="AB617" i="4" s="1"/>
  <c r="G617" i="4"/>
  <c r="R617" i="4"/>
  <c r="Q617" i="4" l="1"/>
  <c r="S617" i="4" s="1"/>
  <c r="T617" i="4" s="1"/>
  <c r="AC617" i="4"/>
  <c r="H618" i="4"/>
  <c r="K618" i="4" l="1"/>
  <c r="AI617" i="4"/>
  <c r="AJ617" i="4" s="1"/>
  <c r="AD617" i="4"/>
  <c r="AE617" i="4" s="1"/>
  <c r="AG617" i="4"/>
  <c r="C618" i="4" s="1"/>
  <c r="E618" i="4" s="1"/>
  <c r="AF617" i="4"/>
  <c r="AH617" i="4" l="1"/>
  <c r="D618" i="4" s="1"/>
  <c r="AK618" i="4"/>
  <c r="AL618" i="4"/>
  <c r="B618" i="4"/>
  <c r="O619" i="4"/>
  <c r="L618" i="4" l="1"/>
  <c r="U618" i="4" s="1"/>
  <c r="V618" i="4" s="1"/>
  <c r="I618" i="4"/>
  <c r="F618" i="4" l="1"/>
  <c r="W618" i="4"/>
  <c r="X618" i="4" s="1"/>
  <c r="Y618" i="4"/>
  <c r="M618" i="4"/>
  <c r="Z618" i="4"/>
  <c r="AA618" i="4" l="1"/>
  <c r="AB618" i="4" s="1"/>
  <c r="P618" i="4"/>
  <c r="N618" i="4"/>
  <c r="Q618" i="4" s="1"/>
  <c r="R618" i="4"/>
  <c r="S618" i="4" l="1"/>
  <c r="G618" i="4"/>
  <c r="AC618" i="4"/>
  <c r="H619" i="4"/>
  <c r="K619" i="4" l="1"/>
  <c r="AD618" i="4"/>
  <c r="AE618" i="4" s="1"/>
  <c r="AI618" i="4"/>
  <c r="AJ618" i="4" s="1"/>
  <c r="AG618" i="4"/>
  <c r="C619" i="4" s="1"/>
  <c r="E619" i="4" s="1"/>
  <c r="AF618" i="4"/>
  <c r="T618" i="4"/>
  <c r="AH618" i="4" l="1"/>
  <c r="D619" i="4" s="1"/>
  <c r="L619" i="4" s="1"/>
  <c r="U619" i="4" s="1"/>
  <c r="V619" i="4" s="1"/>
  <c r="AK619" i="4"/>
  <c r="B619" i="4"/>
  <c r="AL619" i="4"/>
  <c r="O620" i="4"/>
  <c r="M619" i="4" l="1"/>
  <c r="P619" i="4" s="1"/>
  <c r="I619" i="4"/>
  <c r="W619" i="4"/>
  <c r="N619" i="4"/>
  <c r="Y619" i="4"/>
  <c r="R619" i="4"/>
  <c r="Z619" i="4"/>
  <c r="F619" i="4" l="1"/>
  <c r="G619" i="4" s="1"/>
  <c r="Q619" i="4"/>
  <c r="S619" i="4" s="1"/>
  <c r="T619" i="4" s="1"/>
  <c r="X619" i="4"/>
  <c r="AA619" i="4" s="1"/>
  <c r="AB619" i="4" s="1"/>
  <c r="H620" i="4"/>
  <c r="AC619" i="4"/>
  <c r="AI619" i="4" l="1"/>
  <c r="AJ619" i="4" s="1"/>
  <c r="AD619" i="4"/>
  <c r="AE619" i="4" s="1"/>
  <c r="AG619" i="4"/>
  <c r="C620" i="4" s="1"/>
  <c r="E620" i="4" s="1"/>
  <c r="AF619" i="4"/>
  <c r="K620" i="4"/>
  <c r="AK620" i="4" l="1"/>
  <c r="AL620" i="4"/>
  <c r="B620" i="4"/>
  <c r="AH619" i="4"/>
  <c r="D620" i="4" s="1"/>
  <c r="O621" i="4"/>
  <c r="L620" i="4" l="1"/>
  <c r="U620" i="4" s="1"/>
  <c r="V620" i="4" s="1"/>
  <c r="I620" i="4"/>
  <c r="F620" i="4" l="1"/>
  <c r="Y620" i="4"/>
  <c r="W620" i="4"/>
  <c r="X620" i="4" s="1"/>
  <c r="M620" i="4"/>
  <c r="Z620" i="4"/>
  <c r="P620" i="4" l="1"/>
  <c r="N620" i="4"/>
  <c r="G620" i="4" s="1"/>
  <c r="AA620" i="4"/>
  <c r="AB620" i="4" s="1"/>
  <c r="R620" i="4"/>
  <c r="Q620" i="4" l="1"/>
  <c r="S620" i="4" s="1"/>
  <c r="H621" i="4"/>
  <c r="AC620" i="4"/>
  <c r="K621" i="4" l="1"/>
  <c r="AI620" i="4"/>
  <c r="AJ620" i="4" s="1"/>
  <c r="AD620" i="4"/>
  <c r="AE620" i="4" s="1"/>
  <c r="AG620" i="4"/>
  <c r="C621" i="4" s="1"/>
  <c r="E621" i="4" s="1"/>
  <c r="AF620" i="4"/>
  <c r="T620" i="4"/>
  <c r="AL621" i="4" l="1"/>
  <c r="AH620" i="4"/>
  <c r="D621" i="4" s="1"/>
  <c r="AK621" i="4"/>
  <c r="B621" i="4"/>
  <c r="O622" i="4"/>
  <c r="I621" i="4" l="1"/>
  <c r="L621" i="4"/>
  <c r="U621" i="4" s="1"/>
  <c r="V621" i="4" s="1"/>
  <c r="F621" i="4" l="1"/>
  <c r="M621" i="4"/>
  <c r="Y621" i="4"/>
  <c r="W621" i="4"/>
  <c r="Z621" i="4"/>
  <c r="X621" i="4" l="1"/>
  <c r="AA621" i="4" s="1"/>
  <c r="AB621" i="4" s="1"/>
  <c r="N621" i="4"/>
  <c r="G621" i="4" s="1"/>
  <c r="P621" i="4"/>
  <c r="R621" i="4"/>
  <c r="Q621" i="4" l="1"/>
  <c r="S621" i="4" s="1"/>
  <c r="H622" i="4"/>
  <c r="AC621" i="4"/>
  <c r="K622" i="4" l="1"/>
  <c r="AI621" i="4"/>
  <c r="AJ621" i="4" s="1"/>
  <c r="AD621" i="4"/>
  <c r="AE621" i="4" s="1"/>
  <c r="AG621" i="4"/>
  <c r="C622" i="4" s="1"/>
  <c r="E622" i="4" s="1"/>
  <c r="AF621" i="4"/>
  <c r="T621" i="4"/>
  <c r="AH621" i="4" l="1"/>
  <c r="D622" i="4" s="1"/>
  <c r="L622" i="4" s="1"/>
  <c r="U622" i="4" s="1"/>
  <c r="V622" i="4" s="1"/>
  <c r="AK622" i="4"/>
  <c r="B622" i="4"/>
  <c r="AL622" i="4"/>
  <c r="O623" i="4"/>
  <c r="M622" i="4" l="1"/>
  <c r="N622" i="4" s="1"/>
  <c r="P622" i="4"/>
  <c r="Y622" i="4"/>
  <c r="W622" i="4"/>
  <c r="I622" i="4"/>
  <c r="R622" i="4"/>
  <c r="Z622" i="4"/>
  <c r="F622" i="4" l="1"/>
  <c r="G622" i="4" s="1"/>
  <c r="Q622" i="4"/>
  <c r="S622" i="4" s="1"/>
  <c r="T622" i="4" s="1"/>
  <c r="H623" i="4"/>
  <c r="AC622" i="4"/>
  <c r="X622" i="4" l="1"/>
  <c r="AA622" i="4" s="1"/>
  <c r="AB622" i="4" s="1"/>
  <c r="AI622" i="4"/>
  <c r="AJ622" i="4" s="1"/>
  <c r="AD622" i="4"/>
  <c r="AE622" i="4" s="1"/>
  <c r="AG622" i="4"/>
  <c r="C623" i="4" s="1"/>
  <c r="E623" i="4" s="1"/>
  <c r="AF622" i="4"/>
  <c r="B623" i="4" s="1"/>
  <c r="AL623" i="4"/>
  <c r="K623" i="4"/>
  <c r="AK623" i="4"/>
  <c r="O624" i="4"/>
  <c r="AH622" i="4" l="1"/>
  <c r="D623" i="4" s="1"/>
  <c r="L623" i="4" s="1"/>
  <c r="U623" i="4" s="1"/>
  <c r="V623" i="4" s="1"/>
  <c r="I623" i="4"/>
  <c r="M623" i="4" l="1"/>
  <c r="F623" i="4"/>
  <c r="N623" i="4"/>
  <c r="P623" i="4"/>
  <c r="W623" i="4"/>
  <c r="Y623" i="4"/>
  <c r="Z623" i="4"/>
  <c r="R623" i="4"/>
  <c r="X623" i="4" l="1"/>
  <c r="AA623" i="4" s="1"/>
  <c r="AB623" i="4" s="1"/>
  <c r="Q623" i="4"/>
  <c r="S623" i="4" s="1"/>
  <c r="G623" i="4"/>
  <c r="H624" i="4"/>
  <c r="AC623" i="4"/>
  <c r="AD623" i="4" l="1"/>
  <c r="AE623" i="4" s="1"/>
  <c r="AG623" i="4"/>
  <c r="C624" i="4" s="1"/>
  <c r="E624" i="4" s="1"/>
  <c r="AI623" i="4"/>
  <c r="AJ623" i="4" s="1"/>
  <c r="AF623" i="4"/>
  <c r="B624" i="4" s="1"/>
  <c r="K624" i="4"/>
  <c r="T623" i="4"/>
  <c r="O625" i="4"/>
  <c r="AH623" i="4" l="1"/>
  <c r="D624" i="4" s="1"/>
  <c r="L624" i="4" s="1"/>
  <c r="U624" i="4" s="1"/>
  <c r="V624" i="4" s="1"/>
  <c r="W624" i="4" s="1"/>
  <c r="AK624" i="4"/>
  <c r="I624" i="4"/>
  <c r="AL624" i="4"/>
  <c r="Y624" i="4" l="1"/>
  <c r="M624" i="4"/>
  <c r="P624" i="4" s="1"/>
  <c r="F624" i="4"/>
  <c r="X624" i="4" s="1"/>
  <c r="N624" i="4"/>
  <c r="Z624" i="4"/>
  <c r="R624" i="4"/>
  <c r="AA624" i="4" l="1"/>
  <c r="AB624" i="4" s="1"/>
  <c r="Q624" i="4"/>
  <c r="S624" i="4" s="1"/>
  <c r="T624" i="4" s="1"/>
  <c r="G624" i="4"/>
  <c r="AC624" i="4"/>
  <c r="H625" i="4"/>
  <c r="K625" i="4" l="1"/>
  <c r="AI624" i="4"/>
  <c r="AJ624" i="4" s="1"/>
  <c r="AF624" i="4"/>
  <c r="AD624" i="4"/>
  <c r="AE624" i="4" s="1"/>
  <c r="AG624" i="4"/>
  <c r="C625" i="4" s="1"/>
  <c r="E625" i="4" s="1"/>
  <c r="AH624" i="4" l="1"/>
  <c r="D625" i="4" s="1"/>
  <c r="L625" i="4" s="1"/>
  <c r="U625" i="4" s="1"/>
  <c r="V625" i="4" s="1"/>
  <c r="AL625" i="4"/>
  <c r="B625" i="4"/>
  <c r="AK625" i="4"/>
  <c r="O626" i="4"/>
  <c r="M625" i="4" l="1"/>
  <c r="N625" i="4" s="1"/>
  <c r="I625" i="4"/>
  <c r="Y625" i="4"/>
  <c r="P625" i="4"/>
  <c r="W625" i="4"/>
  <c r="R625" i="4"/>
  <c r="Z625" i="4"/>
  <c r="F625" i="4" l="1"/>
  <c r="Q625" i="4"/>
  <c r="S625" i="4" s="1"/>
  <c r="H626" i="4"/>
  <c r="K626" i="4" l="1"/>
  <c r="T625" i="4"/>
  <c r="X625" i="4"/>
  <c r="AA625" i="4" s="1"/>
  <c r="AB625" i="4" s="1"/>
  <c r="G625" i="4"/>
  <c r="AC625" i="4"/>
  <c r="AI625" i="4" l="1"/>
  <c r="AD625" i="4"/>
  <c r="AE625" i="4" s="1"/>
  <c r="AG625" i="4"/>
  <c r="C626" i="4" s="1"/>
  <c r="E626" i="4" s="1"/>
  <c r="AF625" i="4"/>
  <c r="AH625" i="4" l="1"/>
  <c r="D626" i="4" s="1"/>
  <c r="B626" i="4"/>
  <c r="AJ625" i="4"/>
  <c r="AK626" i="4"/>
  <c r="AL626" i="4"/>
  <c r="O627" i="4"/>
  <c r="L626" i="4" l="1"/>
  <c r="U626" i="4" s="1"/>
  <c r="V626" i="4" s="1"/>
  <c r="I626" i="4"/>
  <c r="F626" i="4" l="1"/>
  <c r="W626" i="4"/>
  <c r="Y626" i="4"/>
  <c r="M626" i="4"/>
  <c r="Z626" i="4"/>
  <c r="X626" i="4" l="1"/>
  <c r="AA626" i="4" s="1"/>
  <c r="AB626" i="4" s="1"/>
  <c r="N626" i="4"/>
  <c r="G626" i="4" s="1"/>
  <c r="P626" i="4"/>
  <c r="R626" i="4"/>
  <c r="Q626" i="4" l="1"/>
  <c r="S626" i="4" s="1"/>
  <c r="T626" i="4" s="1"/>
  <c r="AC626" i="4"/>
  <c r="H627" i="4"/>
  <c r="K627" i="4" l="1"/>
  <c r="AD626" i="4"/>
  <c r="AE626" i="4" s="1"/>
  <c r="AI626" i="4"/>
  <c r="AJ626" i="4" s="1"/>
  <c r="AG626" i="4"/>
  <c r="C627" i="4" s="1"/>
  <c r="E627" i="4" s="1"/>
  <c r="AF626" i="4"/>
  <c r="B627" i="4" s="1"/>
  <c r="O628" i="4"/>
  <c r="I627" i="4" l="1"/>
  <c r="AK627" i="4"/>
  <c r="AH626" i="4"/>
  <c r="D627" i="4" s="1"/>
  <c r="AL627" i="4"/>
  <c r="F627" i="4" l="1"/>
  <c r="L627" i="4"/>
  <c r="U627" i="4" s="1"/>
  <c r="V627" i="4" s="1"/>
  <c r="M627" i="4"/>
  <c r="P627" i="4" l="1"/>
  <c r="N627" i="4"/>
  <c r="G627" i="4" s="1"/>
  <c r="W627" i="4"/>
  <c r="X627" i="4" s="1"/>
  <c r="Y627" i="4"/>
  <c r="R627" i="4"/>
  <c r="Z627" i="4"/>
  <c r="Q627" i="4" l="1"/>
  <c r="S627" i="4" s="1"/>
  <c r="T627" i="4" s="1"/>
  <c r="AA627" i="4"/>
  <c r="AB627" i="4" s="1"/>
  <c r="AC627" i="4"/>
  <c r="H628" i="4"/>
  <c r="K628" i="4" l="1"/>
  <c r="AI627" i="4"/>
  <c r="AJ627" i="4" s="1"/>
  <c r="AD627" i="4"/>
  <c r="AE627" i="4" s="1"/>
  <c r="AF627" i="4"/>
  <c r="B628" i="4" s="1"/>
  <c r="AG627" i="4"/>
  <c r="C628" i="4" s="1"/>
  <c r="E628" i="4" s="1"/>
  <c r="O629" i="4"/>
  <c r="I628" i="4" l="1"/>
  <c r="AK628" i="4"/>
  <c r="AH627" i="4"/>
  <c r="D628" i="4" s="1"/>
  <c r="AL628" i="4"/>
  <c r="F628" i="4" l="1"/>
  <c r="L628" i="4"/>
  <c r="U628" i="4" s="1"/>
  <c r="V628" i="4" s="1"/>
  <c r="M628" i="4" l="1"/>
  <c r="Y628" i="4"/>
  <c r="W628" i="4"/>
  <c r="X628" i="4" s="1"/>
  <c r="Z628" i="4"/>
  <c r="AA628" i="4" l="1"/>
  <c r="AB628" i="4" s="1"/>
  <c r="N628" i="4"/>
  <c r="Q628" i="4" s="1"/>
  <c r="P628" i="4"/>
  <c r="R628" i="4"/>
  <c r="G628" i="4" l="1"/>
  <c r="S628" i="4"/>
  <c r="AC628" i="4"/>
  <c r="H629" i="4"/>
  <c r="K629" i="4" l="1"/>
  <c r="AI628" i="4"/>
  <c r="AJ628" i="4" s="1"/>
  <c r="AD628" i="4"/>
  <c r="AE628" i="4" s="1"/>
  <c r="AF628" i="4"/>
  <c r="AG628" i="4"/>
  <c r="C629" i="4" s="1"/>
  <c r="E629" i="4" s="1"/>
  <c r="T628" i="4"/>
  <c r="AH628" i="4" l="1"/>
  <c r="D629" i="4" s="1"/>
  <c r="L629" i="4" s="1"/>
  <c r="U629" i="4" s="1"/>
  <c r="V629" i="4" s="1"/>
  <c r="AL629" i="4"/>
  <c r="AK629" i="4"/>
  <c r="B629" i="4"/>
  <c r="O630" i="4"/>
  <c r="M629" i="4" l="1"/>
  <c r="W629" i="4"/>
  <c r="I629" i="4"/>
  <c r="P629" i="4"/>
  <c r="N629" i="4"/>
  <c r="Y629" i="4"/>
  <c r="R629" i="4"/>
  <c r="Z629" i="4"/>
  <c r="F629" i="4" l="1"/>
  <c r="Q629" i="4"/>
  <c r="S629" i="4" s="1"/>
  <c r="H630" i="4"/>
  <c r="K630" i="4" l="1"/>
  <c r="T629" i="4"/>
  <c r="G629" i="4"/>
  <c r="X629" i="4"/>
  <c r="AA629" i="4" s="1"/>
  <c r="AB629" i="4" s="1"/>
  <c r="AC629" i="4"/>
  <c r="AI629" i="4" l="1"/>
  <c r="AD629" i="4"/>
  <c r="AE629" i="4" s="1"/>
  <c r="AG629" i="4"/>
  <c r="C630" i="4" s="1"/>
  <c r="E630" i="4" s="1"/>
  <c r="AF629" i="4"/>
  <c r="AJ629" i="4" l="1"/>
  <c r="AK630" i="4"/>
  <c r="AL630" i="4"/>
  <c r="AH629" i="4"/>
  <c r="D630" i="4" s="1"/>
  <c r="B630" i="4"/>
  <c r="O631" i="4"/>
  <c r="L630" i="4" l="1"/>
  <c r="U630" i="4" s="1"/>
  <c r="V630" i="4" s="1"/>
  <c r="I630" i="4"/>
  <c r="M630" i="4" l="1"/>
  <c r="P630" i="4" s="1"/>
  <c r="F630" i="4"/>
  <c r="W630" i="4"/>
  <c r="Y630" i="4"/>
  <c r="Z630" i="4"/>
  <c r="R630" i="4"/>
  <c r="N630" i="4" l="1"/>
  <c r="Q630" i="4" s="1"/>
  <c r="X630" i="4"/>
  <c r="AA630" i="4" s="1"/>
  <c r="AB630" i="4" s="1"/>
  <c r="S630" i="4"/>
  <c r="T630" i="4" s="1"/>
  <c r="G630" i="4"/>
  <c r="H631" i="4"/>
  <c r="AC630" i="4"/>
  <c r="AD630" i="4" l="1"/>
  <c r="AE630" i="4" s="1"/>
  <c r="AI630" i="4"/>
  <c r="AJ630" i="4" s="1"/>
  <c r="AG630" i="4"/>
  <c r="C631" i="4" s="1"/>
  <c r="E631" i="4" s="1"/>
  <c r="AF630" i="4"/>
  <c r="B631" i="4" s="1"/>
  <c r="K631" i="4"/>
  <c r="O632" i="4"/>
  <c r="AK631" i="4" l="1"/>
  <c r="AL631" i="4"/>
  <c r="AH630" i="4"/>
  <c r="D631" i="4" s="1"/>
  <c r="I631" i="4"/>
  <c r="F631" i="4" l="1"/>
  <c r="L631" i="4"/>
  <c r="U631" i="4" s="1"/>
  <c r="V631" i="4" s="1"/>
  <c r="M631" i="4" l="1"/>
  <c r="N631" i="4" s="1"/>
  <c r="G631" i="4" s="1"/>
  <c r="P631" i="4"/>
  <c r="W631" i="4"/>
  <c r="X631" i="4" s="1"/>
  <c r="Y631" i="4"/>
  <c r="Z631" i="4"/>
  <c r="R631" i="4"/>
  <c r="Q631" i="4" l="1"/>
  <c r="S631" i="4" s="1"/>
  <c r="T631" i="4" s="1"/>
  <c r="AA631" i="4"/>
  <c r="AB631" i="4" s="1"/>
  <c r="AC631" i="4"/>
  <c r="H632" i="4"/>
  <c r="AD631" i="4" l="1"/>
  <c r="AE631" i="4" s="1"/>
  <c r="AF631" i="4"/>
  <c r="B632" i="4" s="1"/>
  <c r="AI631" i="4"/>
  <c r="AJ631" i="4" s="1"/>
  <c r="AG631" i="4"/>
  <c r="C632" i="4" s="1"/>
  <c r="E632" i="4" s="1"/>
  <c r="K632" i="4"/>
  <c r="O633" i="4"/>
  <c r="I632" i="4" l="1"/>
  <c r="AH631" i="4"/>
  <c r="D632" i="4" s="1"/>
  <c r="L632" i="4" s="1"/>
  <c r="U632" i="4" s="1"/>
  <c r="V632" i="4" s="1"/>
  <c r="Y632" i="4" s="1"/>
  <c r="AK632" i="4"/>
  <c r="F632" i="4"/>
  <c r="AL632" i="4"/>
  <c r="Z632" i="4"/>
  <c r="W632" i="4" l="1"/>
  <c r="X632" i="4" s="1"/>
  <c r="AA632" i="4" s="1"/>
  <c r="AB632" i="4" s="1"/>
  <c r="M632" i="4"/>
  <c r="N632" i="4" l="1"/>
  <c r="P632" i="4"/>
  <c r="R632" i="4"/>
  <c r="G632" i="4" l="1"/>
  <c r="Q632" i="4"/>
  <c r="S632" i="4" s="1"/>
  <c r="H633" i="4"/>
  <c r="AC632" i="4"/>
  <c r="K633" i="4" l="1"/>
  <c r="AG632" i="4"/>
  <c r="C633" i="4" s="1"/>
  <c r="E633" i="4" s="1"/>
  <c r="AI632" i="4"/>
  <c r="AJ632" i="4" s="1"/>
  <c r="AD632" i="4"/>
  <c r="AE632" i="4" s="1"/>
  <c r="AF632" i="4"/>
  <c r="T632" i="4"/>
  <c r="AH632" i="4" l="1"/>
  <c r="D633" i="4" s="1"/>
  <c r="L633" i="4" s="1"/>
  <c r="U633" i="4" s="1"/>
  <c r="V633" i="4" s="1"/>
  <c r="AK633" i="4"/>
  <c r="AL633" i="4"/>
  <c r="B633" i="4"/>
  <c r="O634" i="4"/>
  <c r="W633" i="4" l="1"/>
  <c r="M633" i="4"/>
  <c r="N633" i="4" s="1"/>
  <c r="I633" i="4"/>
  <c r="Y633" i="4"/>
  <c r="Z633" i="4"/>
  <c r="P633" i="4" l="1"/>
  <c r="F633" i="4"/>
  <c r="Q633" i="4"/>
  <c r="R633" i="4"/>
  <c r="S633" i="4" l="1"/>
  <c r="T633" i="4" s="1"/>
  <c r="G633" i="4"/>
  <c r="X633" i="4"/>
  <c r="AA633" i="4" s="1"/>
  <c r="AB633" i="4" s="1"/>
  <c r="H634" i="4"/>
  <c r="AC633" i="4"/>
  <c r="K634" i="4" l="1"/>
  <c r="AI633" i="4"/>
  <c r="AD633" i="4"/>
  <c r="AE633" i="4" s="1"/>
  <c r="AG633" i="4"/>
  <c r="C634" i="4" s="1"/>
  <c r="E634" i="4" s="1"/>
  <c r="AF633" i="4"/>
  <c r="AH633" i="4" l="1"/>
  <c r="D634" i="4" s="1"/>
  <c r="B634" i="4"/>
  <c r="AJ633" i="4"/>
  <c r="AK634" i="4"/>
  <c r="AL634" i="4"/>
  <c r="O635" i="4"/>
  <c r="L634" i="4" l="1"/>
  <c r="U634" i="4" s="1"/>
  <c r="V634" i="4" s="1"/>
  <c r="I634" i="4"/>
  <c r="M634" i="4" l="1"/>
  <c r="P634" i="4" s="1"/>
  <c r="F634" i="4"/>
  <c r="W634" i="4"/>
  <c r="Y634" i="4"/>
  <c r="Z634" i="4"/>
  <c r="R634" i="4"/>
  <c r="N634" i="4" l="1"/>
  <c r="X634" i="4"/>
  <c r="AA634" i="4" s="1"/>
  <c r="AB634" i="4" s="1"/>
  <c r="Q634" i="4"/>
  <c r="S634" i="4" s="1"/>
  <c r="T634" i="4" s="1"/>
  <c r="G634" i="4"/>
  <c r="AC634" i="4"/>
  <c r="H635" i="4"/>
  <c r="K635" i="4" l="1"/>
  <c r="AI634" i="4"/>
  <c r="AJ634" i="4" s="1"/>
  <c r="AD634" i="4"/>
  <c r="AE634" i="4" s="1"/>
  <c r="AG634" i="4"/>
  <c r="C635" i="4" s="1"/>
  <c r="E635" i="4" s="1"/>
  <c r="AF634" i="4"/>
  <c r="AH634" i="4" l="1"/>
  <c r="D635" i="4" s="1"/>
  <c r="L635" i="4" s="1"/>
  <c r="U635" i="4" s="1"/>
  <c r="V635" i="4" s="1"/>
  <c r="AK635" i="4"/>
  <c r="B635" i="4"/>
  <c r="AL635" i="4"/>
  <c r="O636" i="4"/>
  <c r="I635" i="4" l="1"/>
  <c r="W635" i="4"/>
  <c r="Y635" i="4"/>
  <c r="M635" i="4"/>
  <c r="Z635" i="4"/>
  <c r="F635" i="4" l="1"/>
  <c r="N635" i="4"/>
  <c r="Q635" i="4" s="1"/>
  <c r="P635" i="4"/>
  <c r="R635" i="4"/>
  <c r="G635" i="4" l="1"/>
  <c r="S635" i="4"/>
  <c r="X635" i="4"/>
  <c r="AA635" i="4" s="1"/>
  <c r="AB635" i="4" s="1"/>
  <c r="H636" i="4"/>
  <c r="AC635" i="4"/>
  <c r="AD635" i="4" l="1"/>
  <c r="AE635" i="4" s="1"/>
  <c r="AI635" i="4"/>
  <c r="AJ635" i="4" s="1"/>
  <c r="AG635" i="4"/>
  <c r="C636" i="4" s="1"/>
  <c r="E636" i="4" s="1"/>
  <c r="AF635" i="4"/>
  <c r="K636" i="4"/>
  <c r="T635" i="4"/>
  <c r="AK636" i="4" l="1"/>
  <c r="AH635" i="4"/>
  <c r="D636" i="4" s="1"/>
  <c r="L636" i="4" s="1"/>
  <c r="U636" i="4" s="1"/>
  <c r="V636" i="4" s="1"/>
  <c r="B636" i="4"/>
  <c r="AL636" i="4"/>
  <c r="O637" i="4"/>
  <c r="M636" i="4" l="1"/>
  <c r="Y636" i="4"/>
  <c r="W636" i="4"/>
  <c r="I636" i="4"/>
  <c r="N636" i="4"/>
  <c r="P636" i="4"/>
  <c r="Z636" i="4"/>
  <c r="R636" i="4"/>
  <c r="F636" i="4" l="1"/>
  <c r="Q636" i="4"/>
  <c r="S636" i="4" s="1"/>
  <c r="H637" i="4"/>
  <c r="K637" i="4" l="1"/>
  <c r="T636" i="4"/>
  <c r="X636" i="4"/>
  <c r="AA636" i="4" s="1"/>
  <c r="AB636" i="4" s="1"/>
  <c r="G636" i="4"/>
  <c r="AC636" i="4"/>
  <c r="AD636" i="4" l="1"/>
  <c r="AE636" i="4" s="1"/>
  <c r="AI636" i="4"/>
  <c r="AG636" i="4"/>
  <c r="C637" i="4" s="1"/>
  <c r="E637" i="4" s="1"/>
  <c r="AF636" i="4"/>
  <c r="AH636" i="4" l="1"/>
  <c r="D637" i="4" s="1"/>
  <c r="B637" i="4"/>
  <c r="AJ636" i="4"/>
  <c r="AL637" i="4"/>
  <c r="AK637" i="4"/>
  <c r="O638" i="4"/>
  <c r="I637" i="4" l="1"/>
  <c r="L637" i="4"/>
  <c r="U637" i="4" s="1"/>
  <c r="V637" i="4" s="1"/>
  <c r="F637" i="4" l="1"/>
  <c r="Y637" i="4"/>
  <c r="W637" i="4"/>
  <c r="X637" i="4" s="1"/>
  <c r="M637" i="4"/>
  <c r="Z637" i="4"/>
  <c r="N637" i="4" l="1"/>
  <c r="G637" i="4" s="1"/>
  <c r="P637" i="4"/>
  <c r="AA637" i="4"/>
  <c r="AB637" i="4" s="1"/>
  <c r="R637" i="4"/>
  <c r="Q637" i="4" l="1"/>
  <c r="S637" i="4" s="1"/>
  <c r="H638" i="4"/>
  <c r="AC637" i="4"/>
  <c r="K638" i="4" l="1"/>
  <c r="AD637" i="4"/>
  <c r="AE637" i="4" s="1"/>
  <c r="AI637" i="4"/>
  <c r="AJ637" i="4" s="1"/>
  <c r="AG637" i="4"/>
  <c r="C638" i="4" s="1"/>
  <c r="E638" i="4" s="1"/>
  <c r="AF637" i="4"/>
  <c r="T637" i="4"/>
  <c r="AK638" i="4" l="1"/>
  <c r="AH637" i="4"/>
  <c r="D638" i="4" s="1"/>
  <c r="AL638" i="4"/>
  <c r="B638" i="4"/>
  <c r="O639" i="4"/>
  <c r="I638" i="4" l="1"/>
  <c r="L638" i="4"/>
  <c r="U638" i="4" s="1"/>
  <c r="V638" i="4" s="1"/>
  <c r="F638" i="4" l="1"/>
  <c r="M638" i="4"/>
  <c r="W638" i="4"/>
  <c r="X638" i="4" s="1"/>
  <c r="Y638" i="4"/>
  <c r="Z638" i="4"/>
  <c r="AA638" i="4" l="1"/>
  <c r="AB638" i="4" s="1"/>
  <c r="P638" i="4"/>
  <c r="N638" i="4"/>
  <c r="G638" i="4" s="1"/>
  <c r="R638" i="4"/>
  <c r="Q638" i="4" l="1"/>
  <c r="S638" i="4" s="1"/>
  <c r="T638" i="4" s="1"/>
  <c r="AC638" i="4"/>
  <c r="H639" i="4"/>
  <c r="K639" i="4" l="1"/>
  <c r="AD638" i="4"/>
  <c r="AE638" i="4" s="1"/>
  <c r="AI638" i="4"/>
  <c r="AJ638" i="4" s="1"/>
  <c r="AG638" i="4"/>
  <c r="C639" i="4" s="1"/>
  <c r="E639" i="4" s="1"/>
  <c r="AF638" i="4"/>
  <c r="AH638" i="4" l="1"/>
  <c r="D639" i="4" s="1"/>
  <c r="L639" i="4" s="1"/>
  <c r="U639" i="4" s="1"/>
  <c r="V639" i="4" s="1"/>
  <c r="AL639" i="4"/>
  <c r="B639" i="4"/>
  <c r="AK639" i="4"/>
  <c r="O640" i="4"/>
  <c r="W639" i="4" l="1"/>
  <c r="M639" i="4"/>
  <c r="P639" i="4" s="1"/>
  <c r="Y639" i="4"/>
  <c r="I639" i="4"/>
  <c r="Z639" i="4"/>
  <c r="R639" i="4"/>
  <c r="N639" i="4" l="1"/>
  <c r="F639" i="4"/>
  <c r="Q639" i="4"/>
  <c r="S639" i="4" s="1"/>
  <c r="T639" i="4" s="1"/>
  <c r="H640" i="4"/>
  <c r="K640" i="4" l="1"/>
  <c r="G639" i="4"/>
  <c r="X639" i="4"/>
  <c r="AA639" i="4" s="1"/>
  <c r="AB639" i="4" s="1"/>
  <c r="AC639" i="4"/>
  <c r="AI639" i="4" l="1"/>
  <c r="AD639" i="4"/>
  <c r="AE639" i="4" s="1"/>
  <c r="AG639" i="4"/>
  <c r="C640" i="4" s="1"/>
  <c r="E640" i="4" s="1"/>
  <c r="AF639" i="4"/>
  <c r="AH639" i="4" l="1"/>
  <c r="D640" i="4" s="1"/>
  <c r="B640" i="4"/>
  <c r="AJ639" i="4"/>
  <c r="AL640" i="4"/>
  <c r="AK640" i="4"/>
  <c r="O641" i="4"/>
  <c r="I640" i="4" l="1"/>
  <c r="L640" i="4"/>
  <c r="U640" i="4" s="1"/>
  <c r="V640" i="4" s="1"/>
  <c r="F640" i="4" l="1"/>
  <c r="W640" i="4"/>
  <c r="X640" i="4" s="1"/>
  <c r="Y640" i="4"/>
  <c r="M640" i="4"/>
  <c r="Z640" i="4"/>
  <c r="AA640" i="4" l="1"/>
  <c r="AB640" i="4" s="1"/>
  <c r="P640" i="4"/>
  <c r="N640" i="4"/>
  <c r="R640" i="4"/>
  <c r="Q640" i="4" l="1"/>
  <c r="S640" i="4" s="1"/>
  <c r="G640" i="4"/>
  <c r="H641" i="4"/>
  <c r="AC640" i="4"/>
  <c r="K641" i="4" l="1"/>
  <c r="AI640" i="4"/>
  <c r="AJ640" i="4" s="1"/>
  <c r="AD640" i="4"/>
  <c r="AE640" i="4" s="1"/>
  <c r="AG640" i="4"/>
  <c r="C641" i="4" s="1"/>
  <c r="E641" i="4" s="1"/>
  <c r="AF640" i="4"/>
  <c r="T640" i="4"/>
  <c r="AH640" i="4" l="1"/>
  <c r="D641" i="4" s="1"/>
  <c r="L641" i="4" s="1"/>
  <c r="U641" i="4" s="1"/>
  <c r="V641" i="4" s="1"/>
  <c r="AK641" i="4"/>
  <c r="B641" i="4"/>
  <c r="AL641" i="4"/>
  <c r="Y641" i="4" l="1"/>
  <c r="M641" i="4"/>
  <c r="P641" i="4" s="1"/>
  <c r="W641" i="4"/>
  <c r="N641" i="4"/>
  <c r="I641" i="4"/>
  <c r="Z641" i="4"/>
  <c r="R641" i="4"/>
  <c r="F641" i="4" l="1"/>
  <c r="Q641" i="4"/>
  <c r="S641" i="4" s="1"/>
  <c r="T641" i="4" s="1"/>
  <c r="G641" i="4" l="1"/>
  <c r="C31" i="4" s="1"/>
  <c r="X641" i="4"/>
  <c r="AA641" i="4" s="1"/>
  <c r="AB641" i="4" s="1"/>
  <c r="AC641" i="4"/>
  <c r="AI641" i="4" l="1"/>
  <c r="AJ641" i="4" s="1"/>
  <c r="AD641" i="4"/>
  <c r="AE641" i="4" s="1"/>
  <c r="AG641" i="4"/>
  <c r="AF641" i="4"/>
  <c r="AH641"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0" background="1">
    <webPr xml="1" sourceData="1" url="G:\test1.xml" htmlTables="1" htmlFormat="all"/>
  </connection>
  <connection id="2" xr16:uid="{00000000-0015-0000-FFFF-FFFF01000000}" name="test2" type="4" refreshedVersion="0" background="1">
    <webPr xml="1" sourceData="1" url="G:\test2.xml" htmlTables="1" htmlFormat="all"/>
  </connection>
  <connection id="3" xr16:uid="{00000000-0015-0000-FFFF-FFFF02000000}" name="test21" type="4" refreshedVersion="0" background="1">
    <webPr xml="1" sourceData="1" url="G:\test2.xml" htmlTables="1" htmlFormat="all"/>
  </connection>
  <connection id="4" xr16:uid="{00000000-0015-0000-FFFF-FFFF03000000}" name="test3" type="4" refreshedVersion="0" background="1">
    <webPr xml="1" sourceData="1" url="G:\test3.xml" htmlTables="1" htmlFormat="all"/>
  </connection>
  <connection id="5" xr16:uid="{00000000-0015-0000-FFFF-FFFF04000000}" name="test31" type="4" refreshedVersion="0" background="1">
    <webPr xml="1" sourceData="1" url="G:\test3.xml" htmlTables="1" htmlFormat="all"/>
  </connection>
</connections>
</file>

<file path=xl/sharedStrings.xml><?xml version="1.0" encoding="utf-8"?>
<sst xmlns="http://schemas.openxmlformats.org/spreadsheetml/2006/main" count="460" uniqueCount="356">
  <si>
    <t xml:space="preserve">                            Disclaimer: The author assumes No responsibility and makes no guarantees, expressed or implied, about its quality, reliability, or any other characteristic.</t>
  </si>
  <si>
    <r>
      <t>V</t>
    </r>
    <r>
      <rPr>
        <vertAlign val="subscript"/>
        <sz val="10.5"/>
        <rFont val="宋体"/>
        <family val="3"/>
        <charset val="134"/>
      </rPr>
      <t>c</t>
    </r>
  </si>
  <si>
    <r>
      <t>a</t>
    </r>
    <r>
      <rPr>
        <vertAlign val="subscript"/>
        <sz val="10.5"/>
        <rFont val="宋体"/>
        <family val="3"/>
        <charset val="134"/>
      </rPr>
      <t>2</t>
    </r>
  </si>
  <si>
    <r>
      <t>b</t>
    </r>
    <r>
      <rPr>
        <vertAlign val="subscript"/>
        <sz val="10.5"/>
        <rFont val="宋体"/>
        <family val="3"/>
        <charset val="134"/>
      </rPr>
      <t>2</t>
    </r>
  </si>
  <si>
    <r>
      <t>z</t>
    </r>
    <r>
      <rPr>
        <vertAlign val="subscript"/>
        <sz val="10.5"/>
        <rFont val="宋体"/>
        <family val="3"/>
        <charset val="134"/>
      </rPr>
      <t>c</t>
    </r>
  </si>
  <si>
    <t>B</t>
    <phoneticPr fontId="1" type="noConversion"/>
  </si>
  <si>
    <t>h</t>
    <phoneticPr fontId="1" type="noConversion"/>
  </si>
  <si>
    <t>mq</t>
    <phoneticPr fontId="1" type="noConversion"/>
  </si>
  <si>
    <t>mb</t>
    <phoneticPr fontId="1" type="noConversion"/>
  </si>
  <si>
    <t>g</t>
    <phoneticPr fontId="1" type="noConversion"/>
  </si>
  <si>
    <t>Vc</t>
    <phoneticPr fontId="1" type="noConversion"/>
  </si>
  <si>
    <t>mmqmb</t>
    <phoneticPr fontId="1" type="noConversion"/>
  </si>
  <si>
    <t>Hr</t>
    <phoneticPr fontId="1" type="noConversion"/>
  </si>
  <si>
    <t>Ho</t>
    <phoneticPr fontId="1" type="noConversion"/>
  </si>
  <si>
    <t>H1</t>
    <phoneticPr fontId="1" type="noConversion"/>
  </si>
  <si>
    <t>Vo</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</si>
  <si>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</si>
  <si>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</si>
  <si>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</si>
  <si>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</si>
  <si>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</si>
  <si>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</si>
  <si>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</si>
  <si>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Tau1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</si>
  <si>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</si>
  <si>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</si>
  <si>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</si>
  <si>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</si>
  <si>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</si>
  <si>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</si>
  <si>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</si>
  <si>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</si>
  <si>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</si>
  <si>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</si>
  <si>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</si>
  <si>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</si>
  <si>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</si>
  <si>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z1</t>
    <phoneticPr fontId="1" type="noConversion"/>
  </si>
  <si>
    <t>dt</t>
    <phoneticPr fontId="1" type="noConversion"/>
  </si>
  <si>
    <t>T</t>
    <phoneticPr fontId="1" type="noConversion"/>
  </si>
  <si>
    <t>eq.(21)</t>
  </si>
  <si>
    <t>dv/dz</t>
    <phoneticPr fontId="1" type="noConversion"/>
  </si>
  <si>
    <t>d2z/dz2</t>
    <phoneticPr fontId="1" type="noConversion"/>
  </si>
  <si>
    <t>c2</t>
    <phoneticPr fontId="1" type="noConversion"/>
  </si>
  <si>
    <t>a2</t>
    <phoneticPr fontId="1" type="noConversion"/>
  </si>
  <si>
    <t>Qin</t>
    <phoneticPr fontId="1" type="noConversion"/>
  </si>
  <si>
    <t>b1</t>
    <phoneticPr fontId="1" type="noConversion"/>
  </si>
  <si>
    <t>b2</t>
    <phoneticPr fontId="1" type="noConversion"/>
  </si>
  <si>
    <t>m</t>
    <phoneticPr fontId="1" type="noConversion"/>
  </si>
  <si>
    <t>c1</t>
    <phoneticPr fontId="1" type="noConversion"/>
  </si>
  <si>
    <t>zc</t>
    <phoneticPr fontId="1" type="noConversion"/>
  </si>
  <si>
    <t>s/dz</t>
    <phoneticPr fontId="1" type="noConversion"/>
  </si>
  <si>
    <t>Sqrt(2g)</t>
    <phoneticPr fontId="1" type="noConversion"/>
  </si>
  <si>
    <t>m/s</t>
    <phoneticPr fontId="1" type="noConversion"/>
  </si>
  <si>
    <t>c1</t>
  </si>
  <si>
    <t>c2*mq*mb</t>
  </si>
  <si>
    <t>a1*2</t>
  </si>
  <si>
    <t>Dq</t>
  </si>
  <si>
    <t>m</t>
  </si>
  <si>
    <t>m3</t>
  </si>
  <si>
    <t>m/s</t>
  </si>
  <si>
    <t>Symbols</t>
    <phoneticPr fontId="1" type="noConversion"/>
  </si>
  <si>
    <t>Unit</t>
    <phoneticPr fontId="1" type="noConversion"/>
  </si>
  <si>
    <t>n</t>
    <phoneticPr fontId="1" type="noConversion"/>
  </si>
  <si>
    <t xml:space="preserve"> Copy Right：Chen ZuYu（Email：chenzuyu@cashq.ac.cn）</t>
    <phoneticPr fontId="1" type="noConversion"/>
  </si>
  <si>
    <t>W~H curve coefficient</t>
    <phoneticPr fontId="1" type="noConversion"/>
  </si>
  <si>
    <t>The incipient velocity,m/s</t>
    <phoneticPr fontId="1" type="noConversion"/>
  </si>
  <si>
    <t>Erosion coefficient</t>
    <phoneticPr fontId="1" type="noConversion"/>
  </si>
  <si>
    <t>H</t>
    <phoneticPr fontId="1" type="noConversion"/>
  </si>
  <si>
    <t>h</t>
  </si>
  <si>
    <t>h2</t>
  </si>
  <si>
    <t>W</t>
  </si>
  <si>
    <t>SUMMARY OUTPUT</t>
  </si>
  <si>
    <t>回归统计</t>
  </si>
  <si>
    <t>Multiple R</t>
  </si>
  <si>
    <t>R Square</t>
  </si>
  <si>
    <t>Adjusted R Square</t>
  </si>
  <si>
    <t>标准误差</t>
  </si>
  <si>
    <t>观测值</t>
  </si>
  <si>
    <t>方差分析</t>
  </si>
  <si>
    <t>回归分析</t>
  </si>
  <si>
    <t>残差</t>
  </si>
  <si>
    <t>总计</t>
  </si>
  <si>
    <t>Intercept</t>
  </si>
  <si>
    <t>df</t>
  </si>
  <si>
    <t>SS</t>
  </si>
  <si>
    <t>MS</t>
  </si>
  <si>
    <t>F</t>
  </si>
  <si>
    <t>Significance F</t>
  </si>
  <si>
    <t>Coefficients</t>
  </si>
  <si>
    <t>t Stat</t>
  </si>
  <si>
    <t>P-value</t>
  </si>
  <si>
    <t>Lower 95%</t>
  </si>
  <si>
    <t>Upper 95%</t>
  </si>
  <si>
    <t>X Variable 1</t>
  </si>
  <si>
    <t>X Variable 2</t>
  </si>
  <si>
    <t>RESIDUAL OUTPUT</t>
  </si>
  <si>
    <t>预测 Y</t>
  </si>
  <si>
    <t>标准残差</t>
  </si>
  <si>
    <t>Reservoir capacity</t>
    <phoneticPr fontId="1" type="noConversion"/>
  </si>
  <si>
    <t>water elevation</t>
    <phoneticPr fontId="1" type="noConversion"/>
  </si>
  <si>
    <r>
      <t>Q</t>
    </r>
    <r>
      <rPr>
        <b/>
        <vertAlign val="subscript"/>
        <sz val="11"/>
        <color theme="1"/>
        <rFont val="Times New Roman"/>
        <family val="1"/>
      </rPr>
      <t>in</t>
    </r>
  </si>
  <si>
    <t>H</t>
  </si>
  <si>
    <t>W (1000000m3)</t>
  </si>
  <si>
    <t>Methods</t>
  </si>
  <si>
    <t>Tc</t>
    <phoneticPr fontId="1" type="noConversion"/>
  </si>
  <si>
    <t>m-1</t>
    <phoneticPr fontId="1" type="noConversion"/>
  </si>
  <si>
    <t>Dam Breach Analysis DB-IWHR 2014</t>
    <phoneticPr fontId="1" type="noConversion"/>
  </si>
  <si>
    <t xml:space="preserve">       Disclaimer: The author assumes No responsibility and makes no guarantees, expressed or implied, about its quality, reliability, or any other characteristic.</t>
    <phoneticPr fontId="1" type="noConversion"/>
  </si>
  <si>
    <r>
      <t>The Breach Evolution of Avalanche Lake Spreadsheet(</t>
    </r>
    <r>
      <rPr>
        <b/>
        <sz val="24"/>
        <color theme="1"/>
        <rFont val="隶书"/>
        <family val="3"/>
        <charset val="134"/>
      </rPr>
      <t>V1.0)</t>
    </r>
    <phoneticPr fontId="1" type="noConversion"/>
  </si>
  <si>
    <t>Velocity Criteria</t>
  </si>
  <si>
    <t>Meyer Peter &amp; Muller</t>
  </si>
  <si>
    <t>Englund_Hense</t>
  </si>
  <si>
    <t>Du Boys</t>
  </si>
  <si>
    <t>Einstein-Brown</t>
  </si>
  <si>
    <t>h</t>
    <phoneticPr fontId="1" type="noConversion"/>
  </si>
  <si>
    <t>B</t>
    <phoneticPr fontId="1" type="noConversion"/>
  </si>
  <si>
    <t>Elevations of channel bed,m</t>
    <phoneticPr fontId="1" type="noConversion"/>
  </si>
  <si>
    <t>Erosion coefficient</t>
    <phoneticPr fontId="1" type="noConversion"/>
  </si>
  <si>
    <r>
      <t>m</t>
    </r>
    <r>
      <rPr>
        <vertAlign val="superscript"/>
        <sz val="11"/>
        <color theme="1"/>
        <rFont val="Times New Roman"/>
        <family val="1"/>
      </rPr>
      <t>3</t>
    </r>
    <r>
      <rPr>
        <sz val="11"/>
        <color theme="1"/>
        <rFont val="Times New Roman"/>
        <family val="1"/>
      </rPr>
      <t>/s</t>
    </r>
  </si>
  <si>
    <r>
      <t>Z</t>
    </r>
    <r>
      <rPr>
        <sz val="9"/>
        <rFont val="Times New Roman"/>
        <family val="1"/>
      </rPr>
      <t>0</t>
    </r>
  </si>
  <si>
    <r>
      <t>B</t>
    </r>
    <r>
      <rPr>
        <b/>
        <sz val="11"/>
        <color theme="1"/>
        <rFont val="宋体"/>
        <family val="2"/>
      </rPr>
      <t>平均</t>
    </r>
    <phoneticPr fontId="1" type="noConversion"/>
  </si>
  <si>
    <t>m</t>
    <phoneticPr fontId="1" type="noConversion"/>
  </si>
  <si>
    <t>The formula</t>
    <phoneticPr fontId="1" type="noConversion"/>
  </si>
  <si>
    <t>eq. (22)</t>
    <phoneticPr fontId="1" type="noConversion"/>
  </si>
  <si>
    <t>eq.(24)</t>
    <phoneticPr fontId="1" type="noConversion"/>
  </si>
  <si>
    <t>Initial value</t>
    <phoneticPr fontId="1" type="noConversion"/>
  </si>
  <si>
    <t>SumQin</t>
    <phoneticPr fontId="1" type="noConversion"/>
  </si>
  <si>
    <t>loss of storage</t>
    <phoneticPr fontId="1" type="noConversion"/>
  </si>
  <si>
    <t>inflow</t>
    <phoneticPr fontId="1" type="noConversion"/>
  </si>
  <si>
    <t>Outflow</t>
    <phoneticPr fontId="1" type="noConversion"/>
  </si>
  <si>
    <t>Elevation, begin</t>
    <phoneticPr fontId="1" type="noConversion"/>
  </si>
  <si>
    <t>Elevatiob end</t>
    <phoneticPr fontId="1" type="noConversion"/>
  </si>
  <si>
    <t>Error</t>
    <phoneticPr fontId="1" type="noConversion"/>
  </si>
  <si>
    <t>Balance Check</t>
    <phoneticPr fontId="1" type="noConversion"/>
  </si>
  <si>
    <t>n</t>
    <phoneticPr fontId="1" type="noConversion"/>
  </si>
  <si>
    <t>Row number</t>
    <phoneticPr fontId="1" type="noConversion"/>
  </si>
  <si>
    <t>error</t>
    <phoneticPr fontId="1" type="noConversion"/>
  </si>
  <si>
    <t xml:space="preserve"> Copy Right：Chen ZuYu（Email：chenzuyu@cashq.ac.cn）</t>
    <phoneticPr fontId="1" type="noConversion"/>
  </si>
  <si>
    <t xml:space="preserve">                            Disclaimer: The author assumes No responsibility and makes no guarantees, expressed or implied, about its quality, reliability, or any other characteristic.</t>
    <phoneticPr fontId="1" type="noConversion"/>
  </si>
  <si>
    <r>
      <t>Z</t>
    </r>
    <r>
      <rPr>
        <vertAlign val="subscript"/>
        <sz val="9"/>
        <rFont val="宋体"/>
        <family val="3"/>
        <charset val="134"/>
      </rPr>
      <t>0</t>
    </r>
  </si>
  <si>
    <r>
      <t>Q</t>
    </r>
    <r>
      <rPr>
        <vertAlign val="subscript"/>
        <sz val="10.5"/>
        <rFont val="宋体"/>
        <family val="3"/>
        <charset val="134"/>
      </rPr>
      <t>in</t>
    </r>
  </si>
  <si>
    <r>
      <t>Inflow flow,m</t>
    </r>
    <r>
      <rPr>
        <vertAlign val="superscript"/>
        <sz val="8"/>
        <rFont val="宋体"/>
        <family val="3"/>
        <charset val="134"/>
      </rPr>
      <t>3</t>
    </r>
    <r>
      <rPr>
        <sz val="8"/>
        <rFont val="宋体"/>
        <family val="3"/>
        <charset val="134"/>
      </rPr>
      <t>/s</t>
    </r>
    <phoneticPr fontId="1" type="noConversion"/>
  </si>
  <si>
    <r>
      <t>H</t>
    </r>
    <r>
      <rPr>
        <vertAlign val="subscript"/>
        <sz val="10.5"/>
        <rFont val="宋体"/>
        <family val="3"/>
        <charset val="134"/>
      </rPr>
      <t>r</t>
    </r>
  </si>
  <si>
    <t>Elevations of dead Water,m</t>
    <phoneticPr fontId="1" type="noConversion"/>
  </si>
  <si>
    <t>Stage</t>
  </si>
  <si>
    <t>Bottom fh (m)</t>
  </si>
  <si>
    <t>Breach  B (m)</t>
  </si>
  <si>
    <t>Center</t>
  </si>
  <si>
    <t>Toe of Slope</t>
  </si>
  <si>
    <t>x</t>
  </si>
  <si>
    <t>y</t>
  </si>
  <si>
    <t>-</t>
  </si>
  <si>
    <r>
      <t>a</t>
    </r>
    <r>
      <rPr>
        <vertAlign val="subscript"/>
        <sz val="10.5"/>
        <rFont val="宋体"/>
        <family val="3"/>
        <charset val="134"/>
      </rPr>
      <t>1</t>
    </r>
  </si>
  <si>
    <t>W~H curve coefficient</t>
    <phoneticPr fontId="1" type="noConversion"/>
  </si>
  <si>
    <r>
      <t>b</t>
    </r>
    <r>
      <rPr>
        <vertAlign val="subscript"/>
        <sz val="10.5"/>
        <rFont val="宋体"/>
        <family val="3"/>
        <charset val="134"/>
      </rPr>
      <t>1</t>
    </r>
  </si>
  <si>
    <t>W~H curve coefficient</t>
    <phoneticPr fontId="1" type="noConversion"/>
  </si>
  <si>
    <r>
      <t>c</t>
    </r>
    <r>
      <rPr>
        <vertAlign val="subscript"/>
        <sz val="10.5"/>
        <rFont val="宋体"/>
        <family val="3"/>
        <charset val="134"/>
      </rPr>
      <t>1</t>
    </r>
  </si>
  <si>
    <t>W~H curve coefficient</t>
    <phoneticPr fontId="1" type="noConversion"/>
  </si>
  <si>
    <t xml:space="preserve">   Note: obtained by water storage capacity curve worksheet</t>
    <phoneticPr fontId="1" type="noConversion"/>
  </si>
  <si>
    <r>
      <t>m</t>
    </r>
    <r>
      <rPr>
        <vertAlign val="subscript"/>
        <sz val="10.5"/>
        <rFont val="宋体"/>
        <family val="3"/>
        <charset val="134"/>
      </rPr>
      <t>q</t>
    </r>
  </si>
  <si>
    <t>Broad-crested weir flow coefficient</t>
    <phoneticPr fontId="1" type="noConversion"/>
  </si>
  <si>
    <r>
      <t>m</t>
    </r>
    <r>
      <rPr>
        <vertAlign val="subscript"/>
        <sz val="10.5"/>
        <rFont val="宋体"/>
        <family val="3"/>
        <charset val="134"/>
      </rPr>
      <t>b</t>
    </r>
  </si>
  <si>
    <t>Lateral shrinkage coefficient</t>
    <phoneticPr fontId="1" type="noConversion"/>
  </si>
  <si>
    <t>Ratio of tailwater</t>
    <phoneticPr fontId="1" type="noConversion"/>
  </si>
  <si>
    <t>The incipient velocity,m/s</t>
    <phoneticPr fontId="1" type="noConversion"/>
  </si>
  <si>
    <t>Erosion coefficient</t>
    <phoneticPr fontId="1" type="noConversion"/>
  </si>
  <si>
    <t xml:space="preserve">表  1 </t>
    <phoneticPr fontId="1" type="noConversion"/>
  </si>
  <si>
    <r>
      <t>Q</t>
    </r>
    <r>
      <rPr>
        <vertAlign val="subscript"/>
        <sz val="11"/>
        <rFont val="宋体"/>
        <family val="3"/>
        <charset val="134"/>
        <scheme val="minor"/>
      </rPr>
      <t>p</t>
    </r>
  </si>
  <si>
    <r>
      <t>m</t>
    </r>
    <r>
      <rPr>
        <vertAlign val="superscript"/>
        <sz val="11"/>
        <color theme="1"/>
        <rFont val="宋体"/>
        <family val="3"/>
        <charset val="134"/>
        <scheme val="minor"/>
      </rPr>
      <t>3</t>
    </r>
    <r>
      <rPr>
        <sz val="11"/>
        <color theme="1"/>
        <rFont val="宋体"/>
        <family val="2"/>
        <charset val="134"/>
        <scheme val="minor"/>
      </rPr>
      <t>/s</t>
    </r>
  </si>
  <si>
    <t>The peak flow</t>
    <phoneticPr fontId="1" type="noConversion"/>
  </si>
  <si>
    <r>
      <t>t</t>
    </r>
    <r>
      <rPr>
        <vertAlign val="subscript"/>
        <sz val="11"/>
        <color theme="1"/>
        <rFont val="宋体"/>
        <family val="3"/>
        <charset val="134"/>
        <scheme val="minor"/>
      </rPr>
      <t>p</t>
    </r>
  </si>
  <si>
    <t>The peak time</t>
    <phoneticPr fontId="1" type="noConversion"/>
  </si>
  <si>
    <t>图  1</t>
    <phoneticPr fontId="1" type="noConversion"/>
  </si>
  <si>
    <t>图  2</t>
    <phoneticPr fontId="1" type="noConversion"/>
  </si>
  <si>
    <t>Tc</t>
    <phoneticPr fontId="1" type="noConversion"/>
  </si>
  <si>
    <r>
      <t>Z</t>
    </r>
    <r>
      <rPr>
        <sz val="9"/>
        <rFont val="宋体"/>
        <family val="3"/>
        <charset val="134"/>
      </rPr>
      <t>0</t>
    </r>
  </si>
  <si>
    <t>Hr</t>
    <phoneticPr fontId="1" type="noConversion"/>
  </si>
  <si>
    <t>Ho</t>
    <phoneticPr fontId="1" type="noConversion"/>
  </si>
  <si>
    <t>Vc</t>
    <phoneticPr fontId="1" type="noConversion"/>
  </si>
  <si>
    <t>mq</t>
    <phoneticPr fontId="1" type="noConversion"/>
  </si>
  <si>
    <t>c2</t>
    <phoneticPr fontId="1" type="noConversion"/>
  </si>
  <si>
    <t>B</t>
    <phoneticPr fontId="1" type="noConversion"/>
  </si>
  <si>
    <t>H1</t>
    <phoneticPr fontId="1" type="noConversion"/>
  </si>
  <si>
    <t>a2</t>
    <phoneticPr fontId="1" type="noConversion"/>
  </si>
  <si>
    <t>mb</t>
    <phoneticPr fontId="1" type="noConversion"/>
  </si>
  <si>
    <t>Qin</t>
    <phoneticPr fontId="1" type="noConversion"/>
  </si>
  <si>
    <t>b1</t>
    <phoneticPr fontId="1" type="noConversion"/>
  </si>
  <si>
    <t>b2</t>
    <phoneticPr fontId="1" type="noConversion"/>
  </si>
  <si>
    <t>g</t>
    <phoneticPr fontId="1" type="noConversion"/>
  </si>
  <si>
    <t>zc</t>
    <phoneticPr fontId="1" type="noConversion"/>
  </si>
  <si>
    <t>m-1</t>
    <phoneticPr fontId="1" type="noConversion"/>
  </si>
  <si>
    <t>Symbols</t>
    <phoneticPr fontId="1" type="noConversion"/>
  </si>
  <si>
    <t>zo</t>
    <phoneticPr fontId="1" type="noConversion"/>
  </si>
  <si>
    <t>B平均</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</si>
  <si>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</si>
  <si>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</si>
  <si>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</si>
  <si>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</si>
  <si>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</si>
  <si>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</si>
  <si>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</si>
  <si>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</si>
  <si>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</si>
  <si>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</si>
  <si>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</si>
  <si>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</si>
  <si>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</si>
  <si>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</si>
  <si>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</si>
  <si>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</si>
  <si>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</si>
  <si>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</si>
  <si>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</si>
  <si>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</si>
  <si>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dv/dz</t>
    <phoneticPr fontId="1" type="noConversion"/>
  </si>
  <si>
    <t>d2z/dz2</t>
    <phoneticPr fontId="1" type="noConversion"/>
  </si>
  <si>
    <t>z1</t>
    <phoneticPr fontId="1" type="noConversion"/>
  </si>
  <si>
    <t>dt</t>
    <phoneticPr fontId="1" type="noConversion"/>
  </si>
  <si>
    <t>T</t>
    <phoneticPr fontId="1" type="noConversion"/>
  </si>
  <si>
    <t>m/s</t>
    <phoneticPr fontId="1" type="noConversion"/>
  </si>
  <si>
    <t>eq.(24)</t>
    <phoneticPr fontId="1" type="noConversion"/>
  </si>
  <si>
    <t>Initial value</t>
    <phoneticPr fontId="1" type="noConversion"/>
  </si>
  <si>
    <r>
      <t>Sum</t>
    </r>
    <r>
      <rPr>
        <b/>
        <sz val="11"/>
        <color theme="1"/>
        <rFont val="宋体"/>
        <family val="2"/>
        <scheme val="minor"/>
      </rPr>
      <t>Q</t>
    </r>
    <r>
      <rPr>
        <b/>
        <sz val="9"/>
        <color theme="1"/>
        <rFont val="宋体"/>
        <family val="3"/>
        <charset val="134"/>
        <scheme val="minor"/>
      </rPr>
      <t>out</t>
    </r>
    <phoneticPr fontId="1" type="noConversion"/>
  </si>
  <si>
    <t>Do not modify the cells filling with pink</t>
    <phoneticPr fontId="1" type="noConversion"/>
  </si>
  <si>
    <t>指数模型</t>
    <phoneticPr fontId="1" type="noConversion"/>
  </si>
  <si>
    <r>
      <t xml:space="preserve">DB-Excel 2014 </t>
    </r>
    <r>
      <rPr>
        <sz val="11"/>
        <color theme="0" tint="-0.14999847407452621"/>
        <rFont val="宋体"/>
        <family val="3"/>
        <charset val="134"/>
      </rPr>
      <t>角度版</t>
    </r>
    <phoneticPr fontId="1" type="noConversion"/>
  </si>
  <si>
    <r>
      <t xml:space="preserve">DB-Excel 2014 </t>
    </r>
    <r>
      <rPr>
        <sz val="11"/>
        <color theme="0" tint="-0.14999847407452621"/>
        <rFont val="宋体"/>
        <family val="3"/>
        <charset val="134"/>
      </rPr>
      <t>论文版</t>
    </r>
    <phoneticPr fontId="1" type="noConversion"/>
  </si>
  <si>
    <t>υ</t>
    <phoneticPr fontId="1" type="noConversion"/>
  </si>
  <si>
    <t>L</t>
    <phoneticPr fontId="1" type="noConversion"/>
  </si>
  <si>
    <t>n</t>
    <phoneticPr fontId="1" type="noConversion"/>
  </si>
  <si>
    <r>
      <t>H</t>
    </r>
    <r>
      <rPr>
        <i/>
        <vertAlign val="subscript"/>
        <sz val="10.5"/>
        <rFont val="Times New Roman"/>
        <family val="1"/>
      </rPr>
      <t>r</t>
    </r>
  </si>
  <si>
    <r>
      <t>m</t>
    </r>
    <r>
      <rPr>
        <i/>
        <vertAlign val="subscript"/>
        <sz val="10.5"/>
        <rFont val="Times New Roman"/>
        <family val="1"/>
      </rPr>
      <t>q</t>
    </r>
  </si>
  <si>
    <r>
      <t>m</t>
    </r>
    <r>
      <rPr>
        <i/>
        <vertAlign val="subscript"/>
        <sz val="10.5"/>
        <rFont val="Times New Roman"/>
        <family val="1"/>
      </rPr>
      <t>b</t>
    </r>
  </si>
  <si>
    <t>m</t>
    <phoneticPr fontId="1" type="noConversion"/>
  </si>
  <si>
    <r>
      <t>V</t>
    </r>
    <r>
      <rPr>
        <i/>
        <vertAlign val="subscript"/>
        <sz val="10.5"/>
        <rFont val="Times New Roman"/>
        <family val="1"/>
      </rPr>
      <t>c</t>
    </r>
  </si>
  <si>
    <r>
      <t>τ</t>
    </r>
    <r>
      <rPr>
        <i/>
        <vertAlign val="subscript"/>
        <sz val="10.5"/>
        <rFont val="Times New Roman"/>
        <family val="1"/>
      </rPr>
      <t>c</t>
    </r>
    <phoneticPr fontId="1" type="noConversion"/>
  </si>
  <si>
    <t>a</t>
    <phoneticPr fontId="1" type="noConversion"/>
  </si>
  <si>
    <t>b</t>
    <phoneticPr fontId="1" type="noConversion"/>
  </si>
  <si>
    <t>Balance</t>
    <phoneticPr fontId="1" type="noConversion"/>
  </si>
  <si>
    <r>
      <t>z</t>
    </r>
    <r>
      <rPr>
        <i/>
        <vertAlign val="subscript"/>
        <sz val="9"/>
        <rFont val="Times New Roman"/>
        <family val="1"/>
      </rPr>
      <t>0</t>
    </r>
    <phoneticPr fontId="1" type="noConversion"/>
  </si>
  <si>
    <r>
      <t>B</t>
    </r>
    <r>
      <rPr>
        <i/>
        <sz val="6"/>
        <rFont val="Times New Roman"/>
        <family val="1"/>
      </rPr>
      <t>0</t>
    </r>
    <phoneticPr fontId="1" type="noConversion"/>
  </si>
  <si>
    <r>
      <t>D</t>
    </r>
    <r>
      <rPr>
        <i/>
        <vertAlign val="subscript"/>
        <sz val="11"/>
        <color theme="1"/>
        <rFont val="Times New Roman"/>
        <family val="1"/>
      </rPr>
      <t>50</t>
    </r>
    <phoneticPr fontId="1" type="noConversion"/>
  </si>
  <si>
    <r>
      <t>ρ</t>
    </r>
    <r>
      <rPr>
        <i/>
        <vertAlign val="subscript"/>
        <sz val="9.35"/>
        <color theme="1"/>
        <rFont val="Times New Roman"/>
        <family val="1"/>
      </rPr>
      <t>s</t>
    </r>
    <phoneticPr fontId="1" type="noConversion"/>
  </si>
  <si>
    <r>
      <t>p</t>
    </r>
    <r>
      <rPr>
        <i/>
        <vertAlign val="subscript"/>
        <sz val="10.5"/>
        <rFont val="Times New Roman"/>
        <family val="1"/>
      </rPr>
      <t>1</t>
    </r>
    <phoneticPr fontId="1" type="noConversion"/>
  </si>
  <si>
    <r>
      <t>p</t>
    </r>
    <r>
      <rPr>
        <i/>
        <vertAlign val="subscript"/>
        <sz val="10.5"/>
        <rFont val="Times New Roman"/>
        <family val="1"/>
      </rPr>
      <t>2</t>
    </r>
    <phoneticPr fontId="1" type="noConversion"/>
  </si>
  <si>
    <r>
      <t>p</t>
    </r>
    <r>
      <rPr>
        <i/>
        <vertAlign val="subscript"/>
        <sz val="10.5"/>
        <rFont val="Times New Roman"/>
        <family val="1"/>
      </rPr>
      <t>3</t>
    </r>
    <phoneticPr fontId="1" type="noConversion"/>
  </si>
  <si>
    <r>
      <t xml:space="preserve">  H</t>
    </r>
    <r>
      <rPr>
        <i/>
        <vertAlign val="subscript"/>
        <sz val="8"/>
        <rFont val="Times New Roman"/>
        <family val="1"/>
      </rPr>
      <t>0</t>
    </r>
    <phoneticPr fontId="1" type="noConversion"/>
  </si>
  <si>
    <r>
      <t>Q</t>
    </r>
    <r>
      <rPr>
        <i/>
        <vertAlign val="subscript"/>
        <sz val="11"/>
        <rFont val="Times New Roman"/>
        <family val="1"/>
      </rPr>
      <t>p</t>
    </r>
  </si>
  <si>
    <r>
      <t>t</t>
    </r>
    <r>
      <rPr>
        <i/>
        <vertAlign val="subscript"/>
        <sz val="11"/>
        <color theme="1"/>
        <rFont val="Times New Roman"/>
        <family val="1"/>
      </rPr>
      <t>p</t>
    </r>
  </si>
  <si>
    <r>
      <t>G</t>
    </r>
    <r>
      <rPr>
        <i/>
        <vertAlign val="subscript"/>
        <sz val="11"/>
        <rFont val="Times New Roman"/>
        <family val="1"/>
      </rPr>
      <t>s</t>
    </r>
    <phoneticPr fontId="1" type="noConversion"/>
  </si>
  <si>
    <r>
      <t>h</t>
    </r>
    <r>
      <rPr>
        <i/>
        <vertAlign val="subscript"/>
        <sz val="11"/>
        <rFont val="Times New Roman"/>
        <family val="1"/>
      </rPr>
      <t>1</t>
    </r>
    <phoneticPr fontId="1" type="noConversion"/>
  </si>
  <si>
    <r>
      <t>h</t>
    </r>
    <r>
      <rPr>
        <i/>
        <vertAlign val="subscript"/>
        <sz val="11"/>
        <rFont val="Times New Roman"/>
        <family val="1"/>
      </rPr>
      <t>2</t>
    </r>
    <phoneticPr fontId="1" type="noConversion"/>
  </si>
  <si>
    <r>
      <t>h</t>
    </r>
    <r>
      <rPr>
        <i/>
        <vertAlign val="subscript"/>
        <sz val="11"/>
        <rFont val="Times New Roman"/>
        <family val="1"/>
      </rPr>
      <t>3</t>
    </r>
  </si>
  <si>
    <r>
      <t>W (1000000m</t>
    </r>
    <r>
      <rPr>
        <vertAlign val="superscript"/>
        <sz val="11"/>
        <rFont val="Times New Roman"/>
        <family val="1"/>
      </rPr>
      <t>3</t>
    </r>
    <r>
      <rPr>
        <sz val="11"/>
        <rFont val="Times New Roman"/>
        <family val="1"/>
      </rPr>
      <t>)</t>
    </r>
    <phoneticPr fontId="1" type="noConversion"/>
  </si>
  <si>
    <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phoneticPr fontId="1" type="noConversion"/>
  </si>
  <si>
    <r>
      <t>p</t>
    </r>
    <r>
      <rPr>
        <i/>
        <vertAlign val="subscript"/>
        <sz val="12"/>
        <rFont val="Times New Roman"/>
        <family val="1"/>
      </rPr>
      <t>1</t>
    </r>
    <phoneticPr fontId="1" type="noConversion"/>
  </si>
  <si>
    <r>
      <t>p</t>
    </r>
    <r>
      <rPr>
        <i/>
        <vertAlign val="subscript"/>
        <sz val="12"/>
        <rFont val="Times New Roman"/>
        <family val="1"/>
      </rPr>
      <t>2</t>
    </r>
    <phoneticPr fontId="1" type="noConversion"/>
  </si>
  <si>
    <r>
      <t>p</t>
    </r>
    <r>
      <rPr>
        <i/>
        <vertAlign val="subscript"/>
        <sz val="12"/>
        <rFont val="Times New Roman"/>
        <family val="1"/>
      </rPr>
      <t>3</t>
    </r>
    <phoneticPr fontId="1" type="noConversion"/>
  </si>
  <si>
    <r>
      <t>W</t>
    </r>
    <r>
      <rPr>
        <i/>
        <vertAlign val="subscript"/>
        <sz val="11"/>
        <rFont val="Times New Roman"/>
        <family val="1"/>
      </rPr>
      <t>1</t>
    </r>
    <phoneticPr fontId="1" type="noConversion"/>
  </si>
  <si>
    <r>
      <t>W</t>
    </r>
    <r>
      <rPr>
        <i/>
        <vertAlign val="subscript"/>
        <sz val="11"/>
        <rFont val="Times New Roman"/>
        <family val="1"/>
      </rPr>
      <t>2</t>
    </r>
    <phoneticPr fontId="1" type="noConversion"/>
  </si>
  <si>
    <r>
      <t>W</t>
    </r>
    <r>
      <rPr>
        <i/>
        <vertAlign val="subscript"/>
        <sz val="11"/>
        <rFont val="Times New Roman"/>
        <family val="1"/>
      </rPr>
      <t>3</t>
    </r>
    <phoneticPr fontId="1" type="noConversion"/>
  </si>
  <si>
    <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phoneticPr fontId="1" type="noConversion"/>
  </si>
  <si>
    <t>z'</t>
    <phoneticPr fontId="1" type="noConversion"/>
  </si>
  <si>
    <t>s</t>
    <phoneticPr fontId="1" type="noConversion"/>
  </si>
  <si>
    <t>h</t>
    <phoneticPr fontId="1" type="noConversion"/>
  </si>
  <si>
    <t>m/s</t>
    <phoneticPr fontId="1" type="noConversion"/>
  </si>
  <si>
    <r>
      <t>10</t>
    </r>
    <r>
      <rPr>
        <vertAlign val="superscript"/>
        <sz val="11"/>
        <rFont val="宋体"/>
        <family val="3"/>
        <charset val="134"/>
        <scheme val="minor"/>
      </rPr>
      <t>6</t>
    </r>
    <r>
      <rPr>
        <sz val="11"/>
        <rFont val="宋体"/>
        <family val="2"/>
        <charset val="134"/>
        <scheme val="minor"/>
      </rPr>
      <t>m</t>
    </r>
    <phoneticPr fontId="1" type="noConversion"/>
  </si>
  <si>
    <t>Lateral enlargement for the hyperbolic model</t>
    <phoneticPr fontId="1" type="noConversion"/>
  </si>
  <si>
    <t>Figure 2</t>
    <phoneticPr fontId="1" type="noConversion"/>
  </si>
  <si>
    <t>Figure 1</t>
    <phoneticPr fontId="1" type="noConversion"/>
  </si>
  <si>
    <t>γ</t>
    <phoneticPr fontId="1" type="noConversion"/>
  </si>
  <si>
    <r>
      <t>m</t>
    </r>
    <r>
      <rPr>
        <i/>
        <vertAlign val="subscript"/>
        <sz val="11"/>
        <rFont val="Times New Roman"/>
        <family val="1"/>
      </rPr>
      <t>1</t>
    </r>
    <phoneticPr fontId="1" type="noConversion"/>
  </si>
  <si>
    <r>
      <t>m</t>
    </r>
    <r>
      <rPr>
        <i/>
        <vertAlign val="subscript"/>
        <sz val="11"/>
        <rFont val="Times New Roman"/>
        <family val="1"/>
      </rPr>
      <t>2</t>
    </r>
    <phoneticPr fontId="1" type="noConversion"/>
  </si>
  <si>
    <r>
      <t>z</t>
    </r>
    <r>
      <rPr>
        <i/>
        <vertAlign val="subscript"/>
        <sz val="11"/>
        <rFont val="Times New Roman"/>
        <family val="1"/>
      </rPr>
      <t>0</t>
    </r>
    <phoneticPr fontId="1" type="noConversion"/>
  </si>
  <si>
    <r>
      <t>H</t>
    </r>
    <r>
      <rPr>
        <i/>
        <vertAlign val="subscript"/>
        <sz val="11"/>
        <rFont val="Times New Roman"/>
        <family val="1"/>
      </rPr>
      <t>r</t>
    </r>
  </si>
  <si>
    <r>
      <t>V</t>
    </r>
    <r>
      <rPr>
        <i/>
        <vertAlign val="subscript"/>
        <sz val="11"/>
        <rFont val="Times New Roman"/>
        <family val="1"/>
      </rPr>
      <t>c</t>
    </r>
  </si>
  <si>
    <t>..</t>
    <phoneticPr fontId="1" type="noConversion"/>
  </si>
  <si>
    <t>C</t>
    <phoneticPr fontId="1" type="noConversion"/>
  </si>
  <si>
    <t>c</t>
    <phoneticPr fontId="1" type="noConversion"/>
  </si>
  <si>
    <r>
      <t>β</t>
    </r>
    <r>
      <rPr>
        <i/>
        <vertAlign val="subscript"/>
        <sz val="11"/>
        <rFont val="Times New Roman"/>
        <family val="1"/>
      </rPr>
      <t>0</t>
    </r>
    <phoneticPr fontId="1" type="noConversion"/>
  </si>
  <si>
    <t>W</t>
    <phoneticPr fontId="1" type="noConversion"/>
  </si>
  <si>
    <r>
      <t>10</t>
    </r>
    <r>
      <rPr>
        <vertAlign val="superscript"/>
        <sz val="11"/>
        <rFont val="Times New Roman"/>
        <family val="1"/>
      </rPr>
      <t>6</t>
    </r>
    <r>
      <rPr>
        <sz val="11"/>
        <rFont val="Times New Roman"/>
        <family val="1"/>
      </rPr>
      <t>m</t>
    </r>
    <r>
      <rPr>
        <vertAlign val="superscript"/>
        <sz val="11"/>
        <rFont val="Times New Roman"/>
        <family val="1"/>
      </rPr>
      <t>3</t>
    </r>
    <phoneticPr fontId="1" type="noConversion"/>
  </si>
  <si>
    <t>q</t>
    <phoneticPr fontId="1" type="noConversion"/>
  </si>
  <si>
    <r>
      <t>h</t>
    </r>
    <r>
      <rPr>
        <i/>
        <vertAlign val="subscript"/>
        <sz val="11"/>
        <rFont val="Times New Roman"/>
        <family val="1"/>
      </rPr>
      <t>3</t>
    </r>
    <phoneticPr fontId="1" type="noConversion"/>
  </si>
  <si>
    <t>φ</t>
    <phoneticPr fontId="1" type="noConversion"/>
  </si>
  <si>
    <t>q</t>
    <phoneticPr fontId="1" type="noConversion"/>
  </si>
  <si>
    <r>
      <t>z</t>
    </r>
    <r>
      <rPr>
        <i/>
        <vertAlign val="subscript"/>
        <sz val="11"/>
        <rFont val="Times New Roman"/>
        <family val="1"/>
      </rPr>
      <t>end</t>
    </r>
    <phoneticPr fontId="1" type="noConversion"/>
  </si>
  <si>
    <r>
      <rPr>
        <i/>
        <sz val="11"/>
        <color theme="1"/>
        <rFont val="Times New Roman"/>
        <family val="1"/>
      </rPr>
      <t>z</t>
    </r>
    <r>
      <rPr>
        <i/>
        <vertAlign val="subscript"/>
        <sz val="11"/>
        <color theme="1"/>
        <rFont val="Times New Roman"/>
        <family val="1"/>
      </rPr>
      <t>end</t>
    </r>
    <phoneticPr fontId="1" type="noConversion"/>
  </si>
  <si>
    <t xml:space="preserve">       Dam Breach Analysis DB-IWHR V2.0</t>
    <phoneticPr fontId="1" type="noConversion"/>
  </si>
  <si>
    <r>
      <t>Copy Right：Chen ZuYu（Email：chenzuy</t>
    </r>
    <r>
      <rPr>
        <sz val="16"/>
        <color theme="1"/>
        <rFont val="隶书"/>
        <family val="3"/>
        <charset val="134"/>
      </rPr>
      <t>u</t>
    </r>
    <r>
      <rPr>
        <sz val="16"/>
        <color theme="1"/>
        <rFont val="Times New Roman"/>
        <family val="1"/>
      </rPr>
      <t>@cashq.ac.cn）</t>
    </r>
    <phoneticPr fontId="1" type="noConversion"/>
  </si>
  <si>
    <t>Issued   2019.01.09</t>
    <phoneticPr fontId="1" type="noConversion"/>
  </si>
  <si>
    <t>Project Name</t>
    <phoneticPr fontId="1" type="noConversion"/>
  </si>
  <si>
    <t>Serial Number</t>
    <phoneticPr fontId="1" type="noConversion"/>
  </si>
  <si>
    <t>Calculated by</t>
    <phoneticPr fontId="1" type="noConversion"/>
  </si>
  <si>
    <t>Checked by</t>
    <phoneticPr fontId="1" type="noConversion"/>
  </si>
  <si>
    <t xml:space="preserve"> Date</t>
    <phoneticPr fontId="1" type="noConversion"/>
  </si>
  <si>
    <t xml:space="preserve">Company </t>
    <phoneticPr fontId="1" type="noConversion"/>
  </si>
  <si>
    <t>Inflow flow,m3/s</t>
    <phoneticPr fontId="1" type="noConversion"/>
  </si>
  <si>
    <t>Elevations of reservoir water level, beginning, m</t>
    <phoneticPr fontId="1" type="noConversion"/>
  </si>
  <si>
    <t>Channel Width, beginning, m</t>
    <phoneticPr fontId="1" type="noConversion"/>
  </si>
  <si>
    <t>Incipient velocity,m/s</t>
    <phoneticPr fontId="1" type="noConversion"/>
  </si>
  <si>
    <t>Erosion coefficienta</t>
    <phoneticPr fontId="1" type="noConversion"/>
  </si>
  <si>
    <t>Erosion coefficientb</t>
    <phoneticPr fontId="1" type="noConversion"/>
  </si>
  <si>
    <t>Specific gravity</t>
    <phoneticPr fontId="1" type="noConversion"/>
  </si>
  <si>
    <t>Elevation ending, m</t>
    <phoneticPr fontId="1" type="noConversion"/>
  </si>
  <si>
    <r>
      <t xml:space="preserve">                                  D</t>
    </r>
    <r>
      <rPr>
        <sz val="11"/>
        <color theme="1"/>
        <rFont val="宋体"/>
        <family val="3"/>
        <charset val="134"/>
      </rPr>
      <t>isclaimer: The author a</t>
    </r>
    <r>
      <rPr>
        <sz val="11"/>
        <color theme="1"/>
        <rFont val="Times New Roman"/>
        <family val="1"/>
      </rPr>
      <t>ssumes No responsibility and makes no guarantees, expressed or implied, on the quality, reliability, or any other characteristic of this software</t>
    </r>
    <phoneticPr fontId="1" type="noConversion"/>
  </si>
  <si>
    <t>W~H curve coefficient1</t>
    <phoneticPr fontId="1" type="noConversion"/>
  </si>
  <si>
    <t>W~H curve coefficient2</t>
    <phoneticPr fontId="1" type="noConversion"/>
  </si>
  <si>
    <t>W~H curve coefficient3</t>
    <phoneticPr fontId="1" type="noConversion"/>
  </si>
  <si>
    <t>Incipient shear stress</t>
    <phoneticPr fontId="1" type="noConversion"/>
  </si>
  <si>
    <t>Bulk Density</t>
    <phoneticPr fontId="1" type="noConversion"/>
  </si>
  <si>
    <t>Average particle size, m</t>
    <phoneticPr fontId="1" type="noConversion"/>
  </si>
  <si>
    <t>Material density, kg/m3</t>
    <phoneticPr fontId="1" type="noConversion"/>
  </si>
  <si>
    <t>Void ratio</t>
    <phoneticPr fontId="1" type="noConversion"/>
  </si>
  <si>
    <t>Erosion length, m</t>
    <phoneticPr fontId="1" type="noConversion"/>
  </si>
  <si>
    <t>Roughness of river</t>
    <phoneticPr fontId="1" type="noConversion"/>
  </si>
  <si>
    <t>Lateral enlargement coefficient1</t>
    <phoneticPr fontId="1" type="noConversion"/>
  </si>
  <si>
    <t>Lateral enlargement coefficient2</t>
    <phoneticPr fontId="1" type="noConversion"/>
  </si>
  <si>
    <t>slope inclination,beginning</t>
    <phoneticPr fontId="1" type="noConversion"/>
  </si>
  <si>
    <t>Magnitude</t>
    <phoneticPr fontId="1" type="noConversion"/>
  </si>
  <si>
    <t>Time</t>
    <phoneticPr fontId="1" type="noConversion"/>
  </si>
  <si>
    <t>Total discharge capacity</t>
    <phoneticPr fontId="1" type="noConversion"/>
  </si>
  <si>
    <t>cohesion</t>
    <phoneticPr fontId="1" type="noConversion"/>
  </si>
  <si>
    <t>friction angle</t>
    <phoneticPr fontId="1" type="noConversion"/>
  </si>
  <si>
    <t xml:space="preserve">       溃坝分析电子计算表格(DB-IWHR) V2.0</t>
    <phoneticPr fontId="1" type="noConversion"/>
  </si>
  <si>
    <r>
      <t>版权所有：陈祖煜（电邮地址：chenzuyu@cashq.ac.cn</t>
    </r>
    <r>
      <rPr>
        <sz val="16"/>
        <color theme="1"/>
        <rFont val="隶书"/>
        <family val="3"/>
        <charset val="134"/>
      </rPr>
      <t>）</t>
    </r>
    <phoneticPr fontId="1" type="noConversion"/>
  </si>
  <si>
    <r>
      <t xml:space="preserve">                                   </t>
    </r>
    <r>
      <rPr>
        <sz val="11"/>
        <color theme="1"/>
        <rFont val="宋体"/>
        <family val="3"/>
        <charset val="134"/>
      </rPr>
      <t>特别声明：作者对本计算表格的使用不承担任何责任</t>
    </r>
    <phoneticPr fontId="1" type="noConversion"/>
  </si>
  <si>
    <t>发布日期 2019.01.09</t>
    <phoneticPr fontId="1" type="noConversion"/>
  </si>
  <si>
    <t>输入参数</t>
    <phoneticPr fontId="1" type="noConversion"/>
  </si>
  <si>
    <t>项目名称</t>
    <phoneticPr fontId="1" type="noConversion"/>
  </si>
  <si>
    <t>计算编号</t>
    <phoneticPr fontId="1" type="noConversion"/>
  </si>
  <si>
    <t>计算人</t>
    <phoneticPr fontId="1" type="noConversion"/>
  </si>
  <si>
    <t>审核人</t>
    <phoneticPr fontId="1" type="noConversion"/>
  </si>
  <si>
    <t>计算日期</t>
    <phoneticPr fontId="1" type="noConversion"/>
  </si>
  <si>
    <t>计算单位</t>
    <phoneticPr fontId="1" type="noConversion"/>
  </si>
  <si>
    <t>渠道底部高程，单位：m</t>
    <phoneticPr fontId="1" type="noConversion"/>
  </si>
  <si>
    <t>入库流量，单位：m3/s</t>
    <phoneticPr fontId="1" type="noConversion"/>
  </si>
  <si>
    <t>死水位高程，单位：m</t>
    <phoneticPr fontId="1" type="noConversion"/>
  </si>
  <si>
    <t>初始库水位，单位： m</t>
    <phoneticPr fontId="1" type="noConversion"/>
  </si>
  <si>
    <t>溃口（导流槽）初始宽度，单位： m</t>
    <phoneticPr fontId="1" type="noConversion"/>
  </si>
  <si>
    <t>水位高程 （m）</t>
    <phoneticPr fontId="1" type="noConversion"/>
  </si>
  <si>
    <t>水库库容  （百万m3）</t>
    <phoneticPr fontId="1" type="noConversion"/>
  </si>
  <si>
    <t>宽顶堰流量系数</t>
    <phoneticPr fontId="1" type="noConversion"/>
  </si>
  <si>
    <t>侧收缩系数</t>
    <phoneticPr fontId="1" type="noConversion"/>
  </si>
  <si>
    <t>综合流量系数</t>
    <phoneticPr fontId="1" type="noConversion"/>
  </si>
  <si>
    <t>尾水比例</t>
    <phoneticPr fontId="1" type="noConversion"/>
  </si>
  <si>
    <t>注意：C=mq*mb*Sqrt(2g)；仅需输入mq、mb或者输入C</t>
    <phoneticPr fontId="1" type="noConversion"/>
  </si>
  <si>
    <t>启动流速，单位：m/s</t>
    <phoneticPr fontId="1" type="noConversion"/>
  </si>
  <si>
    <t>冲刷系数a</t>
    <phoneticPr fontId="1" type="noConversion"/>
  </si>
  <si>
    <t>冲刷系数b</t>
    <phoneticPr fontId="1" type="noConversion"/>
  </si>
  <si>
    <t>粘聚力，单位：kPa</t>
    <phoneticPr fontId="1" type="noConversion"/>
  </si>
  <si>
    <t>摩擦角，单位：°</t>
    <phoneticPr fontId="1" type="noConversion"/>
  </si>
  <si>
    <t>坝体材料容重</t>
    <phoneticPr fontId="1" type="noConversion"/>
  </si>
  <si>
    <t>初始溃口倾角</t>
    <phoneticPr fontId="1" type="noConversion"/>
  </si>
  <si>
    <t>结束高程, m</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</si>
</sst>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76" formatCode="0.00_ "/>
    <numFmt numFmtId="177" formatCode="0.00_);[Red]\(0.00\)"/>
    <numFmt numFmtId="178" formatCode="0.000_ "/>
    <numFmt numFmtId="179" formatCode="0.00000_ "/>
    <numFmt numFmtId="180" formatCode="0_ "/>
    <numFmt numFmtId="181" formatCode="0.0000_ "/>
    <numFmt numFmtId="182" formatCode="0.0000_);[Red]\(0.0000\)"/>
    <numFmt numFmtId="183" formatCode="0.000"/>
  </numFmts>
  <fonts count="115" x14ac:knownFonts="1">
    <font>
      <sz val="11"/>
      <color theme="1"/>
      <name val="宋体"/>
      <family val="2"/>
      <charset val="134"/>
      <scheme val="minor"/>
    </font>
    <font>
      <sz val="9"/>
      <name val="宋体"/>
      <family val="2"/>
      <charset val="134"/>
      <scheme val="minor"/>
    </font>
    <font>
      <b/>
      <sz val="28"/>
      <color theme="1"/>
      <name val="隶书"/>
      <family val="3"/>
      <charset val="134"/>
    </font>
    <font>
      <b/>
      <sz val="24"/>
      <color theme="1"/>
      <name val="隶书"/>
      <family val="3"/>
      <charset val="134"/>
    </font>
    <font>
      <sz val="16"/>
      <color theme="1"/>
      <name val="隶书"/>
      <family val="3"/>
      <charset val="134"/>
    </font>
    <font>
      <sz val="12"/>
      <color theme="1"/>
      <name val="隶书"/>
      <family val="3"/>
      <charset val="134"/>
    </font>
    <font>
      <sz val="11"/>
      <color theme="1"/>
      <name val="隶书"/>
      <family val="3"/>
      <charset val="134"/>
    </font>
    <font>
      <sz val="11"/>
      <name val="宋体"/>
      <family val="2"/>
      <charset val="134"/>
      <scheme val="minor"/>
    </font>
    <font>
      <sz val="16"/>
      <name val="宋体"/>
      <family val="2"/>
      <charset val="134"/>
      <scheme val="minor"/>
    </font>
    <font>
      <sz val="11"/>
      <color rgb="FF9C6500"/>
      <name val="宋体"/>
      <family val="2"/>
      <scheme val="minor"/>
    </font>
    <font>
      <sz val="11"/>
      <color rgb="FF3F3F76"/>
      <name val="宋体"/>
      <family val="2"/>
      <scheme val="minor"/>
    </font>
    <font>
      <sz val="11"/>
      <color theme="0"/>
      <name val="宋体"/>
      <family val="2"/>
      <scheme val="minor"/>
    </font>
    <font>
      <b/>
      <sz val="11"/>
      <color theme="1"/>
      <name val="宋体"/>
      <family val="3"/>
      <charset val="134"/>
      <scheme val="minor"/>
    </font>
    <font>
      <b/>
      <sz val="11"/>
      <name val="宋体"/>
      <family val="3"/>
      <charset val="134"/>
      <scheme val="minor"/>
    </font>
    <font>
      <sz val="10.5"/>
      <name val="宋体"/>
      <family val="3"/>
      <charset val="134"/>
    </font>
    <font>
      <sz val="11"/>
      <name val="宋体"/>
      <family val="3"/>
      <charset val="134"/>
      <scheme val="minor"/>
    </font>
    <font>
      <sz val="11"/>
      <color rgb="FF3F3F76"/>
      <name val="宋体"/>
      <family val="3"/>
      <charset val="134"/>
      <scheme val="minor"/>
    </font>
    <font>
      <vertAlign val="subscript"/>
      <sz val="10.5"/>
      <name val="宋体"/>
      <family val="3"/>
      <charset val="134"/>
    </font>
    <font>
      <vertAlign val="subscript"/>
      <sz val="11"/>
      <name val="宋体"/>
      <family val="3"/>
      <charset val="134"/>
      <scheme val="minor"/>
    </font>
    <font>
      <b/>
      <sz val="11"/>
      <color theme="1"/>
      <name val="宋体"/>
      <family val="2"/>
      <scheme val="minor"/>
    </font>
    <font>
      <sz val="9"/>
      <name val="宋体"/>
      <family val="3"/>
      <charset val="134"/>
    </font>
    <font>
      <b/>
      <sz val="11"/>
      <name val="宋体"/>
      <family val="2"/>
      <scheme val="minor"/>
    </font>
    <font>
      <sz val="8"/>
      <name val="宋体"/>
      <family val="3"/>
      <charset val="134"/>
    </font>
    <font>
      <sz val="12"/>
      <name val="宋体"/>
      <family val="3"/>
      <charset val="134"/>
    </font>
    <font>
      <sz val="9"/>
      <name val="宋体"/>
      <family val="3"/>
      <charset val="134"/>
      <scheme val="minor"/>
    </font>
    <font>
      <b/>
      <sz val="12"/>
      <name val="宋体"/>
      <family val="3"/>
      <charset val="134"/>
    </font>
    <font>
      <b/>
      <sz val="11"/>
      <color theme="1"/>
      <name val="Times New Roman"/>
      <family val="1"/>
    </font>
    <font>
      <b/>
      <vertAlign val="subscript"/>
      <sz val="11"/>
      <color theme="1"/>
      <name val="Times New Roman"/>
      <family val="1"/>
    </font>
    <font>
      <sz val="11"/>
      <color theme="1"/>
      <name val="Times New Roman"/>
      <family val="1"/>
    </font>
    <font>
      <b/>
      <sz val="16"/>
      <color theme="1"/>
      <name val="宋体"/>
      <family val="3"/>
      <charset val="134"/>
      <scheme val="minor"/>
    </font>
    <font>
      <b/>
      <vertAlign val="subscript"/>
      <sz val="16"/>
      <color theme="1"/>
      <name val="宋体"/>
      <family val="3"/>
      <charset val="134"/>
      <scheme val="minor"/>
    </font>
    <font>
      <b/>
      <vertAlign val="superscript"/>
      <sz val="16"/>
      <color theme="1"/>
      <name val="宋体"/>
      <family val="3"/>
      <charset val="134"/>
      <scheme val="minor"/>
    </font>
    <font>
      <sz val="11"/>
      <color theme="0"/>
      <name val="宋体"/>
      <family val="2"/>
      <charset val="134"/>
      <scheme val="minor"/>
    </font>
    <font>
      <b/>
      <sz val="9"/>
      <color theme="1"/>
      <name val="宋体"/>
      <family val="3"/>
      <charset val="134"/>
      <scheme val="minor"/>
    </font>
    <font>
      <sz val="11"/>
      <name val="Times New Roman"/>
      <family val="1"/>
    </font>
    <font>
      <b/>
      <sz val="28"/>
      <color theme="1"/>
      <name val="Times New Roman"/>
      <family val="1"/>
    </font>
    <font>
      <sz val="16"/>
      <color theme="1"/>
      <name val="Times New Roman"/>
      <family val="1"/>
    </font>
    <font>
      <sz val="16"/>
      <name val="Times New Roman"/>
      <family val="1"/>
    </font>
    <font>
      <b/>
      <sz val="11"/>
      <name val="Times New Roman"/>
      <family val="1"/>
    </font>
    <font>
      <sz val="10.5"/>
      <name val="Times New Roman"/>
      <family val="1"/>
    </font>
    <font>
      <sz val="8"/>
      <name val="Times New Roman"/>
      <family val="1"/>
    </font>
    <font>
      <sz val="11"/>
      <color rgb="FF3F3F76"/>
      <name val="Times New Roman"/>
      <family val="1"/>
    </font>
    <font>
      <b/>
      <sz val="10.5"/>
      <name val="Times New Roman"/>
      <family val="1"/>
    </font>
    <font>
      <b/>
      <sz val="12"/>
      <color rgb="FF3F3F76"/>
      <name val="Times New Roman"/>
      <family val="1"/>
    </font>
    <font>
      <b/>
      <sz val="7"/>
      <color rgb="FF3F3F76"/>
      <name val="Times New Roman"/>
      <family val="1"/>
    </font>
    <font>
      <vertAlign val="superscript"/>
      <sz val="11"/>
      <color theme="1"/>
      <name val="Times New Roman"/>
      <family val="1"/>
    </font>
    <font>
      <sz val="8"/>
      <color theme="1"/>
      <name val="Times New Roman"/>
      <family val="1"/>
    </font>
    <font>
      <sz val="11"/>
      <color rgb="FFFF0000"/>
      <name val="Times New Roman"/>
      <family val="1"/>
    </font>
    <font>
      <sz val="9"/>
      <name val="Times New Roman"/>
      <family val="1"/>
    </font>
    <font>
      <sz val="10.5"/>
      <color theme="1"/>
      <name val="Times New Roman"/>
      <family val="1"/>
    </font>
    <font>
      <b/>
      <sz val="11"/>
      <color theme="1"/>
      <name val="宋体"/>
      <family val="2"/>
    </font>
    <font>
      <b/>
      <sz val="11"/>
      <color rgb="FF9C6500"/>
      <name val="Times New Roman"/>
      <family val="1"/>
    </font>
    <font>
      <sz val="11"/>
      <color theme="0"/>
      <name val="Times New Roman"/>
      <family val="1"/>
    </font>
    <font>
      <vertAlign val="subscript"/>
      <sz val="9"/>
      <name val="宋体"/>
      <family val="3"/>
      <charset val="134"/>
    </font>
    <font>
      <vertAlign val="superscript"/>
      <sz val="8"/>
      <name val="宋体"/>
      <family val="3"/>
      <charset val="134"/>
    </font>
    <font>
      <sz val="10.5"/>
      <name val="宋体"/>
      <family val="2"/>
      <charset val="134"/>
      <scheme val="minor"/>
    </font>
    <font>
      <sz val="8"/>
      <name val="宋体"/>
      <family val="2"/>
      <charset val="134"/>
      <scheme val="minor"/>
    </font>
    <font>
      <sz val="8"/>
      <name val="宋体"/>
      <family val="3"/>
      <charset val="134"/>
      <scheme val="minor"/>
    </font>
    <font>
      <sz val="11"/>
      <color theme="1"/>
      <name val="宋体"/>
      <family val="2"/>
      <scheme val="minor"/>
    </font>
    <font>
      <b/>
      <sz val="10.5"/>
      <name val="宋体"/>
      <family val="3"/>
      <charset val="134"/>
    </font>
    <font>
      <b/>
      <sz val="12"/>
      <color rgb="FF3F3F76"/>
      <name val="宋体"/>
      <family val="2"/>
      <scheme val="minor"/>
    </font>
    <font>
      <b/>
      <sz val="7"/>
      <color rgb="FF3F3F76"/>
      <name val="宋体"/>
      <family val="2"/>
      <scheme val="minor"/>
    </font>
    <font>
      <vertAlign val="superscript"/>
      <sz val="11"/>
      <color theme="1"/>
      <name val="宋体"/>
      <family val="3"/>
      <charset val="134"/>
      <scheme val="minor"/>
    </font>
    <font>
      <sz val="8"/>
      <color theme="1"/>
      <name val="宋体"/>
      <family val="3"/>
      <charset val="134"/>
      <scheme val="minor"/>
    </font>
    <font>
      <vertAlign val="subscript"/>
      <sz val="11"/>
      <color theme="1"/>
      <name val="宋体"/>
      <family val="3"/>
      <charset val="134"/>
      <scheme val="minor"/>
    </font>
    <font>
      <sz val="11"/>
      <color rgb="FFFF0000"/>
      <name val="宋体"/>
      <family val="3"/>
      <charset val="134"/>
      <scheme val="minor"/>
    </font>
    <font>
      <sz val="10.5"/>
      <color theme="1"/>
      <name val="宋体"/>
      <family val="3"/>
      <charset val="134"/>
    </font>
    <font>
      <b/>
      <sz val="11"/>
      <color rgb="FF9C6500"/>
      <name val="宋体"/>
      <family val="2"/>
      <scheme val="minor"/>
    </font>
    <font>
      <sz val="11"/>
      <name val="宋体"/>
      <family val="2"/>
      <scheme val="minor"/>
    </font>
    <font>
      <sz val="11"/>
      <color theme="1"/>
      <name val="宋体"/>
      <family val="3"/>
      <charset val="134"/>
      <scheme val="minor"/>
    </font>
    <font>
      <sz val="11"/>
      <color theme="1"/>
      <name val="宋体"/>
      <family val="3"/>
      <charset val="134"/>
    </font>
    <font>
      <sz val="11"/>
      <color theme="0" tint="-0.14999847407452621"/>
      <name val="Times New Roman"/>
      <family val="1"/>
    </font>
    <font>
      <sz val="10.5"/>
      <color theme="0" tint="-0.14999847407452621"/>
      <name val="Times New Roman"/>
      <family val="1"/>
    </font>
    <font>
      <sz val="11"/>
      <color theme="0" tint="-0.14999847407452621"/>
      <name val="宋体"/>
      <family val="3"/>
      <charset val="134"/>
    </font>
    <font>
      <sz val="11"/>
      <color theme="0" tint="-0.14999847407452621"/>
      <name val="宋体"/>
      <family val="2"/>
      <charset val="134"/>
      <scheme val="minor"/>
    </font>
    <font>
      <i/>
      <sz val="11"/>
      <name val="Times New Roman"/>
      <family val="1"/>
    </font>
    <font>
      <i/>
      <sz val="6"/>
      <name val="Times New Roman"/>
      <family val="1"/>
    </font>
    <font>
      <i/>
      <sz val="11"/>
      <color theme="1"/>
      <name val="Times New Roman"/>
      <family val="1"/>
    </font>
    <font>
      <i/>
      <sz val="10.5"/>
      <name val="Times New Roman"/>
      <family val="1"/>
    </font>
    <font>
      <i/>
      <vertAlign val="subscript"/>
      <sz val="9"/>
      <name val="Times New Roman"/>
      <family val="1"/>
    </font>
    <font>
      <i/>
      <vertAlign val="subscript"/>
      <sz val="10.5"/>
      <name val="Times New Roman"/>
      <family val="1"/>
    </font>
    <font>
      <i/>
      <vertAlign val="subscript"/>
      <sz val="11"/>
      <name val="Times New Roman"/>
      <family val="1"/>
    </font>
    <font>
      <i/>
      <vertAlign val="subscript"/>
      <sz val="8"/>
      <name val="Times New Roman"/>
      <family val="1"/>
    </font>
    <font>
      <i/>
      <vertAlign val="subscript"/>
      <sz val="11"/>
      <color theme="1"/>
      <name val="Times New Roman"/>
      <family val="1"/>
    </font>
    <font>
      <i/>
      <vertAlign val="subscript"/>
      <sz val="9.35"/>
      <color theme="1"/>
      <name val="Times New Roman"/>
      <family val="1"/>
    </font>
    <font>
      <sz val="10"/>
      <name val="Times New Roman"/>
      <family val="1"/>
    </font>
    <font>
      <sz val="12"/>
      <name val="Times New Roman"/>
      <family val="1"/>
    </font>
    <font>
      <sz val="12"/>
      <color rgb="FF222222"/>
      <name val="Times New Roman"/>
      <family val="1"/>
    </font>
    <font>
      <vertAlign val="superscript"/>
      <sz val="11"/>
      <name val="Times New Roman"/>
      <family val="1"/>
    </font>
    <font>
      <i/>
      <sz val="12"/>
      <name val="Times New Roman"/>
      <family val="1"/>
    </font>
    <font>
      <i/>
      <vertAlign val="subscript"/>
      <sz val="12"/>
      <name val="Times New Roman"/>
      <family val="1"/>
    </font>
    <font>
      <b/>
      <sz val="12"/>
      <name val="Times New Roman"/>
      <family val="1"/>
    </font>
    <font>
      <sz val="11"/>
      <color theme="0"/>
      <name val="宋体"/>
      <family val="3"/>
      <charset val="134"/>
      <scheme val="minor"/>
    </font>
    <font>
      <b/>
      <i/>
      <sz val="14"/>
      <color theme="1"/>
      <name val="Times New Roman"/>
      <family val="1"/>
    </font>
    <font>
      <vertAlign val="superscript"/>
      <sz val="11"/>
      <name val="宋体"/>
      <family val="3"/>
      <charset val="134"/>
      <scheme val="minor"/>
    </font>
    <font>
      <sz val="9"/>
      <color rgb="FF000000"/>
      <name val="Times New Roman"/>
      <family val="1"/>
    </font>
    <font>
      <vertAlign val="superscript"/>
      <sz val="10.5"/>
      <color theme="1"/>
      <name val="Times New Roman"/>
      <family val="1"/>
    </font>
    <font>
      <sz val="9"/>
      <color rgb="FFFF0000"/>
      <name val="Times New Roman"/>
      <family val="1"/>
    </font>
    <font>
      <sz val="8"/>
      <color theme="1"/>
      <name val="宋体"/>
      <family val="3"/>
      <charset val="134"/>
    </font>
    <font>
      <b/>
      <sz val="28"/>
      <color theme="1"/>
      <name val="Symbol"/>
      <family val="1"/>
      <charset val="2"/>
    </font>
    <font>
      <sz val="11"/>
      <color rgb="FF000000"/>
      <name val="Calibri"/>
      <family val="2"/>
    </font>
    <font>
      <sz val="9"/>
      <color rgb="FF000000"/>
      <name val="Microsoft YaHei UI"/>
      <family val="2"/>
      <charset val="134"/>
    </font>
    <font>
      <sz val="10"/>
      <color theme="1"/>
      <name val="Times New Roman"/>
      <family val="1"/>
    </font>
    <font>
      <b/>
      <sz val="14"/>
      <name val="Times New Roman"/>
      <family val="1"/>
    </font>
    <font>
      <b/>
      <sz val="16"/>
      <color theme="1"/>
      <name val="Times New Roman"/>
      <family val="1"/>
    </font>
    <font>
      <i/>
      <sz val="10"/>
      <name val="Times New Roman"/>
      <family val="1"/>
    </font>
    <font>
      <i/>
      <sz val="11"/>
      <color theme="1"/>
      <name val="宋体"/>
      <family val="3"/>
      <charset val="134"/>
      <scheme val="minor"/>
    </font>
    <font>
      <sz val="9"/>
      <color theme="1"/>
      <name val="Times New Roman"/>
      <family val="1"/>
    </font>
    <font>
      <i/>
      <sz val="11"/>
      <name val="等线"/>
      <family val="3"/>
      <charset val="134"/>
    </font>
    <font>
      <sz val="9"/>
      <color rgb="FF000000"/>
      <name val="宋体"/>
      <family val="3"/>
      <charset val="134"/>
    </font>
    <font>
      <b/>
      <sz val="16"/>
      <color rgb="FF000000"/>
      <name val="宋体"/>
      <family val="3"/>
      <charset val="134"/>
    </font>
    <font>
      <sz val="11"/>
      <color rgb="FF000000"/>
      <name val="宋体"/>
      <family val="3"/>
      <charset val="134"/>
    </font>
    <font>
      <b/>
      <sz val="14"/>
      <color rgb="FF000000"/>
      <name val="宋体"/>
      <family val="3"/>
      <charset val="134"/>
    </font>
    <font>
      <sz val="14"/>
      <color rgb="FF000000"/>
      <name val="宋体"/>
      <family val="3"/>
      <charset val="134"/>
    </font>
    <font>
      <sz val="12"/>
      <color rgb="FF000000"/>
      <name val="宋体"/>
      <family val="3"/>
      <charset val="134"/>
    </font>
  </fonts>
  <fills count="2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EB9C"/>
      </patternFill>
    </fill>
    <fill>
      <patternFill patternType="solid">
        <fgColor rgb="FFFFCC99"/>
      </patternFill>
    </fill>
    <fill>
      <patternFill patternType="solid">
        <fgColor theme="5"/>
      </patternFill>
    </fill>
    <fill>
      <patternFill patternType="solid">
        <fgColor theme="9"/>
      </patternFill>
    </fill>
    <fill>
      <patternFill patternType="solid">
        <fgColor theme="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5"/>
        <bgColor indexed="64"/>
      </patternFill>
    </fill>
    <fill>
      <patternFill patternType="solid">
        <fgColor theme="8"/>
      </patternFill>
    </fill>
    <fill>
      <patternFill patternType="solid">
        <fgColor theme="6" tint="0.39997558519241921"/>
        <bgColor indexed="64"/>
      </patternFill>
    </fill>
    <fill>
      <patternFill patternType="solid">
        <fgColor rgb="FFF3D9D9"/>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9"/>
        <bgColor indexed="64"/>
      </patternFill>
    </fill>
    <fill>
      <patternFill patternType="solid">
        <fgColor rgb="FFDCDCD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indexed="64"/>
      </top>
      <bottom style="thin">
        <color indexed="64"/>
      </bottom>
      <diagonal/>
    </border>
    <border>
      <left/>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thin">
        <color auto="1"/>
      </left>
      <right style="thin">
        <color auto="1"/>
      </right>
      <top/>
      <bottom style="thin">
        <color indexed="64"/>
      </bottom>
      <diagonal/>
    </border>
    <border>
      <left/>
      <right style="thin">
        <color indexed="64"/>
      </right>
      <top/>
      <bottom style="medium">
        <color indexed="64"/>
      </bottom>
      <diagonal/>
    </border>
  </borders>
  <cellStyleXfs count="6">
    <xf numFmtId="0" fontId="0" fillId="0" borderId="0">
      <alignment vertical="center"/>
    </xf>
    <xf numFmtId="0" fontId="9" fillId="4" borderId="0" applyNumberFormat="0" applyBorder="0" applyAlignment="0" applyProtection="0"/>
    <xf numFmtId="0" fontId="10" fillId="5" borderId="1" applyNumberFormat="0" applyAlignment="0" applyProtection="0"/>
    <xf numFmtId="0" fontId="11" fillId="6" borderId="0" applyNumberFormat="0" applyBorder="0" applyAlignment="0" applyProtection="0"/>
    <xf numFmtId="0" fontId="11" fillId="7" borderId="0" applyNumberFormat="0" applyBorder="0" applyAlignment="0" applyProtection="0"/>
    <xf numFmtId="0" fontId="32" fillId="14" borderId="0" applyNumberFormat="0" applyBorder="0" applyAlignment="0" applyProtection="0">
      <alignment vertical="center"/>
    </xf>
  </cellStyleXfs>
  <cellXfs count="466">
    <xf numFmtId="0" fontId="0" fillId="0" borderId="0" xfId="0">
      <alignment vertical="center"/>
    </xf>
    <xf numFmtId="0" fontId="0" fillId="3" borderId="0" xfId="0" applyFill="1">
      <alignment vertical="center"/>
    </xf>
    <xf numFmtId="0" fontId="7" fillId="2" borderId="0" xfId="0" applyFont="1" applyFill="1">
      <alignment vertical="center"/>
    </xf>
    <xf numFmtId="0" fontId="8" fillId="2" borderId="0" xfId="0" applyFont="1" applyFill="1" applyAlignment="1">
      <alignment horizontal="center" vertical="center"/>
    </xf>
    <xf numFmtId="0" fontId="0" fillId="2" borderId="0" xfId="0" applyFill="1" applyProtection="1">
      <alignment vertical="center"/>
      <protection locked="0"/>
    </xf>
    <xf numFmtId="0" fontId="7" fillId="2" borderId="0" xfId="0" applyFont="1" applyFill="1" applyProtection="1">
      <alignment vertical="center"/>
      <protection locked="0"/>
    </xf>
    <xf numFmtId="49" fontId="13" fillId="2" borderId="0" xfId="0" applyNumberFormat="1" applyFont="1" applyFill="1" applyProtection="1">
      <alignment vertical="center"/>
      <protection locked="0"/>
    </xf>
    <xf numFmtId="0" fontId="15" fillId="2" borderId="0" xfId="0" applyFont="1" applyFill="1" applyProtection="1">
      <alignment vertical="center"/>
      <protection locked="0"/>
    </xf>
    <xf numFmtId="176" fontId="7" fillId="0" borderId="0" xfId="0" applyNumberFormat="1" applyFont="1" applyProtection="1">
      <alignment vertical="center"/>
      <protection locked="0"/>
    </xf>
    <xf numFmtId="0" fontId="7" fillId="0" borderId="0" xfId="0" applyFont="1">
      <alignment vertical="center"/>
    </xf>
    <xf numFmtId="0" fontId="8" fillId="0" borderId="0" xfId="0" applyFont="1" applyAlignment="1">
      <alignment horizontal="center" vertical="center"/>
    </xf>
    <xf numFmtId="176" fontId="21" fillId="0" borderId="0" xfId="0" applyNumberFormat="1" applyFont="1" applyAlignment="1" applyProtection="1">
      <alignment horizontal="center" vertical="center"/>
      <protection locked="0"/>
    </xf>
    <xf numFmtId="176" fontId="7" fillId="0" borderId="0" xfId="0" applyNumberFormat="1" applyFont="1" applyAlignment="1" applyProtection="1">
      <alignment horizontal="center" vertical="center"/>
      <protection locked="0"/>
    </xf>
    <xf numFmtId="49" fontId="14" fillId="2" borderId="0" xfId="0" applyNumberFormat="1" applyFont="1" applyFill="1" applyAlignment="1" applyProtection="1">
      <alignment horizontal="left" vertical="center"/>
      <protection locked="0"/>
    </xf>
    <xf numFmtId="0" fontId="0" fillId="2" borderId="0" xfId="0" applyFill="1">
      <alignment vertical="center"/>
    </xf>
    <xf numFmtId="0" fontId="14" fillId="2" borderId="0" xfId="0" applyFont="1" applyFill="1" applyAlignment="1" applyProtection="1">
      <alignment horizontal="left" vertical="center"/>
      <protection locked="0"/>
    </xf>
    <xf numFmtId="0" fontId="14" fillId="2" borderId="0" xfId="0" applyFont="1" applyFill="1" applyAlignment="1" applyProtection="1">
      <alignment vertical="top"/>
      <protection locked="0"/>
    </xf>
    <xf numFmtId="0" fontId="12" fillId="2" borderId="0" xfId="0" applyFont="1" applyFill="1">
      <alignment vertical="center"/>
    </xf>
    <xf numFmtId="0" fontId="0" fillId="2" borderId="0" xfId="0" applyFill="1" applyAlignment="1">
      <alignment horizontal="center" vertical="center"/>
    </xf>
    <xf numFmtId="0" fontId="16" fillId="2" borderId="0" xfId="2" applyFont="1" applyFill="1" applyBorder="1" applyAlignment="1" applyProtection="1">
      <alignment horizontal="left" vertical="center"/>
      <protection locked="0"/>
    </xf>
    <xf numFmtId="0" fontId="0" fillId="0" borderId="11" xfId="0" applyBorder="1">
      <alignment vertical="center"/>
    </xf>
    <xf numFmtId="0" fontId="0" fillId="0" borderId="20" xfId="0" applyBorder="1" applyAlignment="1">
      <alignment horizontal="center" vertical="center"/>
    </xf>
    <xf numFmtId="0" fontId="0" fillId="0" borderId="20" xfId="0" applyBorder="1" applyAlignment="1">
      <alignment horizontal="centerContinuous" vertical="center"/>
    </xf>
    <xf numFmtId="0" fontId="14" fillId="8" borderId="0" xfId="0" applyFont="1" applyFill="1" applyAlignment="1" applyProtection="1">
      <alignment horizontal="left" vertical="center"/>
      <protection locked="0"/>
    </xf>
    <xf numFmtId="0" fontId="7" fillId="0" borderId="0" xfId="0" applyFont="1" applyAlignment="1">
      <alignment horizontal="left" vertical="center"/>
    </xf>
    <xf numFmtId="0" fontId="0" fillId="0" borderId="0" xfId="0" applyAlignment="1">
      <alignment horizontal="left" vertical="center"/>
    </xf>
    <xf numFmtId="0" fontId="0" fillId="8" borderId="0" xfId="0" applyFill="1" applyAlignment="1">
      <alignment horizontal="left" vertical="center"/>
    </xf>
    <xf numFmtId="178" fontId="0" fillId="0" borderId="0" xfId="0" applyNumberFormat="1">
      <alignment vertical="center"/>
    </xf>
    <xf numFmtId="176" fontId="7" fillId="0" borderId="0" xfId="0" applyNumberFormat="1" applyFont="1">
      <alignment vertical="center"/>
    </xf>
    <xf numFmtId="176" fontId="7" fillId="2" borderId="0" xfId="0" applyNumberFormat="1" applyFont="1" applyFill="1">
      <alignment vertical="center"/>
    </xf>
    <xf numFmtId="176" fontId="8" fillId="0" borderId="0" xfId="0" applyNumberFormat="1" applyFont="1" applyAlignment="1">
      <alignment horizontal="center" vertical="center"/>
    </xf>
    <xf numFmtId="176" fontId="8" fillId="2" borderId="0" xfId="0" applyNumberFormat="1" applyFont="1" applyFill="1" applyAlignment="1">
      <alignment horizontal="center" vertical="center"/>
    </xf>
    <xf numFmtId="176" fontId="7" fillId="2" borderId="0" xfId="0" applyNumberFormat="1" applyFont="1" applyFill="1" applyProtection="1">
      <alignment vertical="center"/>
      <protection locked="0"/>
    </xf>
    <xf numFmtId="176" fontId="22" fillId="2" borderId="0" xfId="0" applyNumberFormat="1" applyFont="1" applyFill="1" applyProtection="1">
      <alignment vertical="center"/>
      <protection locked="0"/>
    </xf>
    <xf numFmtId="176" fontId="19" fillId="0" borderId="21" xfId="0" applyNumberFormat="1" applyFont="1" applyBorder="1" applyAlignment="1" applyProtection="1">
      <alignment horizontal="center" vertical="center"/>
      <protection locked="0"/>
    </xf>
    <xf numFmtId="176" fontId="21" fillId="0" borderId="0" xfId="0" applyNumberFormat="1" applyFont="1" applyProtection="1">
      <alignment vertical="center"/>
      <protection locked="0"/>
    </xf>
    <xf numFmtId="176" fontId="7" fillId="12" borderId="0" xfId="0" applyNumberFormat="1" applyFont="1" applyFill="1" applyProtection="1">
      <alignment vertical="center"/>
      <protection locked="0"/>
    </xf>
    <xf numFmtId="176" fontId="28" fillId="12" borderId="11" xfId="0" applyNumberFormat="1" applyFont="1" applyFill="1" applyBorder="1">
      <alignment vertical="center"/>
    </xf>
    <xf numFmtId="176" fontId="7" fillId="0" borderId="14" xfId="0" applyNumberFormat="1" applyFont="1" applyBorder="1" applyAlignment="1" applyProtection="1">
      <alignment horizontal="center" vertical="center"/>
      <protection locked="0"/>
    </xf>
    <xf numFmtId="176" fontId="7" fillId="0" borderId="15" xfId="0" applyNumberFormat="1" applyFon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7" fillId="11" borderId="0" xfId="0" applyNumberFormat="1" applyFont="1" applyFill="1" applyProtection="1">
      <alignment vertical="center"/>
      <protection locked="0"/>
    </xf>
    <xf numFmtId="176" fontId="0" fillId="0" borderId="10" xfId="0" applyNumberFormat="1" applyBorder="1" applyProtection="1">
      <alignment vertical="center"/>
      <protection locked="0"/>
    </xf>
    <xf numFmtId="176" fontId="0" fillId="0" borderId="0" xfId="0" applyNumberFormat="1">
      <alignment vertical="center"/>
    </xf>
    <xf numFmtId="176" fontId="7" fillId="0" borderId="16" xfId="0" applyNumberFormat="1" applyFont="1" applyBorder="1" applyProtection="1">
      <alignment vertical="center"/>
      <protection locked="0"/>
    </xf>
    <xf numFmtId="176" fontId="0" fillId="0" borderId="13" xfId="0" applyNumberFormat="1" applyBorder="1" applyProtection="1">
      <alignment vertical="center"/>
      <protection locked="0"/>
    </xf>
    <xf numFmtId="176" fontId="0" fillId="0" borderId="0" xfId="0" applyNumberFormat="1" applyProtection="1">
      <alignment vertical="center"/>
      <protection locked="0"/>
    </xf>
    <xf numFmtId="0" fontId="2" fillId="0" borderId="0" xfId="0" applyFont="1">
      <alignment vertical="center"/>
    </xf>
    <xf numFmtId="0" fontId="4" fillId="0" borderId="0" xfId="0" applyFont="1">
      <alignment vertical="center"/>
    </xf>
    <xf numFmtId="0" fontId="6" fillId="0" borderId="0" xfId="0" applyFont="1" applyAlignment="1">
      <alignment vertical="center" wrapText="1"/>
    </xf>
    <xf numFmtId="0" fontId="15" fillId="8" borderId="0" xfId="0" applyFont="1" applyFill="1" applyAlignment="1" applyProtection="1">
      <alignment horizontal="left" vertical="center"/>
      <protection locked="0"/>
    </xf>
    <xf numFmtId="180" fontId="0" fillId="2" borderId="0" xfId="0" applyNumberFormat="1" applyFill="1">
      <alignment vertical="center"/>
    </xf>
    <xf numFmtId="0" fontId="15" fillId="2" borderId="0" xfId="2" applyFont="1" applyFill="1" applyBorder="1" applyAlignment="1" applyProtection="1">
      <alignment horizontal="center" vertical="center"/>
      <protection locked="0"/>
    </xf>
    <xf numFmtId="177" fontId="15" fillId="2" borderId="0" xfId="2" applyNumberFormat="1" applyFont="1" applyFill="1" applyBorder="1" applyAlignment="1" applyProtection="1">
      <alignment horizontal="center" vertical="center"/>
      <protection locked="0"/>
    </xf>
    <xf numFmtId="177" fontId="14" fillId="2" borderId="0" xfId="0" applyNumberFormat="1" applyFont="1" applyFill="1" applyAlignment="1" applyProtection="1">
      <alignment horizontal="left" vertical="center"/>
      <protection locked="0"/>
    </xf>
    <xf numFmtId="177" fontId="0" fillId="2" borderId="0" xfId="0" applyNumberFormat="1" applyFill="1" applyAlignment="1">
      <alignment horizontal="left" vertical="center"/>
    </xf>
    <xf numFmtId="176" fontId="15" fillId="0" borderId="0" xfId="0" applyNumberFormat="1" applyFont="1" applyAlignment="1">
      <alignment horizontal="center" vertical="center"/>
    </xf>
    <xf numFmtId="49" fontId="23" fillId="2" borderId="0" xfId="0" applyNumberFormat="1" applyFont="1" applyFill="1" applyAlignment="1" applyProtection="1">
      <alignment horizontal="center" vertical="center"/>
      <protection locked="0"/>
    </xf>
    <xf numFmtId="2" fontId="25" fillId="2" borderId="0" xfId="0" applyNumberFormat="1" applyFont="1" applyFill="1" applyAlignment="1" applyProtection="1">
      <alignment horizontal="center" vertical="center" wrapText="1"/>
      <protection locked="0"/>
    </xf>
    <xf numFmtId="0" fontId="0" fillId="0" borderId="0" xfId="0" applyAlignment="1">
      <alignment horizontal="centerContinuous" vertical="center"/>
    </xf>
    <xf numFmtId="0" fontId="0" fillId="0" borderId="0" xfId="0" applyAlignment="1">
      <alignment horizontal="center" vertical="center"/>
    </xf>
    <xf numFmtId="177" fontId="15" fillId="2" borderId="0" xfId="0" applyNumberFormat="1" applyFont="1" applyFill="1" applyAlignment="1">
      <alignment horizontal="center" vertical="center"/>
    </xf>
    <xf numFmtId="177" fontId="0" fillId="2" borderId="0" xfId="0" applyNumberFormat="1" applyFill="1" applyAlignment="1">
      <alignment horizontal="center" vertical="center"/>
    </xf>
    <xf numFmtId="176" fontId="14" fillId="2" borderId="2" xfId="0" applyNumberFormat="1" applyFont="1" applyFill="1" applyBorder="1" applyAlignment="1" applyProtection="1">
      <alignment horizontal="center" vertical="center"/>
      <protection locked="0"/>
    </xf>
    <xf numFmtId="0" fontId="15" fillId="0" borderId="0" xfId="2" applyFont="1" applyFill="1" applyBorder="1" applyAlignment="1" applyProtection="1">
      <alignment horizontal="center" vertical="center"/>
      <protection locked="0"/>
    </xf>
    <xf numFmtId="176" fontId="14" fillId="16" borderId="2" xfId="0" applyNumberFormat="1" applyFont="1" applyFill="1" applyBorder="1" applyAlignment="1" applyProtection="1">
      <alignment horizontal="center" vertical="center"/>
      <protection locked="0"/>
    </xf>
    <xf numFmtId="179" fontId="14" fillId="16" borderId="2" xfId="0" applyNumberFormat="1" applyFont="1" applyFill="1" applyBorder="1" applyAlignment="1" applyProtection="1">
      <alignment horizontal="center" vertical="center"/>
      <protection locked="0"/>
    </xf>
    <xf numFmtId="176" fontId="34" fillId="2" borderId="0" xfId="0" applyNumberFormat="1" applyFont="1" applyFill="1" applyProtection="1">
      <alignment vertical="center"/>
      <protection locked="0"/>
    </xf>
    <xf numFmtId="176" fontId="38" fillId="2" borderId="0" xfId="0" applyNumberFormat="1" applyFont="1" applyFill="1" applyProtection="1">
      <alignment vertical="center"/>
      <protection locked="0"/>
    </xf>
    <xf numFmtId="176" fontId="34" fillId="0" borderId="0" xfId="0" applyNumberFormat="1" applyFont="1" applyProtection="1">
      <alignment vertical="center"/>
      <protection locked="0"/>
    </xf>
    <xf numFmtId="176" fontId="28" fillId="2" borderId="0" xfId="0" applyNumberFormat="1" applyFont="1" applyFill="1" applyProtection="1">
      <alignment vertical="center"/>
      <protection locked="0"/>
    </xf>
    <xf numFmtId="176" fontId="34" fillId="2" borderId="0" xfId="0" applyNumberFormat="1" applyFont="1" applyFill="1" applyAlignment="1" applyProtection="1">
      <alignment horizontal="center" vertical="center"/>
      <protection locked="0"/>
    </xf>
    <xf numFmtId="176" fontId="39" fillId="2" borderId="0" xfId="0" applyNumberFormat="1" applyFont="1" applyFill="1" applyAlignment="1" applyProtection="1">
      <alignment horizontal="left" vertical="center"/>
      <protection locked="0"/>
    </xf>
    <xf numFmtId="176" fontId="28" fillId="2" borderId="0" xfId="0" applyNumberFormat="1" applyFont="1" applyFill="1" applyAlignment="1" applyProtection="1">
      <alignment horizontal="center" vertical="center"/>
      <protection locked="0"/>
    </xf>
    <xf numFmtId="176" fontId="28" fillId="0" borderId="0" xfId="0" applyNumberFormat="1" applyFont="1" applyAlignment="1" applyProtection="1">
      <alignment horizontal="center" vertical="center"/>
      <protection locked="0"/>
    </xf>
    <xf numFmtId="176" fontId="39" fillId="16" borderId="0" xfId="0" applyNumberFormat="1" applyFont="1" applyFill="1" applyAlignment="1" applyProtection="1">
      <alignment horizontal="left" vertical="center" wrapText="1"/>
      <protection locked="0"/>
    </xf>
    <xf numFmtId="176" fontId="34" fillId="2" borderId="2" xfId="0" applyNumberFormat="1" applyFont="1" applyFill="1" applyBorder="1" applyAlignment="1" applyProtection="1">
      <alignment horizontal="center" vertical="center"/>
      <protection locked="0"/>
    </xf>
    <xf numFmtId="176" fontId="39" fillId="10" borderId="0" xfId="0" applyNumberFormat="1" applyFont="1" applyFill="1" applyAlignment="1" applyProtection="1">
      <alignment vertical="top"/>
      <protection locked="0"/>
    </xf>
    <xf numFmtId="176" fontId="28" fillId="2" borderId="0" xfId="2" applyNumberFormat="1" applyFont="1" applyFill="1" applyBorder="1" applyAlignment="1" applyProtection="1">
      <alignment horizontal="center" vertical="center"/>
      <protection locked="0"/>
    </xf>
    <xf numFmtId="176" fontId="39" fillId="2" borderId="0" xfId="0" applyNumberFormat="1" applyFont="1" applyFill="1" applyAlignment="1" applyProtection="1">
      <alignment horizontal="left" vertical="top"/>
      <protection locked="0"/>
    </xf>
    <xf numFmtId="176" fontId="34" fillId="0" borderId="0" xfId="0" applyNumberFormat="1" applyFont="1" applyAlignment="1" applyProtection="1">
      <alignment horizontal="center" vertical="center"/>
      <protection locked="0"/>
    </xf>
    <xf numFmtId="176" fontId="43" fillId="2" borderId="0" xfId="2" applyNumberFormat="1" applyFont="1" applyFill="1" applyBorder="1" applyAlignment="1" applyProtection="1">
      <alignment horizontal="left" vertical="center"/>
      <protection locked="0"/>
    </xf>
    <xf numFmtId="176" fontId="44" fillId="2" borderId="0" xfId="2" applyNumberFormat="1" applyFont="1" applyFill="1" applyBorder="1" applyAlignment="1" applyProtection="1">
      <alignment horizontal="left" vertical="center"/>
      <protection locked="0"/>
    </xf>
    <xf numFmtId="176" fontId="34" fillId="15" borderId="22" xfId="5" applyNumberFormat="1" applyFont="1" applyFill="1" applyBorder="1" applyAlignment="1" applyProtection="1">
      <alignment horizontal="center" vertical="center"/>
      <protection locked="0"/>
    </xf>
    <xf numFmtId="176" fontId="34" fillId="2" borderId="2" xfId="0" applyNumberFormat="1" applyFont="1" applyFill="1" applyBorder="1" applyAlignment="1" applyProtection="1">
      <alignment horizontal="left" vertical="center"/>
      <protection locked="0"/>
    </xf>
    <xf numFmtId="178" fontId="47" fillId="12" borderId="8" xfId="0" applyNumberFormat="1" applyFont="1" applyFill="1" applyBorder="1" applyProtection="1">
      <alignment vertical="center"/>
      <protection locked="0"/>
    </xf>
    <xf numFmtId="178" fontId="28" fillId="12" borderId="9" xfId="0" applyNumberFormat="1" applyFont="1" applyFill="1" applyBorder="1" applyProtection="1">
      <alignment vertical="center"/>
      <protection locked="0"/>
    </xf>
    <xf numFmtId="178" fontId="34" fillId="12" borderId="9" xfId="0" applyNumberFormat="1" applyFont="1" applyFill="1" applyBorder="1" applyProtection="1">
      <alignment vertical="center"/>
      <protection locked="0"/>
    </xf>
    <xf numFmtId="178" fontId="34" fillId="0" borderId="0" xfId="0" applyNumberFormat="1" applyFont="1" applyProtection="1">
      <alignment vertical="center"/>
      <protection locked="0"/>
    </xf>
    <xf numFmtId="178" fontId="7" fillId="0" borderId="0" xfId="0" applyNumberFormat="1" applyFont="1" applyProtection="1">
      <alignment vertical="center"/>
      <protection locked="0"/>
    </xf>
    <xf numFmtId="178" fontId="28" fillId="12" borderId="10" xfId="0" applyNumberFormat="1" applyFont="1" applyFill="1" applyBorder="1" applyProtection="1">
      <alignment vertical="center"/>
      <protection locked="0"/>
    </xf>
    <xf numFmtId="178" fontId="39" fillId="12" borderId="0" xfId="0" applyNumberFormat="1" applyFont="1" applyFill="1" applyAlignment="1" applyProtection="1">
      <alignment horizontal="left" vertical="center" wrapText="1"/>
      <protection locked="0"/>
    </xf>
    <xf numFmtId="178" fontId="28" fillId="12" borderId="0" xfId="0" applyNumberFormat="1" applyFont="1" applyFill="1" applyAlignment="1" applyProtection="1">
      <alignment horizontal="left" vertical="center"/>
      <protection locked="0"/>
    </xf>
    <xf numFmtId="178" fontId="34" fillId="12" borderId="0" xfId="0" applyNumberFormat="1" applyFont="1" applyFill="1" applyAlignment="1" applyProtection="1">
      <alignment horizontal="left" vertical="center"/>
      <protection locked="0"/>
    </xf>
    <xf numFmtId="178" fontId="49" fillId="12" borderId="0" xfId="0" applyNumberFormat="1" applyFont="1" applyFill="1" applyAlignment="1" applyProtection="1">
      <alignment horizontal="left" vertical="center" wrapText="1"/>
      <protection locked="0"/>
    </xf>
    <xf numFmtId="178" fontId="34" fillId="12" borderId="0" xfId="0" applyNumberFormat="1" applyFont="1" applyFill="1" applyProtection="1">
      <alignment vertical="center"/>
      <protection locked="0"/>
    </xf>
    <xf numFmtId="178" fontId="39" fillId="12" borderId="0" xfId="0" applyNumberFormat="1" applyFont="1" applyFill="1" applyAlignment="1" applyProtection="1">
      <alignment horizontal="left" vertical="center"/>
      <protection locked="0"/>
    </xf>
    <xf numFmtId="178" fontId="34" fillId="12" borderId="10" xfId="0" applyNumberFormat="1" applyFont="1" applyFill="1" applyBorder="1" applyProtection="1">
      <alignment vertical="center"/>
      <protection locked="0"/>
    </xf>
    <xf numFmtId="178" fontId="28" fillId="12" borderId="13" xfId="0" applyNumberFormat="1" applyFont="1" applyFill="1" applyBorder="1" applyProtection="1">
      <alignment vertical="center"/>
      <protection locked="0"/>
    </xf>
    <xf numFmtId="178" fontId="28" fillId="12" borderId="11" xfId="0" applyNumberFormat="1" applyFont="1" applyFill="1" applyBorder="1" applyProtection="1">
      <alignment vertical="center"/>
      <protection locked="0"/>
    </xf>
    <xf numFmtId="178" fontId="34" fillId="12" borderId="11" xfId="0" applyNumberFormat="1" applyFont="1" applyFill="1" applyBorder="1" applyProtection="1">
      <alignment vertical="center"/>
      <protection locked="0"/>
    </xf>
    <xf numFmtId="178" fontId="28" fillId="11" borderId="10" xfId="0" applyNumberFormat="1" applyFont="1" applyFill="1" applyBorder="1" applyAlignment="1" applyProtection="1">
      <alignment horizontal="center" vertical="center"/>
      <protection locked="0"/>
    </xf>
    <xf numFmtId="178" fontId="28" fillId="12" borderId="10" xfId="0" applyNumberFormat="1" applyFont="1" applyFill="1" applyBorder="1" applyAlignment="1" applyProtection="1">
      <alignment horizontal="center" vertical="center"/>
      <protection locked="0"/>
    </xf>
    <xf numFmtId="178" fontId="28" fillId="12" borderId="0" xfId="0" applyNumberFormat="1" applyFont="1" applyFill="1" applyProtection="1">
      <alignment vertical="center"/>
      <protection locked="0"/>
    </xf>
    <xf numFmtId="178" fontId="28" fillId="12" borderId="0" xfId="0" applyNumberFormat="1" applyFont="1" applyFill="1" applyAlignment="1" applyProtection="1">
      <alignment horizontal="center" vertical="center"/>
      <protection locked="0"/>
    </xf>
    <xf numFmtId="178" fontId="34" fillId="12" borderId="0" xfId="0" applyNumberFormat="1" applyFont="1" applyFill="1" applyAlignment="1" applyProtection="1">
      <alignment horizontal="center" vertical="center"/>
      <protection locked="0"/>
    </xf>
    <xf numFmtId="178" fontId="28" fillId="16" borderId="0" xfId="0" applyNumberFormat="1" applyFont="1" applyFill="1" applyAlignment="1" applyProtection="1">
      <alignment horizontal="center" vertical="center"/>
      <protection locked="0"/>
    </xf>
    <xf numFmtId="178" fontId="34" fillId="16" borderId="0" xfId="0" applyNumberFormat="1" applyFont="1" applyFill="1" applyAlignment="1" applyProtection="1">
      <alignment horizontal="center" vertical="center"/>
      <protection locked="0"/>
    </xf>
    <xf numFmtId="178" fontId="34" fillId="17" borderId="0" xfId="0" applyNumberFormat="1" applyFont="1" applyFill="1" applyAlignment="1" applyProtection="1">
      <alignment horizontal="center" vertical="center"/>
      <protection locked="0"/>
    </xf>
    <xf numFmtId="178" fontId="28" fillId="17" borderId="0" xfId="0" applyNumberFormat="1" applyFont="1" applyFill="1" applyAlignment="1" applyProtection="1">
      <alignment horizontal="center" vertical="center"/>
      <protection locked="0"/>
    </xf>
    <xf numFmtId="178" fontId="34" fillId="0" borderId="0" xfId="0" applyNumberFormat="1" applyFont="1" applyAlignment="1" applyProtection="1">
      <alignment horizontal="center" vertical="center"/>
      <protection locked="0"/>
    </xf>
    <xf numFmtId="178" fontId="7" fillId="0" borderId="0" xfId="0" applyNumberFormat="1" applyFont="1" applyAlignment="1" applyProtection="1">
      <alignment horizontal="center" vertical="center"/>
      <protection locked="0"/>
    </xf>
    <xf numFmtId="178" fontId="28" fillId="12" borderId="13" xfId="0" applyNumberFormat="1" applyFont="1" applyFill="1" applyBorder="1" applyAlignment="1" applyProtection="1">
      <alignment horizontal="center" vertical="center"/>
      <protection locked="0"/>
    </xf>
    <xf numFmtId="178" fontId="34" fillId="0" borderId="11" xfId="0" applyNumberFormat="1" applyFont="1" applyBorder="1" applyProtection="1">
      <alignment vertical="center"/>
      <protection locked="0"/>
    </xf>
    <xf numFmtId="178" fontId="28" fillId="11" borderId="8" xfId="0" applyNumberFormat="1" applyFont="1" applyFill="1" applyBorder="1" applyAlignment="1" applyProtection="1">
      <alignment horizontal="center" vertical="center"/>
      <protection locked="0"/>
    </xf>
    <xf numFmtId="178" fontId="28" fillId="0" borderId="9" xfId="0" applyNumberFormat="1" applyFont="1" applyBorder="1" applyAlignment="1" applyProtection="1">
      <alignment horizontal="center" vertical="center"/>
      <protection locked="0"/>
    </xf>
    <xf numFmtId="178" fontId="34" fillId="0" borderId="9" xfId="0" applyNumberFormat="1" applyFont="1" applyBorder="1" applyAlignment="1" applyProtection="1">
      <alignment horizontal="center" vertical="center"/>
      <protection locked="0"/>
    </xf>
    <xf numFmtId="178" fontId="0" fillId="0" borderId="9" xfId="0" applyNumberFormat="1" applyBorder="1" applyAlignment="1" applyProtection="1">
      <alignment horizontal="center" vertical="center"/>
      <protection locked="0"/>
    </xf>
    <xf numFmtId="178" fontId="28" fillId="0" borderId="10" xfId="0" applyNumberFormat="1" applyFont="1" applyBorder="1" applyProtection="1">
      <alignment vertical="center"/>
      <protection locked="0"/>
    </xf>
    <xf numFmtId="180" fontId="28" fillId="0" borderId="9" xfId="0" applyNumberFormat="1" applyFont="1" applyBorder="1" applyAlignment="1" applyProtection="1">
      <alignment horizontal="center" vertical="center"/>
      <protection locked="0"/>
    </xf>
    <xf numFmtId="178" fontId="12" fillId="0" borderId="9" xfId="0" applyNumberFormat="1" applyFont="1" applyBorder="1">
      <alignment vertical="center"/>
    </xf>
    <xf numFmtId="176" fontId="0" fillId="2" borderId="0" xfId="0" applyNumberFormat="1" applyFill="1" applyProtection="1">
      <alignment vertical="center"/>
      <protection locked="0"/>
    </xf>
    <xf numFmtId="178" fontId="28" fillId="0" borderId="0" xfId="0" applyNumberFormat="1" applyFont="1" applyAlignment="1" applyProtection="1">
      <alignment horizontal="center" vertical="center"/>
      <protection locked="0"/>
    </xf>
    <xf numFmtId="178" fontId="34" fillId="2" borderId="9" xfId="0" applyNumberFormat="1" applyFont="1" applyFill="1" applyBorder="1" applyProtection="1">
      <alignment vertical="center"/>
      <protection locked="0"/>
    </xf>
    <xf numFmtId="178" fontId="34" fillId="2" borderId="0" xfId="0" applyNumberFormat="1" applyFont="1" applyFill="1" applyProtection="1">
      <alignment vertical="center"/>
      <protection locked="0"/>
    </xf>
    <xf numFmtId="178" fontId="34" fillId="2" borderId="0" xfId="0" applyNumberFormat="1" applyFont="1" applyFill="1" applyAlignment="1" applyProtection="1">
      <alignment horizontal="left" vertical="center"/>
      <protection locked="0"/>
    </xf>
    <xf numFmtId="180" fontId="34" fillId="2" borderId="0" xfId="0" applyNumberFormat="1" applyFont="1" applyFill="1" applyProtection="1">
      <alignment vertical="center"/>
      <protection locked="0"/>
    </xf>
    <xf numFmtId="10" fontId="34" fillId="2" borderId="0" xfId="0" applyNumberFormat="1" applyFont="1" applyFill="1" applyProtection="1">
      <alignment vertical="center"/>
      <protection locked="0"/>
    </xf>
    <xf numFmtId="178" fontId="34" fillId="2" borderId="11" xfId="0" applyNumberFormat="1" applyFont="1" applyFill="1" applyBorder="1" applyProtection="1">
      <alignment vertical="center"/>
      <protection locked="0"/>
    </xf>
    <xf numFmtId="10" fontId="34" fillId="2" borderId="2" xfId="0" applyNumberFormat="1" applyFont="1" applyFill="1" applyBorder="1" applyAlignment="1" applyProtection="1">
      <alignment horizontal="center" vertical="center"/>
      <protection locked="0"/>
    </xf>
    <xf numFmtId="176" fontId="34" fillId="2" borderId="2" xfId="0" applyNumberFormat="1" applyFont="1" applyFill="1" applyBorder="1" applyProtection="1">
      <alignment vertical="center"/>
      <protection locked="0"/>
    </xf>
    <xf numFmtId="176" fontId="34" fillId="2" borderId="4" xfId="0" applyNumberFormat="1" applyFont="1" applyFill="1" applyBorder="1" applyProtection="1">
      <alignment vertical="center"/>
      <protection locked="0"/>
    </xf>
    <xf numFmtId="176" fontId="34" fillId="2" borderId="5" xfId="0" applyNumberFormat="1" applyFont="1" applyFill="1" applyBorder="1" applyProtection="1">
      <alignment vertical="center"/>
      <protection locked="0"/>
    </xf>
    <xf numFmtId="176" fontId="34" fillId="2" borderId="6" xfId="0" applyNumberFormat="1" applyFont="1" applyFill="1" applyBorder="1" applyProtection="1">
      <alignment vertical="center"/>
      <protection locked="0"/>
    </xf>
    <xf numFmtId="178" fontId="7" fillId="2" borderId="0" xfId="0" applyNumberFormat="1" applyFont="1" applyFill="1" applyProtection="1">
      <alignment vertical="center"/>
      <protection locked="0"/>
    </xf>
    <xf numFmtId="176" fontId="2" fillId="0" borderId="0" xfId="0" applyNumberFormat="1" applyFont="1">
      <alignment vertical="center"/>
    </xf>
    <xf numFmtId="176" fontId="4" fillId="0" borderId="0" xfId="0" applyNumberFormat="1" applyFont="1">
      <alignment vertical="center"/>
    </xf>
    <xf numFmtId="176" fontId="6" fillId="0" borderId="0" xfId="0" applyNumberFormat="1" applyFont="1" applyAlignment="1">
      <alignment vertical="center" wrapText="1"/>
    </xf>
    <xf numFmtId="176" fontId="13" fillId="2" borderId="0" xfId="0" applyNumberFormat="1" applyFont="1" applyFill="1" applyProtection="1">
      <alignment vertical="center"/>
      <protection locked="0"/>
    </xf>
    <xf numFmtId="176" fontId="14" fillId="2" borderId="0" xfId="0" applyNumberFormat="1" applyFont="1" applyFill="1" applyAlignment="1" applyProtection="1">
      <alignment horizontal="center" vertical="center"/>
      <protection locked="0"/>
    </xf>
    <xf numFmtId="176" fontId="14" fillId="16" borderId="0" xfId="0" applyNumberFormat="1" applyFont="1" applyFill="1" applyAlignment="1" applyProtection="1">
      <alignment horizontal="left" vertical="top"/>
      <protection locked="0"/>
    </xf>
    <xf numFmtId="176" fontId="15" fillId="2" borderId="0" xfId="0" applyNumberFormat="1" applyFont="1" applyFill="1" applyProtection="1">
      <alignment vertical="center"/>
      <protection locked="0"/>
    </xf>
    <xf numFmtId="176" fontId="14" fillId="2" borderId="0" xfId="0" applyNumberFormat="1" applyFont="1" applyFill="1" applyProtection="1">
      <alignment vertical="center"/>
      <protection locked="0"/>
    </xf>
    <xf numFmtId="176" fontId="16" fillId="2" borderId="0" xfId="2" applyNumberFormat="1" applyFont="1" applyFill="1" applyBorder="1" applyAlignment="1" applyProtection="1">
      <alignment vertical="center"/>
      <protection locked="0"/>
    </xf>
    <xf numFmtId="176" fontId="7"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left" vertical="center"/>
      <protection locked="0"/>
    </xf>
    <xf numFmtId="176" fontId="56" fillId="2" borderId="0" xfId="0" applyNumberFormat="1" applyFont="1" applyFill="1" applyProtection="1">
      <alignment vertical="center"/>
      <protection locked="0"/>
    </xf>
    <xf numFmtId="176" fontId="57" fillId="2" borderId="0" xfId="0" applyNumberFormat="1" applyFont="1" applyFill="1" applyProtection="1">
      <alignment vertical="center"/>
      <protection locked="0"/>
    </xf>
    <xf numFmtId="176" fontId="7" fillId="2" borderId="2" xfId="0" applyNumberFormat="1" applyFont="1" applyFill="1" applyBorder="1" applyProtection="1">
      <alignment vertical="center"/>
      <protection locked="0"/>
    </xf>
    <xf numFmtId="176" fontId="7" fillId="16" borderId="2" xfId="0" applyNumberFormat="1" applyFont="1" applyFill="1" applyBorder="1" applyAlignment="1" applyProtection="1">
      <alignment horizontal="center" vertical="center"/>
      <protection locked="0"/>
    </xf>
    <xf numFmtId="176" fontId="58" fillId="16" borderId="2" xfId="0" applyNumberFormat="1" applyFont="1" applyFill="1" applyBorder="1" applyAlignment="1" applyProtection="1">
      <alignment horizontal="center" vertical="center"/>
      <protection locked="0"/>
    </xf>
    <xf numFmtId="176" fontId="58" fillId="8" borderId="2" xfId="2" applyNumberFormat="1" applyFont="1" applyFill="1" applyBorder="1" applyAlignment="1" applyProtection="1">
      <alignment horizontal="center" vertical="center"/>
      <protection locked="0"/>
    </xf>
    <xf numFmtId="176" fontId="58" fillId="8" borderId="2" xfId="0" applyNumberFormat="1" applyFont="1" applyFill="1" applyBorder="1" applyAlignment="1" applyProtection="1">
      <alignment horizontal="center" vertical="center"/>
      <protection locked="0"/>
    </xf>
    <xf numFmtId="176" fontId="58" fillId="2" borderId="0" xfId="2" applyNumberFormat="1" applyFont="1" applyFill="1" applyBorder="1" applyAlignment="1" applyProtection="1">
      <alignment horizontal="center" vertical="center"/>
      <protection locked="0"/>
    </xf>
    <xf numFmtId="176" fontId="58" fillId="2" borderId="0" xfId="0" applyNumberFormat="1" applyFont="1" applyFill="1" applyAlignment="1" applyProtection="1">
      <alignment horizontal="center" vertical="center"/>
      <protection locked="0"/>
    </xf>
    <xf numFmtId="176" fontId="58" fillId="0" borderId="0" xfId="0" applyNumberFormat="1" applyFont="1" applyAlignment="1" applyProtection="1">
      <alignment horizontal="center" vertical="center"/>
      <protection locked="0"/>
    </xf>
    <xf numFmtId="176" fontId="58" fillId="16" borderId="2" xfId="2"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vertical="top"/>
      <protection locked="0"/>
    </xf>
    <xf numFmtId="176" fontId="14" fillId="2" borderId="0" xfId="0" applyNumberFormat="1" applyFont="1" applyFill="1" applyAlignment="1" applyProtection="1">
      <alignment horizontal="center" vertical="top"/>
      <protection locked="0"/>
    </xf>
    <xf numFmtId="176" fontId="14" fillId="2" borderId="0" xfId="0" applyNumberFormat="1" applyFont="1" applyFill="1" applyAlignment="1" applyProtection="1">
      <alignment horizontal="left" vertical="top"/>
      <protection locked="0"/>
    </xf>
    <xf numFmtId="176" fontId="14" fillId="16" borderId="0" xfId="0" applyNumberFormat="1" applyFont="1" applyFill="1" applyAlignment="1" applyProtection="1">
      <alignment horizontal="left" vertical="center"/>
      <protection locked="0"/>
    </xf>
    <xf numFmtId="179" fontId="14" fillId="16" borderId="0" xfId="0" applyNumberFormat="1" applyFont="1" applyFill="1" applyAlignment="1" applyProtection="1">
      <alignment horizontal="left" vertical="center"/>
      <protection locked="0"/>
    </xf>
    <xf numFmtId="176" fontId="7" fillId="8" borderId="2" xfId="0" applyNumberFormat="1" applyFont="1" applyFill="1" applyBorder="1" applyAlignment="1" applyProtection="1">
      <alignment horizontal="center" vertical="center"/>
      <protection locked="0"/>
    </xf>
    <xf numFmtId="176" fontId="14" fillId="2" borderId="0" xfId="0" applyNumberFormat="1" applyFont="1" applyFill="1" applyAlignment="1" applyProtection="1">
      <alignment horizontal="left" vertical="center"/>
      <protection locked="0"/>
    </xf>
    <xf numFmtId="176" fontId="60" fillId="2" borderId="3" xfId="2" applyNumberFormat="1" applyFont="1" applyFill="1" applyBorder="1" applyAlignment="1" applyProtection="1">
      <alignment horizontal="left" vertical="center"/>
      <protection locked="0"/>
    </xf>
    <xf numFmtId="176" fontId="61" fillId="2" borderId="3" xfId="2" applyNumberFormat="1" applyFont="1" applyFill="1" applyBorder="1" applyAlignment="1" applyProtection="1">
      <alignment horizontal="left" vertical="center"/>
      <protection locked="0"/>
    </xf>
    <xf numFmtId="176" fontId="61" fillId="2" borderId="0" xfId="2" applyNumberFormat="1" applyFont="1" applyFill="1" applyBorder="1" applyAlignment="1" applyProtection="1">
      <alignment horizontal="left" vertical="center"/>
      <protection locked="0"/>
    </xf>
    <xf numFmtId="176" fontId="16" fillId="2" borderId="0" xfId="2"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left" vertical="center"/>
      <protection locked="0"/>
    </xf>
    <xf numFmtId="176" fontId="7" fillId="2" borderId="22" xfId="0" applyNumberFormat="1" applyFont="1" applyFill="1" applyBorder="1" applyAlignment="1" applyProtection="1">
      <alignment horizontal="center" vertical="center"/>
      <protection locked="0"/>
    </xf>
    <xf numFmtId="176" fontId="7" fillId="15" borderId="22" xfId="5" applyNumberFormat="1" applyFont="1" applyFill="1" applyBorder="1" applyAlignment="1" applyProtection="1">
      <alignment horizontal="center" vertical="center"/>
      <protection locked="0"/>
    </xf>
    <xf numFmtId="176" fontId="0" fillId="2" borderId="22" xfId="0" applyNumberFormat="1" applyFill="1" applyBorder="1" applyAlignment="1">
      <alignment horizontal="left" vertical="center"/>
    </xf>
    <xf numFmtId="176" fontId="63" fillId="2" borderId="17" xfId="0" applyNumberFormat="1" applyFont="1" applyFill="1" applyBorder="1" applyAlignment="1">
      <alignment horizontal="left" vertical="center"/>
    </xf>
    <xf numFmtId="176" fontId="63" fillId="2" borderId="7" xfId="0" applyNumberFormat="1" applyFont="1" applyFill="1" applyBorder="1" applyAlignment="1">
      <alignment horizontal="left" vertical="center"/>
    </xf>
    <xf numFmtId="176" fontId="63" fillId="2" borderId="18" xfId="0" applyNumberFormat="1" applyFont="1" applyFill="1" applyBorder="1" applyAlignment="1">
      <alignment horizontal="left" vertical="center"/>
    </xf>
    <xf numFmtId="176" fontId="0" fillId="2" borderId="2" xfId="0" applyNumberFormat="1" applyFill="1" applyBorder="1" applyAlignment="1" applyProtection="1">
      <alignment horizontal="center" vertical="center"/>
      <protection locked="0"/>
    </xf>
    <xf numFmtId="176" fontId="0" fillId="15" borderId="2" xfId="0" applyNumberFormat="1" applyFill="1" applyBorder="1" applyAlignment="1">
      <alignment horizontal="center" vertical="center"/>
    </xf>
    <xf numFmtId="176" fontId="7" fillId="2" borderId="2" xfId="0" applyNumberFormat="1" applyFont="1" applyFill="1" applyBorder="1" applyAlignment="1" applyProtection="1">
      <alignment horizontal="left" vertical="center"/>
      <protection locked="0"/>
    </xf>
    <xf numFmtId="176" fontId="63" fillId="2" borderId="4" xfId="0" applyNumberFormat="1" applyFont="1" applyFill="1" applyBorder="1" applyAlignment="1">
      <alignment horizontal="left" vertical="center"/>
    </xf>
    <xf numFmtId="176" fontId="63" fillId="2" borderId="5" xfId="0" applyNumberFormat="1" applyFont="1" applyFill="1" applyBorder="1" applyAlignment="1">
      <alignment horizontal="left" vertical="center"/>
    </xf>
    <xf numFmtId="176" fontId="63" fillId="2" borderId="6" xfId="0" applyNumberFormat="1" applyFont="1" applyFill="1" applyBorder="1" applyAlignment="1">
      <alignment horizontal="left" vertical="center"/>
    </xf>
    <xf numFmtId="176" fontId="65" fillId="12" borderId="8" xfId="0" applyNumberFormat="1" applyFont="1" applyFill="1" applyBorder="1" applyProtection="1">
      <alignment vertical="center"/>
      <protection locked="0"/>
    </xf>
    <xf numFmtId="176" fontId="0" fillId="12" borderId="9" xfId="0" applyNumberFormat="1" applyFill="1" applyBorder="1" applyProtection="1">
      <alignment vertical="center"/>
      <protection locked="0"/>
    </xf>
    <xf numFmtId="176" fontId="7" fillId="12" borderId="9" xfId="0" applyNumberFormat="1" applyFont="1" applyFill="1" applyBorder="1" applyProtection="1">
      <alignment vertical="center"/>
      <protection locked="0"/>
    </xf>
    <xf numFmtId="176" fontId="7" fillId="12" borderId="21" xfId="0" applyNumberFormat="1" applyFont="1" applyFill="1" applyBorder="1" applyProtection="1">
      <alignment vertical="center"/>
      <protection locked="0"/>
    </xf>
    <xf numFmtId="176" fontId="0" fillId="12" borderId="10" xfId="0" applyNumberFormat="1" applyFill="1" applyBorder="1" applyProtection="1">
      <alignment vertical="center"/>
      <protection locked="0"/>
    </xf>
    <xf numFmtId="176" fontId="14" fillId="12" borderId="0" xfId="0" applyNumberFormat="1" applyFont="1" applyFill="1" applyAlignment="1" applyProtection="1">
      <alignment horizontal="left" vertical="center" wrapText="1"/>
      <protection locked="0"/>
    </xf>
    <xf numFmtId="176" fontId="0" fillId="12" borderId="0" xfId="0" applyNumberFormat="1" applyFill="1" applyAlignment="1" applyProtection="1">
      <alignment horizontal="left" vertical="center"/>
      <protection locked="0"/>
    </xf>
    <xf numFmtId="176" fontId="0" fillId="12" borderId="0" xfId="0" applyNumberFormat="1" applyFill="1" applyAlignment="1">
      <alignment horizontal="left" vertical="center"/>
    </xf>
    <xf numFmtId="176" fontId="7" fillId="12" borderId="0" xfId="0" applyNumberFormat="1" applyFont="1" applyFill="1" applyAlignment="1" applyProtection="1">
      <alignment horizontal="left" vertical="center"/>
      <protection locked="0"/>
    </xf>
    <xf numFmtId="176" fontId="66" fillId="12" borderId="0" xfId="0" applyNumberFormat="1" applyFont="1" applyFill="1" applyAlignment="1" applyProtection="1">
      <alignment horizontal="left" vertical="center" wrapText="1"/>
      <protection locked="0"/>
    </xf>
    <xf numFmtId="176" fontId="7" fillId="12" borderId="12" xfId="0" applyNumberFormat="1" applyFont="1" applyFill="1" applyBorder="1" applyProtection="1">
      <alignment vertical="center"/>
      <protection locked="0"/>
    </xf>
    <xf numFmtId="176" fontId="14" fillId="12" borderId="0" xfId="0" applyNumberFormat="1" applyFont="1" applyFill="1" applyAlignment="1" applyProtection="1">
      <alignment horizontal="left" vertical="center"/>
      <protection locked="0"/>
    </xf>
    <xf numFmtId="176" fontId="7" fillId="12" borderId="10" xfId="0" applyNumberFormat="1" applyFont="1" applyFill="1" applyBorder="1" applyProtection="1">
      <alignment vertical="center"/>
      <protection locked="0"/>
    </xf>
    <xf numFmtId="176" fontId="0" fillId="12" borderId="13" xfId="0" applyNumberFormat="1" applyFill="1" applyBorder="1" applyProtection="1">
      <alignment vertical="center"/>
      <protection locked="0"/>
    </xf>
    <xf numFmtId="176" fontId="0" fillId="12" borderId="11" xfId="0" applyNumberFormat="1" applyFill="1" applyBorder="1" applyProtection="1">
      <alignment vertical="center"/>
      <protection locked="0"/>
    </xf>
    <xf numFmtId="176" fontId="7" fillId="12" borderId="11" xfId="0" applyNumberFormat="1" applyFont="1" applyFill="1" applyBorder="1" applyProtection="1">
      <alignment vertical="center"/>
      <protection locked="0"/>
    </xf>
    <xf numFmtId="176" fontId="7" fillId="12" borderId="14" xfId="0" applyNumberFormat="1" applyFont="1" applyFill="1" applyBorder="1" applyProtection="1">
      <alignment vertical="center"/>
      <protection locked="0"/>
    </xf>
    <xf numFmtId="176" fontId="58" fillId="11" borderId="10" xfId="0" applyNumberFormat="1" applyFont="1" applyFill="1" applyBorder="1" applyAlignment="1" applyProtection="1">
      <alignment horizontal="center" vertical="center"/>
      <protection locked="0"/>
    </xf>
    <xf numFmtId="176" fontId="19" fillId="0" borderId="0" xfId="0" applyNumberFormat="1" applyFont="1">
      <alignment vertical="center"/>
    </xf>
    <xf numFmtId="176" fontId="26" fillId="0" borderId="0" xfId="0" applyNumberFormat="1" applyFont="1">
      <alignment vertical="center"/>
    </xf>
    <xf numFmtId="176" fontId="21" fillId="16" borderId="0" xfId="4" applyNumberFormat="1" applyFont="1" applyFill="1" applyAlignment="1">
      <alignment vertical="center"/>
    </xf>
    <xf numFmtId="176" fontId="67" fillId="17" borderId="0" xfId="1" applyNumberFormat="1" applyFont="1" applyFill="1" applyAlignment="1">
      <alignment vertical="center"/>
    </xf>
    <xf numFmtId="176" fontId="67" fillId="17" borderId="9" xfId="1" applyNumberFormat="1" applyFont="1" applyFill="1" applyBorder="1" applyAlignment="1">
      <alignment vertical="center"/>
    </xf>
    <xf numFmtId="176" fontId="19" fillId="0" borderId="9" xfId="0" applyNumberFormat="1" applyFont="1" applyBorder="1">
      <alignment vertical="center"/>
    </xf>
    <xf numFmtId="176" fontId="0" fillId="12" borderId="10" xfId="0" applyNumberFormat="1" applyFill="1" applyBorder="1" applyAlignment="1" applyProtection="1">
      <alignment horizontal="center" vertical="center"/>
      <protection locked="0"/>
    </xf>
    <xf numFmtId="176" fontId="0" fillId="12" borderId="0" xfId="0" applyNumberFormat="1" applyFill="1" applyProtection="1">
      <alignment vertical="center"/>
      <protection locked="0"/>
    </xf>
    <xf numFmtId="176" fontId="0" fillId="12" borderId="0" xfId="0" applyNumberFormat="1" applyFill="1" applyAlignment="1" applyProtection="1">
      <alignment horizontal="center" vertical="center"/>
      <protection locked="0"/>
    </xf>
    <xf numFmtId="176" fontId="7" fillId="12" borderId="0" xfId="0" applyNumberFormat="1" applyFont="1" applyFill="1" applyAlignment="1" applyProtection="1">
      <alignment horizontal="center" vertical="center"/>
      <protection locked="0"/>
    </xf>
    <xf numFmtId="176" fontId="28" fillId="12" borderId="0" xfId="0" applyNumberFormat="1" applyFont="1" applyFill="1" applyAlignment="1" applyProtection="1">
      <alignment horizontal="center" vertical="center"/>
      <protection locked="0"/>
    </xf>
    <xf numFmtId="176" fontId="0" fillId="16" borderId="0" xfId="0" applyNumberFormat="1" applyFill="1" applyAlignment="1" applyProtection="1">
      <alignment horizontal="center" vertical="center"/>
      <protection locked="0"/>
    </xf>
    <xf numFmtId="176" fontId="7" fillId="16" borderId="0" xfId="0" applyNumberFormat="1" applyFont="1" applyFill="1" applyAlignment="1" applyProtection="1">
      <alignment horizontal="center" vertical="center"/>
      <protection locked="0"/>
    </xf>
    <xf numFmtId="176" fontId="7" fillId="17" borderId="0" xfId="0" applyNumberFormat="1" applyFont="1" applyFill="1" applyAlignment="1" applyProtection="1">
      <alignment horizontal="center" vertical="center"/>
      <protection locked="0"/>
    </xf>
    <xf numFmtId="176" fontId="0" fillId="17" borderId="0" xfId="0" applyNumberFormat="1" applyFill="1" applyAlignment="1" applyProtection="1">
      <alignment horizontal="center" vertical="center"/>
      <protection locked="0"/>
    </xf>
    <xf numFmtId="176" fontId="0" fillId="12" borderId="13" xfId="0" applyNumberFormat="1" applyFill="1" applyBorder="1" applyAlignment="1" applyProtection="1">
      <alignment horizontal="center" vertical="center"/>
      <protection locked="0"/>
    </xf>
    <xf numFmtId="176" fontId="0" fillId="12" borderId="11" xfId="0" applyNumberFormat="1" applyFill="1" applyBorder="1">
      <alignment vertical="center"/>
    </xf>
    <xf numFmtId="176" fontId="0" fillId="16" borderId="11" xfId="0" applyNumberFormat="1" applyFill="1" applyBorder="1">
      <alignment vertical="center"/>
    </xf>
    <xf numFmtId="176" fontId="0" fillId="16" borderId="0" xfId="0" applyNumberFormat="1" applyFill="1">
      <alignment vertical="center"/>
    </xf>
    <xf numFmtId="176" fontId="0" fillId="17" borderId="11" xfId="0" applyNumberFormat="1" applyFill="1" applyBorder="1">
      <alignment vertical="center"/>
    </xf>
    <xf numFmtId="176" fontId="0" fillId="0" borderId="11" xfId="0" applyNumberFormat="1" applyBorder="1">
      <alignment vertical="center"/>
    </xf>
    <xf numFmtId="176" fontId="7" fillId="0" borderId="11" xfId="0" applyNumberFormat="1" applyFont="1" applyBorder="1" applyProtection="1">
      <alignment vertical="center"/>
      <protection locked="0"/>
    </xf>
    <xf numFmtId="176" fontId="0" fillId="11" borderId="8" xfId="0" applyNumberFormat="1" applyFill="1" applyBorder="1" applyAlignment="1" applyProtection="1">
      <alignment horizontal="center" vertical="center"/>
      <protection locked="0"/>
    </xf>
    <xf numFmtId="176" fontId="0" fillId="0" borderId="9" xfId="0" applyNumberFormat="1" applyBorder="1" applyAlignment="1" applyProtection="1">
      <alignment horizontal="center" vertical="center"/>
      <protection locked="0"/>
    </xf>
    <xf numFmtId="176" fontId="28" fillId="0" borderId="9" xfId="0" applyNumberFormat="1" applyFont="1" applyBorder="1" applyAlignment="1" applyProtection="1">
      <alignment horizontal="center" vertical="center"/>
      <protection locked="0"/>
    </xf>
    <xf numFmtId="176" fontId="0" fillId="13" borderId="9" xfId="0" applyNumberFormat="1" applyFill="1" applyBorder="1">
      <alignment vertical="center"/>
    </xf>
    <xf numFmtId="176" fontId="0" fillId="0" borderId="9" xfId="0" applyNumberFormat="1" applyBorder="1">
      <alignment vertical="center"/>
    </xf>
    <xf numFmtId="176" fontId="7" fillId="0" borderId="9" xfId="0" applyNumberFormat="1" applyFont="1" applyBorder="1" applyAlignment="1" applyProtection="1">
      <alignment horizontal="center" vertical="center"/>
      <protection locked="0"/>
    </xf>
    <xf numFmtId="176" fontId="68" fillId="6" borderId="0" xfId="3" applyNumberFormat="1" applyFont="1" applyAlignment="1">
      <alignment vertical="center"/>
    </xf>
    <xf numFmtId="176" fontId="69" fillId="0" borderId="0" xfId="0" applyNumberFormat="1" applyFont="1">
      <alignment vertical="center"/>
    </xf>
    <xf numFmtId="176" fontId="28" fillId="0" borderId="0" xfId="0" applyNumberFormat="1" applyFont="1">
      <alignment vertical="center"/>
    </xf>
    <xf numFmtId="176" fontId="0" fillId="8" borderId="0" xfId="0" applyNumberFormat="1" applyFill="1">
      <alignment vertical="center"/>
    </xf>
    <xf numFmtId="176" fontId="11" fillId="0" borderId="0" xfId="3" applyNumberFormat="1" applyFill="1" applyAlignment="1">
      <alignment vertical="center"/>
    </xf>
    <xf numFmtId="176" fontId="0" fillId="17" borderId="0" xfId="0" applyNumberFormat="1" applyFill="1">
      <alignment vertical="center"/>
    </xf>
    <xf numFmtId="176" fontId="7" fillId="16" borderId="0" xfId="0" applyNumberFormat="1" applyFont="1" applyFill="1">
      <alignment vertical="center"/>
    </xf>
    <xf numFmtId="176" fontId="58" fillId="16" borderId="0" xfId="1" applyNumberFormat="1" applyFont="1" applyFill="1" applyAlignment="1">
      <alignment vertical="center"/>
    </xf>
    <xf numFmtId="176" fontId="0" fillId="18" borderId="0" xfId="0" applyNumberFormat="1" applyFill="1">
      <alignment vertical="center"/>
    </xf>
    <xf numFmtId="176" fontId="0" fillId="19" borderId="0" xfId="0" applyNumberFormat="1" applyFill="1">
      <alignment vertical="center"/>
    </xf>
    <xf numFmtId="176" fontId="0" fillId="18" borderId="0" xfId="0" applyNumberFormat="1" applyFill="1" applyProtection="1">
      <alignment vertical="center"/>
      <protection locked="0"/>
    </xf>
    <xf numFmtId="176" fontId="7" fillId="18" borderId="0" xfId="0" applyNumberFormat="1" applyFont="1" applyFill="1" applyProtection="1">
      <alignment vertical="center"/>
      <protection locked="0"/>
    </xf>
    <xf numFmtId="176" fontId="7" fillId="0" borderId="16" xfId="0" applyNumberFormat="1" applyFont="1" applyBorder="1" applyAlignment="1" applyProtection="1">
      <alignment horizontal="center" vertical="center"/>
      <protection locked="0"/>
    </xf>
    <xf numFmtId="176" fontId="7" fillId="0" borderId="11" xfId="0" applyNumberFormat="1" applyFont="1" applyBorder="1" applyAlignment="1" applyProtection="1">
      <alignment horizontal="center" vertical="center"/>
      <protection locked="0"/>
    </xf>
    <xf numFmtId="176" fontId="7" fillId="0" borderId="23" xfId="0" applyNumberFormat="1" applyFont="1" applyBorder="1" applyAlignment="1" applyProtection="1">
      <alignment horizontal="center" vertical="center"/>
      <protection locked="0"/>
    </xf>
    <xf numFmtId="176" fontId="0" fillId="0" borderId="15" xfId="0" applyNumberFormat="1" applyBorder="1" applyAlignment="1" applyProtection="1">
      <alignment horizontal="center" vertical="center"/>
      <protection locked="0"/>
    </xf>
    <xf numFmtId="176" fontId="6" fillId="3" borderId="0" xfId="0" applyNumberFormat="1" applyFont="1" applyFill="1" applyAlignment="1">
      <alignment horizontal="center" vertical="center" wrapText="1"/>
    </xf>
    <xf numFmtId="176" fontId="42" fillId="2" borderId="0" xfId="0" applyNumberFormat="1" applyFont="1" applyFill="1" applyAlignment="1" applyProtection="1">
      <alignment horizontal="left" vertical="center"/>
      <protection locked="0"/>
    </xf>
    <xf numFmtId="176" fontId="39" fillId="10" borderId="0" xfId="0" applyNumberFormat="1" applyFont="1" applyFill="1" applyAlignment="1" applyProtection="1">
      <alignment horizontal="left" vertical="center"/>
      <protection locked="0"/>
    </xf>
    <xf numFmtId="176" fontId="40" fillId="2" borderId="0" xfId="0" applyNumberFormat="1" applyFont="1" applyFill="1" applyAlignment="1" applyProtection="1">
      <alignment vertical="top"/>
      <protection locked="0"/>
    </xf>
    <xf numFmtId="176" fontId="26" fillId="2" borderId="0" xfId="0" applyNumberFormat="1" applyFont="1" applyFill="1" applyProtection="1">
      <alignment vertical="center"/>
      <protection locked="0"/>
    </xf>
    <xf numFmtId="176" fontId="39" fillId="2" borderId="0" xfId="0" applyNumberFormat="1" applyFont="1" applyFill="1" applyAlignment="1" applyProtection="1">
      <alignment vertical="center" wrapText="1"/>
      <protection locked="0"/>
    </xf>
    <xf numFmtId="176" fontId="28" fillId="2" borderId="0" xfId="2" applyNumberFormat="1" applyFont="1" applyFill="1" applyBorder="1" applyAlignment="1" applyProtection="1">
      <alignment vertical="center"/>
      <protection locked="0"/>
    </xf>
    <xf numFmtId="176" fontId="28" fillId="2" borderId="0" xfId="2" applyNumberFormat="1" applyFont="1" applyFill="1" applyBorder="1" applyAlignment="1" applyProtection="1">
      <alignment horizontal="left" vertical="center"/>
      <protection locked="0"/>
    </xf>
    <xf numFmtId="176" fontId="0" fillId="2" borderId="0" xfId="0" applyNumberFormat="1" applyFill="1" applyAlignment="1" applyProtection="1">
      <alignment horizontal="left" vertical="center"/>
      <protection locked="0"/>
    </xf>
    <xf numFmtId="176" fontId="70" fillId="2" borderId="0" xfId="0" applyNumberFormat="1" applyFont="1" applyFill="1" applyAlignment="1" applyProtection="1">
      <alignment horizontal="left" vertical="center"/>
      <protection locked="0"/>
    </xf>
    <xf numFmtId="178" fontId="28" fillId="12" borderId="9" xfId="0" applyNumberFormat="1" applyFont="1" applyFill="1" applyBorder="1" applyAlignment="1" applyProtection="1">
      <alignment horizontal="left" vertical="center"/>
      <protection locked="0"/>
    </xf>
    <xf numFmtId="176" fontId="75" fillId="2" borderId="0" xfId="0" applyNumberFormat="1" applyFont="1" applyFill="1" applyAlignment="1" applyProtection="1">
      <alignment horizontal="center" vertical="center"/>
      <protection locked="0"/>
    </xf>
    <xf numFmtId="176" fontId="77"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top"/>
      <protection locked="0"/>
    </xf>
    <xf numFmtId="176" fontId="39" fillId="2" borderId="0" xfId="0" applyNumberFormat="1" applyFont="1" applyFill="1" applyAlignment="1" applyProtection="1">
      <alignment horizontal="left" vertical="center" wrapText="1"/>
      <protection locked="0"/>
    </xf>
    <xf numFmtId="176" fontId="28" fillId="8" borderId="0" xfId="0" applyNumberFormat="1" applyFont="1" applyFill="1" applyAlignment="1" applyProtection="1">
      <alignment horizontal="center" vertical="center"/>
      <protection locked="0"/>
    </xf>
    <xf numFmtId="176" fontId="39" fillId="8" borderId="0" xfId="0" applyNumberFormat="1" applyFont="1" applyFill="1" applyAlignment="1" applyProtection="1">
      <alignment horizontal="left" vertical="top"/>
      <protection locked="0"/>
    </xf>
    <xf numFmtId="176" fontId="39" fillId="8" borderId="0" xfId="0" applyNumberFormat="1" applyFont="1" applyFill="1" applyAlignment="1" applyProtection="1">
      <alignment horizontal="left" vertical="center" wrapText="1"/>
      <protection locked="0"/>
    </xf>
    <xf numFmtId="176" fontId="39" fillId="8" borderId="0" xfId="0" applyNumberFormat="1" applyFont="1" applyFill="1" applyAlignment="1" applyProtection="1">
      <alignment horizontal="left" vertical="center"/>
      <protection locked="0"/>
    </xf>
    <xf numFmtId="181" fontId="39" fillId="8" borderId="0" xfId="0" applyNumberFormat="1" applyFont="1" applyFill="1" applyAlignment="1" applyProtection="1">
      <alignment horizontal="left" vertical="center"/>
      <protection locked="0"/>
    </xf>
    <xf numFmtId="181" fontId="28" fillId="8" borderId="0" xfId="0" applyNumberFormat="1" applyFont="1" applyFill="1" applyAlignment="1" applyProtection="1">
      <alignment horizontal="center" vertical="center"/>
      <protection locked="0"/>
    </xf>
    <xf numFmtId="181" fontId="34" fillId="8" borderId="0" xfId="0" applyNumberFormat="1" applyFont="1" applyFill="1" applyAlignment="1" applyProtection="1">
      <alignment horizontal="center" vertical="center"/>
      <protection locked="0"/>
    </xf>
    <xf numFmtId="176" fontId="38" fillId="0" borderId="0" xfId="0" applyNumberFormat="1" applyFont="1" applyProtection="1">
      <alignment vertical="center"/>
      <protection locked="0"/>
    </xf>
    <xf numFmtId="176" fontId="39" fillId="0" borderId="0" xfId="0" applyNumberFormat="1" applyFont="1" applyProtection="1">
      <alignment vertical="center"/>
      <protection locked="0"/>
    </xf>
    <xf numFmtId="176" fontId="71" fillId="0" borderId="0" xfId="0" applyNumberFormat="1" applyFont="1" applyProtection="1">
      <alignment vertical="center"/>
      <protection locked="0"/>
    </xf>
    <xf numFmtId="176" fontId="41" fillId="0" borderId="0" xfId="2" applyNumberFormat="1" applyFont="1" applyFill="1" applyBorder="1" applyAlignment="1" applyProtection="1">
      <alignment vertical="center"/>
      <protection locked="0"/>
    </xf>
    <xf numFmtId="176" fontId="71" fillId="0" borderId="0" xfId="0" applyNumberFormat="1" applyFont="1" applyAlignment="1" applyProtection="1">
      <alignment horizontal="center" vertical="center"/>
      <protection locked="0"/>
    </xf>
    <xf numFmtId="176" fontId="74" fillId="0" borderId="0" xfId="0" applyNumberFormat="1" applyFont="1" applyProtection="1">
      <alignment vertical="center"/>
      <protection locked="0"/>
    </xf>
    <xf numFmtId="176" fontId="28" fillId="0" borderId="0" xfId="2" applyNumberFormat="1" applyFont="1" applyFill="1" applyBorder="1" applyAlignment="1" applyProtection="1">
      <alignment horizontal="center" vertical="center"/>
      <protection locked="0"/>
    </xf>
    <xf numFmtId="176" fontId="28" fillId="0" borderId="0" xfId="0" applyNumberFormat="1" applyFont="1" applyProtection="1">
      <alignment vertical="center"/>
      <protection locked="0"/>
    </xf>
    <xf numFmtId="176" fontId="41" fillId="0" borderId="0" xfId="2" applyNumberFormat="1" applyFont="1" applyFill="1" applyBorder="1" applyAlignment="1" applyProtection="1">
      <alignment horizontal="center" vertical="center"/>
      <protection locked="0"/>
    </xf>
    <xf numFmtId="176" fontId="34" fillId="0" borderId="11" xfId="0" applyNumberFormat="1" applyFont="1" applyBorder="1" applyProtection="1">
      <alignment vertical="center"/>
      <protection locked="0"/>
    </xf>
    <xf numFmtId="0" fontId="34" fillId="8" borderId="0" xfId="0" applyFont="1" applyFill="1" applyAlignment="1" applyProtection="1">
      <alignment horizontal="left" vertical="center"/>
      <protection locked="0"/>
    </xf>
    <xf numFmtId="178" fontId="47" fillId="0" borderId="9" xfId="0" applyNumberFormat="1" applyFont="1" applyBorder="1" applyAlignment="1" applyProtection="1">
      <alignment horizontal="center" vertical="center"/>
      <protection locked="0"/>
    </xf>
    <xf numFmtId="178" fontId="47" fillId="0" borderId="0" xfId="0" applyNumberFormat="1" applyFont="1" applyAlignment="1" applyProtection="1">
      <alignment horizontal="center" vertical="center"/>
      <protection locked="0"/>
    </xf>
    <xf numFmtId="176" fontId="28" fillId="8" borderId="0" xfId="0" applyNumberFormat="1" applyFont="1" applyFill="1" applyAlignment="1" applyProtection="1">
      <alignment horizontal="center"/>
      <protection locked="0"/>
    </xf>
    <xf numFmtId="176" fontId="75" fillId="2" borderId="0" xfId="0" applyNumberFormat="1" applyFont="1" applyFill="1" applyAlignment="1" applyProtection="1">
      <alignment horizontal="center" vertical="top"/>
      <protection locked="0"/>
    </xf>
    <xf numFmtId="176" fontId="28" fillId="2" borderId="0" xfId="0" applyNumberFormat="1" applyFont="1" applyFill="1" applyAlignment="1" applyProtection="1">
      <alignment horizontal="center" vertical="top"/>
      <protection locked="0"/>
    </xf>
    <xf numFmtId="176" fontId="46" fillId="2" borderId="0" xfId="2" applyNumberFormat="1" applyFont="1" applyFill="1" applyBorder="1" applyAlignment="1" applyProtection="1">
      <alignment horizontal="left" vertical="top"/>
      <protection locked="0"/>
    </xf>
    <xf numFmtId="176" fontId="75" fillId="2" borderId="22" xfId="0" applyNumberFormat="1" applyFont="1" applyFill="1" applyBorder="1" applyAlignment="1" applyProtection="1">
      <alignment horizontal="center" vertical="center"/>
      <protection locked="0"/>
    </xf>
    <xf numFmtId="176" fontId="77" fillId="2" borderId="2" xfId="0" applyNumberFormat="1" applyFont="1" applyFill="1" applyBorder="1" applyAlignment="1" applyProtection="1">
      <alignment horizontal="center" vertical="center"/>
      <protection locked="0"/>
    </xf>
    <xf numFmtId="176" fontId="85" fillId="2" borderId="2" xfId="0" applyNumberFormat="1" applyFont="1" applyFill="1" applyBorder="1" applyAlignment="1" applyProtection="1">
      <alignment horizontal="center" vertical="center"/>
      <protection locked="0"/>
    </xf>
    <xf numFmtId="176" fontId="46" fillId="2" borderId="0" xfId="0" applyNumberFormat="1" applyFont="1" applyFill="1" applyAlignment="1" applyProtection="1">
      <alignment horizontal="left" vertical="center"/>
      <protection locked="0"/>
    </xf>
    <xf numFmtId="0" fontId="75" fillId="9" borderId="2" xfId="2" applyFont="1" applyFill="1" applyBorder="1" applyAlignment="1" applyProtection="1">
      <alignment horizontal="center" vertical="center"/>
      <protection locked="0"/>
    </xf>
    <xf numFmtId="177" fontId="75" fillId="9" borderId="2" xfId="2" applyNumberFormat="1" applyFont="1" applyFill="1" applyBorder="1" applyAlignment="1" applyProtection="1">
      <alignment horizontal="center" vertical="center"/>
      <protection locked="0"/>
    </xf>
    <xf numFmtId="176" fontId="89" fillId="2" borderId="2" xfId="0" applyNumberFormat="1" applyFont="1" applyFill="1" applyBorder="1" applyAlignment="1" applyProtection="1">
      <alignment horizontal="center" vertical="center"/>
      <protection locked="0"/>
    </xf>
    <xf numFmtId="177" fontId="39" fillId="16" borderId="2" xfId="0" applyNumberFormat="1" applyFont="1" applyFill="1" applyBorder="1" applyAlignment="1" applyProtection="1">
      <alignment horizontal="center" vertical="center"/>
      <protection locked="0"/>
    </xf>
    <xf numFmtId="177" fontId="34" fillId="16" borderId="2" xfId="0" applyNumberFormat="1" applyFont="1" applyFill="1" applyBorder="1" applyAlignment="1">
      <alignment horizontal="center" vertical="center"/>
    </xf>
    <xf numFmtId="177" fontId="28" fillId="16" borderId="2" xfId="0" applyNumberFormat="1" applyFont="1" applyFill="1" applyBorder="1" applyAlignment="1">
      <alignment horizontal="center" vertical="center"/>
    </xf>
    <xf numFmtId="2" fontId="91" fillId="8" borderId="2" xfId="0" applyNumberFormat="1" applyFont="1" applyFill="1" applyBorder="1" applyAlignment="1" applyProtection="1">
      <alignment horizontal="center" vertical="center" wrapText="1"/>
      <protection locked="0"/>
    </xf>
    <xf numFmtId="0" fontId="92" fillId="0" borderId="0" xfId="0" applyFont="1">
      <alignment vertical="center"/>
    </xf>
    <xf numFmtId="176" fontId="92" fillId="0" borderId="0" xfId="0" applyNumberFormat="1" applyFont="1" applyAlignment="1">
      <alignment horizontal="center" vertical="center"/>
    </xf>
    <xf numFmtId="176" fontId="92" fillId="0" borderId="0" xfId="0" applyNumberFormat="1" applyFont="1">
      <alignment vertical="center"/>
    </xf>
    <xf numFmtId="176" fontId="92" fillId="0" borderId="0" xfId="2" applyNumberFormat="1" applyFont="1" applyFill="1" applyBorder="1" applyAlignment="1" applyProtection="1">
      <alignment horizontal="center" vertical="center"/>
      <protection locked="0"/>
    </xf>
    <xf numFmtId="0" fontId="32" fillId="0" borderId="0" xfId="0" applyFont="1">
      <alignment vertical="center"/>
    </xf>
    <xf numFmtId="0" fontId="32" fillId="0" borderId="0" xfId="2" applyFont="1" applyFill="1" applyBorder="1" applyAlignment="1" applyProtection="1">
      <alignment horizontal="center" vertical="center"/>
      <protection locked="0"/>
    </xf>
    <xf numFmtId="176" fontId="38" fillId="2" borderId="0" xfId="0" applyNumberFormat="1" applyFont="1" applyFill="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40" fillId="2" borderId="0" xfId="0" applyNumberFormat="1" applyFont="1" applyFill="1" applyProtection="1">
      <alignment vertical="center"/>
      <protection locked="0"/>
    </xf>
    <xf numFmtId="176" fontId="75" fillId="2" borderId="0" xfId="0" applyNumberFormat="1" applyFont="1" applyFill="1" applyAlignment="1" applyProtection="1">
      <alignment horizontal="center"/>
      <protection locked="0"/>
    </xf>
    <xf numFmtId="176" fontId="35" fillId="0" borderId="0" xfId="0" applyNumberFormat="1" applyFont="1" applyProtection="1">
      <alignment vertical="center"/>
      <protection locked="0"/>
    </xf>
    <xf numFmtId="176" fontId="36" fillId="3" borderId="0" xfId="0" applyNumberFormat="1" applyFont="1" applyFill="1" applyProtection="1">
      <alignment vertical="center"/>
      <protection locked="0"/>
    </xf>
    <xf numFmtId="176" fontId="36" fillId="0" borderId="0" xfId="0" applyNumberFormat="1" applyFont="1" applyProtection="1">
      <alignment vertical="center"/>
      <protection locked="0"/>
    </xf>
    <xf numFmtId="178" fontId="37" fillId="0" borderId="0" xfId="0" applyNumberFormat="1" applyFont="1" applyAlignment="1" applyProtection="1">
      <alignment horizontal="center" vertical="center"/>
      <protection locked="0"/>
    </xf>
    <xf numFmtId="176" fontId="37" fillId="0" borderId="0" xfId="0" applyNumberFormat="1" applyFont="1" applyAlignment="1" applyProtection="1">
      <alignment horizontal="center" vertical="center"/>
      <protection locked="0"/>
    </xf>
    <xf numFmtId="176" fontId="8" fillId="0" borderId="0" xfId="0" applyNumberFormat="1" applyFont="1" applyAlignment="1" applyProtection="1">
      <alignment horizontal="center" vertical="center"/>
      <protection locked="0"/>
    </xf>
    <xf numFmtId="176" fontId="8" fillId="2"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vertical="center" wrapText="1"/>
      <protection locked="0"/>
    </xf>
    <xf numFmtId="176" fontId="28" fillId="0" borderId="0" xfId="0" applyNumberFormat="1" applyFont="1" applyAlignment="1" applyProtection="1">
      <alignment vertical="center" wrapText="1"/>
      <protection locked="0"/>
    </xf>
    <xf numFmtId="176" fontId="28" fillId="0" borderId="0" xfId="0" applyNumberFormat="1" applyFont="1" applyAlignment="1" applyProtection="1">
      <alignment horizontal="center" vertical="center" wrapText="1"/>
      <protection locked="0"/>
    </xf>
    <xf numFmtId="0" fontId="0" fillId="0" borderId="0" xfId="0" applyProtection="1">
      <alignment vertical="center"/>
      <protection locked="0"/>
    </xf>
    <xf numFmtId="176" fontId="28" fillId="2" borderId="22" xfId="0" applyNumberFormat="1" applyFont="1" applyFill="1" applyBorder="1" applyAlignment="1" applyProtection="1">
      <alignment horizontal="left" vertical="center"/>
      <protection locked="0"/>
    </xf>
    <xf numFmtId="176" fontId="28" fillId="15" borderId="2" xfId="0" applyNumberFormat="1" applyFont="1" applyFill="1" applyBorder="1" applyAlignment="1" applyProtection="1">
      <alignment horizontal="center" vertical="center"/>
      <protection locked="0"/>
    </xf>
    <xf numFmtId="178" fontId="28" fillId="2" borderId="0" xfId="0" applyNumberFormat="1" applyFont="1" applyFill="1" applyAlignment="1" applyProtection="1">
      <alignment horizontal="left" vertical="center"/>
      <protection locked="0"/>
    </xf>
    <xf numFmtId="178" fontId="26" fillId="0" borderId="0" xfId="0" applyNumberFormat="1" applyFont="1" applyProtection="1">
      <alignment vertical="center"/>
      <protection locked="0"/>
    </xf>
    <xf numFmtId="178" fontId="38" fillId="16" borderId="0" xfId="4" applyNumberFormat="1" applyFont="1" applyFill="1" applyAlignment="1" applyProtection="1">
      <alignment vertical="center"/>
      <protection locked="0"/>
    </xf>
    <xf numFmtId="178" fontId="51" fillId="17" borderId="0" xfId="1" applyNumberFormat="1" applyFont="1" applyFill="1" applyAlignment="1" applyProtection="1">
      <alignment vertical="center"/>
      <protection locked="0"/>
    </xf>
    <xf numFmtId="178" fontId="51" fillId="17" borderId="9" xfId="1" applyNumberFormat="1" applyFont="1" applyFill="1" applyBorder="1" applyAlignment="1" applyProtection="1">
      <alignment vertical="center"/>
      <protection locked="0"/>
    </xf>
    <xf numFmtId="178" fontId="26" fillId="0" borderId="9" xfId="0" applyNumberFormat="1" applyFont="1" applyBorder="1" applyProtection="1">
      <alignment vertical="center"/>
      <protection locked="0"/>
    </xf>
    <xf numFmtId="178" fontId="28" fillId="16" borderId="11" xfId="0" applyNumberFormat="1" applyFont="1" applyFill="1" applyBorder="1" applyProtection="1">
      <alignment vertical="center"/>
      <protection locked="0"/>
    </xf>
    <xf numFmtId="178" fontId="28" fillId="16" borderId="0" xfId="0" applyNumberFormat="1" applyFont="1" applyFill="1" applyProtection="1">
      <alignment vertical="center"/>
      <protection locked="0"/>
    </xf>
    <xf numFmtId="178" fontId="28" fillId="17" borderId="11" xfId="0" applyNumberFormat="1" applyFont="1" applyFill="1" applyBorder="1" applyProtection="1">
      <alignment vertical="center"/>
      <protection locked="0"/>
    </xf>
    <xf numFmtId="178" fontId="28" fillId="0" borderId="11" xfId="0" applyNumberFormat="1" applyFont="1" applyBorder="1" applyProtection="1">
      <alignment vertical="center"/>
      <protection locked="0"/>
    </xf>
    <xf numFmtId="178" fontId="0" fillId="0" borderId="11" xfId="0" applyNumberFormat="1" applyBorder="1" applyProtection="1">
      <alignment vertical="center"/>
      <protection locked="0"/>
    </xf>
    <xf numFmtId="178" fontId="28" fillId="13" borderId="9" xfId="0" applyNumberFormat="1" applyFont="1" applyFill="1" applyBorder="1" applyProtection="1">
      <alignment vertical="center"/>
      <protection locked="0"/>
    </xf>
    <xf numFmtId="178" fontId="28" fillId="0" borderId="0" xfId="0" applyNumberFormat="1" applyFont="1" applyProtection="1">
      <alignment vertical="center"/>
      <protection locked="0"/>
    </xf>
    <xf numFmtId="178" fontId="28" fillId="0" borderId="9" xfId="0" applyNumberFormat="1" applyFont="1" applyBorder="1" applyProtection="1">
      <alignment vertical="center"/>
      <protection locked="0"/>
    </xf>
    <xf numFmtId="178" fontId="34" fillId="6" borderId="0" xfId="3" applyNumberFormat="1" applyFont="1" applyAlignment="1" applyProtection="1">
      <alignment vertical="center"/>
      <protection locked="0"/>
    </xf>
    <xf numFmtId="180" fontId="34" fillId="6" borderId="0" xfId="3" applyNumberFormat="1" applyFont="1" applyAlignment="1" applyProtection="1">
      <alignment vertical="center"/>
      <protection locked="0"/>
    </xf>
    <xf numFmtId="178" fontId="28" fillId="8" borderId="0" xfId="0" applyNumberFormat="1" applyFont="1" applyFill="1" applyProtection="1">
      <alignment vertical="center"/>
      <protection locked="0"/>
    </xf>
    <xf numFmtId="178" fontId="52" fillId="0" borderId="0" xfId="3" applyNumberFormat="1" applyFont="1" applyFill="1" applyAlignment="1" applyProtection="1">
      <alignment vertical="center"/>
      <protection locked="0"/>
    </xf>
    <xf numFmtId="178" fontId="11" fillId="0" borderId="0" xfId="3" applyNumberFormat="1" applyFill="1" applyAlignment="1" applyProtection="1">
      <alignment vertical="center"/>
      <protection locked="0"/>
    </xf>
    <xf numFmtId="180" fontId="28" fillId="0" borderId="0" xfId="0" applyNumberFormat="1" applyFont="1" applyProtection="1">
      <alignment vertical="center"/>
      <protection locked="0"/>
    </xf>
    <xf numFmtId="178" fontId="28" fillId="17" borderId="0" xfId="0" applyNumberFormat="1" applyFont="1" applyFill="1" applyProtection="1">
      <alignment vertical="center"/>
      <protection locked="0"/>
    </xf>
    <xf numFmtId="178" fontId="0" fillId="0" borderId="0" xfId="0" applyNumberFormat="1" applyProtection="1">
      <alignment vertical="center"/>
      <protection locked="0"/>
    </xf>
    <xf numFmtId="178" fontId="26" fillId="20" borderId="0" xfId="0" applyNumberFormat="1" applyFont="1" applyFill="1" applyProtection="1">
      <alignment vertical="center"/>
      <protection locked="0"/>
    </xf>
    <xf numFmtId="178" fontId="38" fillId="20" borderId="0" xfId="4" applyNumberFormat="1" applyFont="1" applyFill="1" applyAlignment="1" applyProtection="1">
      <alignment vertical="center"/>
      <protection locked="0"/>
    </xf>
    <xf numFmtId="178" fontId="26" fillId="20" borderId="9" xfId="0" applyNumberFormat="1" applyFont="1" applyFill="1" applyBorder="1" applyProtection="1">
      <alignment vertical="center"/>
      <protection locked="0"/>
    </xf>
    <xf numFmtId="178" fontId="12" fillId="20" borderId="9" xfId="0" applyNumberFormat="1" applyFont="1" applyFill="1" applyBorder="1" applyProtection="1">
      <alignment vertical="center"/>
      <protection locked="0"/>
    </xf>
    <xf numFmtId="182" fontId="28" fillId="0" borderId="0" xfId="0" applyNumberFormat="1" applyFont="1" applyAlignment="1" applyProtection="1">
      <alignment vertical="center" wrapText="1"/>
      <protection locked="0"/>
    </xf>
    <xf numFmtId="182" fontId="28" fillId="0" borderId="0" xfId="0" applyNumberFormat="1" applyFont="1" applyAlignment="1" applyProtection="1">
      <alignment horizontal="center" vertical="center" wrapText="1"/>
      <protection locked="0"/>
    </xf>
    <xf numFmtId="181" fontId="28" fillId="0" borderId="0" xfId="0" applyNumberFormat="1" applyFont="1" applyAlignment="1" applyProtection="1">
      <alignment vertical="center" wrapText="1"/>
      <protection locked="0"/>
    </xf>
    <xf numFmtId="181" fontId="28" fillId="2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vertical="center"/>
      <protection locked="0"/>
    </xf>
    <xf numFmtId="0" fontId="96" fillId="0" borderId="0" xfId="0" applyFont="1" applyAlignment="1">
      <alignment horizontal="center" vertical="center"/>
    </xf>
    <xf numFmtId="0" fontId="95" fillId="0" borderId="0" xfId="0" applyFont="1" applyAlignment="1">
      <alignment horizontal="center" vertical="center" wrapText="1"/>
    </xf>
    <xf numFmtId="10" fontId="28" fillId="0" borderId="0" xfId="0" applyNumberFormat="1" applyFont="1" applyProtection="1">
      <alignment vertical="center"/>
      <protection locked="0"/>
    </xf>
    <xf numFmtId="0" fontId="97" fillId="0" borderId="0" xfId="0" applyFont="1" applyAlignment="1">
      <alignment horizontal="center" vertical="center" wrapText="1"/>
    </xf>
    <xf numFmtId="176" fontId="7" fillId="8" borderId="2" xfId="0" applyNumberFormat="1" applyFont="1" applyFill="1" applyBorder="1" applyProtection="1">
      <alignment vertical="center"/>
      <protection locked="0"/>
    </xf>
    <xf numFmtId="176" fontId="98" fillId="2" borderId="0" xfId="2" applyNumberFormat="1" applyFont="1" applyFill="1" applyBorder="1" applyAlignment="1" applyProtection="1">
      <alignment horizontal="left" vertical="center"/>
      <protection locked="0"/>
    </xf>
    <xf numFmtId="176" fontId="99" fillId="0" borderId="0" xfId="0" applyNumberFormat="1" applyFont="1" applyProtection="1">
      <alignment vertical="center"/>
      <protection locked="0"/>
    </xf>
    <xf numFmtId="176" fontId="28" fillId="21" borderId="0" xfId="0" applyNumberFormat="1" applyFont="1" applyFill="1" applyAlignment="1" applyProtection="1">
      <alignment horizontal="center" vertical="center"/>
      <protection locked="0"/>
    </xf>
    <xf numFmtId="181" fontId="28" fillId="2" borderId="0" xfId="0" applyNumberFormat="1" applyFont="1" applyFill="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vertical="top"/>
      <protection locked="0"/>
    </xf>
    <xf numFmtId="176" fontId="34" fillId="8" borderId="0" xfId="0" applyNumberFormat="1" applyFont="1" applyFill="1" applyAlignment="1" applyProtection="1">
      <alignment horizontal="left" vertical="top"/>
      <protection locked="0"/>
    </xf>
    <xf numFmtId="176" fontId="34" fillId="2" borderId="0" xfId="0" applyNumberFormat="1" applyFont="1" applyFill="1" applyAlignment="1" applyProtection="1">
      <alignment horizontal="left" vertical="center"/>
      <protection locked="0"/>
    </xf>
    <xf numFmtId="176" fontId="34" fillId="10" borderId="0" xfId="0" applyNumberFormat="1" applyFont="1" applyFill="1" applyAlignment="1" applyProtection="1">
      <alignment vertical="top"/>
      <protection locked="0"/>
    </xf>
    <xf numFmtId="176" fontId="34" fillId="2" borderId="0" xfId="0" applyNumberFormat="1" applyFont="1" applyFill="1" applyAlignment="1" applyProtection="1">
      <alignment horizontal="center" vertical="center" wrapText="1"/>
      <protection locked="0"/>
    </xf>
    <xf numFmtId="176" fontId="71" fillId="2" borderId="0" xfId="0" applyNumberFormat="1" applyFont="1" applyFill="1" applyProtection="1">
      <alignment vertical="center"/>
      <protection locked="0"/>
    </xf>
    <xf numFmtId="176" fontId="28" fillId="2" borderId="0" xfId="2" applyNumberFormat="1" applyFont="1" applyFill="1" applyBorder="1" applyAlignment="1" applyProtection="1">
      <alignment horizontal="left" vertical="top"/>
      <protection locked="0"/>
    </xf>
    <xf numFmtId="176" fontId="34" fillId="8" borderId="0" xfId="0" applyNumberFormat="1" applyFont="1" applyFill="1" applyAlignment="1" applyProtection="1">
      <alignment horizontal="center" vertical="center"/>
      <protection locked="0"/>
    </xf>
    <xf numFmtId="0" fontId="34" fillId="8" borderId="0" xfId="0" applyFont="1" applyFill="1" applyAlignment="1" applyProtection="1">
      <alignment horizontal="center" vertical="center"/>
      <protection locked="0"/>
    </xf>
    <xf numFmtId="176" fontId="85" fillId="2" borderId="0" xfId="0" applyNumberFormat="1" applyFont="1" applyFill="1" applyAlignment="1" applyProtection="1">
      <alignment vertical="top"/>
      <protection locked="0"/>
    </xf>
    <xf numFmtId="176" fontId="85" fillId="2" borderId="0" xfId="0" applyNumberFormat="1" applyFont="1" applyFill="1" applyAlignment="1" applyProtection="1">
      <alignment horizontal="left" vertical="center"/>
      <protection locked="0"/>
    </xf>
    <xf numFmtId="176" fontId="85" fillId="2" borderId="0" xfId="0" applyNumberFormat="1" applyFont="1" applyFill="1" applyProtection="1">
      <alignment vertical="center"/>
      <protection locked="0"/>
    </xf>
    <xf numFmtId="176" fontId="102" fillId="2" borderId="0" xfId="2" applyNumberFormat="1" applyFont="1" applyFill="1" applyBorder="1" applyAlignment="1" applyProtection="1">
      <alignment horizontal="left" vertical="top"/>
      <protection locked="0"/>
    </xf>
    <xf numFmtId="176" fontId="102" fillId="2" borderId="0" xfId="2" applyNumberFormat="1" applyFont="1" applyFill="1" applyBorder="1" applyAlignment="1" applyProtection="1">
      <alignment horizontal="left" vertical="center"/>
      <protection locked="0"/>
    </xf>
    <xf numFmtId="176" fontId="28" fillId="3" borderId="4" xfId="0" applyNumberFormat="1" applyFont="1" applyFill="1" applyBorder="1" applyAlignment="1" applyProtection="1">
      <alignment horizontal="center" vertical="center" wrapText="1"/>
      <protection locked="0"/>
    </xf>
    <xf numFmtId="176" fontId="104" fillId="2" borderId="0" xfId="0" applyNumberFormat="1" applyFont="1" applyFill="1" applyAlignment="1" applyProtection="1">
      <alignment vertical="center" wrapText="1"/>
      <protection locked="0"/>
    </xf>
    <xf numFmtId="0" fontId="106" fillId="2" borderId="0" xfId="0" applyFont="1" applyFill="1" applyAlignment="1">
      <alignment horizontal="center" vertical="center"/>
    </xf>
    <xf numFmtId="176" fontId="48" fillId="2" borderId="0" xfId="0" applyNumberFormat="1" applyFont="1" applyFill="1" applyProtection="1">
      <alignment vertical="center"/>
      <protection locked="0"/>
    </xf>
    <xf numFmtId="0" fontId="102" fillId="2" borderId="0" xfId="0" applyFont="1" applyFill="1">
      <alignment vertical="center"/>
    </xf>
    <xf numFmtId="176" fontId="28" fillId="3" borderId="0" xfId="0" applyNumberFormat="1" applyFont="1" applyFill="1" applyAlignment="1" applyProtection="1">
      <alignment horizontal="center" vertical="center" wrapText="1"/>
      <protection locked="0"/>
    </xf>
    <xf numFmtId="183" fontId="28" fillId="22" borderId="0" xfId="0" applyNumberFormat="1" applyFont="1" applyFill="1" applyAlignment="1">
      <alignment horizontal="center" vertical="center"/>
    </xf>
    <xf numFmtId="176" fontId="34" fillId="22" borderId="0" xfId="0" applyNumberFormat="1" applyFont="1" applyFill="1" applyAlignment="1" applyProtection="1">
      <alignment horizontal="center" vertical="center" wrapText="1"/>
      <protection locked="0"/>
    </xf>
    <xf numFmtId="176" fontId="39" fillId="22" borderId="0" xfId="0" applyNumberFormat="1" applyFont="1" applyFill="1" applyAlignment="1" applyProtection="1">
      <alignment horizontal="left" vertical="top"/>
      <protection locked="0"/>
    </xf>
    <xf numFmtId="176" fontId="7" fillId="8" borderId="0" xfId="0" applyNumberFormat="1" applyFont="1" applyFill="1" applyProtection="1">
      <alignment vertical="center"/>
      <protection locked="0"/>
    </xf>
    <xf numFmtId="176" fontId="108" fillId="2" borderId="0" xfId="0" applyNumberFormat="1" applyFont="1" applyFill="1" applyAlignment="1" applyProtection="1">
      <alignment horizontal="center" vertical="center"/>
      <protection locked="0"/>
    </xf>
    <xf numFmtId="176" fontId="102" fillId="2" borderId="0" xfId="0" applyNumberFormat="1" applyFont="1" applyFill="1" applyProtection="1">
      <alignment vertical="center"/>
      <protection locked="0"/>
    </xf>
    <xf numFmtId="176" fontId="46" fillId="2" borderId="0" xfId="2" applyNumberFormat="1" applyFont="1" applyFill="1" applyBorder="1" applyAlignment="1" applyProtection="1">
      <alignment horizontal="left" vertical="center"/>
      <protection locked="0"/>
    </xf>
    <xf numFmtId="176" fontId="39" fillId="22" borderId="0" xfId="0" applyNumberFormat="1" applyFont="1" applyFill="1" applyAlignment="1" applyProtection="1">
      <alignment horizontal="center" vertical="top"/>
      <protection locked="0"/>
    </xf>
    <xf numFmtId="176" fontId="39" fillId="22" borderId="0" xfId="0" applyNumberFormat="1" applyFont="1" applyFill="1" applyAlignment="1">
      <alignment horizontal="center" vertical="top"/>
    </xf>
    <xf numFmtId="181" fontId="28" fillId="2" borderId="0" xfId="0" applyNumberFormat="1" applyFont="1" applyFill="1" applyAlignment="1" applyProtection="1">
      <alignment horizontal="center"/>
      <protection locked="0"/>
    </xf>
    <xf numFmtId="176" fontId="34" fillId="22" borderId="0" xfId="0" applyNumberFormat="1" applyFont="1" applyFill="1" applyAlignment="1" applyProtection="1">
      <alignment horizontal="left" vertical="top"/>
      <protection locked="0"/>
    </xf>
    <xf numFmtId="176" fontId="85" fillId="2" borderId="0" xfId="0" applyNumberFormat="1" applyFont="1" applyFill="1" applyAlignment="1" applyProtection="1">
      <alignment horizontal="center" vertical="center" wrapText="1"/>
      <protection locked="0"/>
    </xf>
    <xf numFmtId="176" fontId="105" fillId="2" borderId="0" xfId="0" applyNumberFormat="1" applyFont="1" applyFill="1" applyAlignment="1" applyProtection="1">
      <alignment horizontal="center" vertical="center" wrapText="1"/>
      <protection locked="0"/>
    </xf>
    <xf numFmtId="176" fontId="38" fillId="2" borderId="0" xfId="0" applyNumberFormat="1" applyFont="1" applyFill="1" applyAlignment="1" applyProtection="1">
      <alignment horizontal="left" vertical="center"/>
      <protection locked="0"/>
    </xf>
    <xf numFmtId="176" fontId="103" fillId="2" borderId="0" xfId="0" applyNumberFormat="1" applyFont="1" applyFill="1" applyAlignment="1" applyProtection="1">
      <alignment horizontal="center" vertical="center" wrapText="1"/>
      <protection locked="0"/>
    </xf>
    <xf numFmtId="176" fontId="104" fillId="2" borderId="0" xfId="0" applyNumberFormat="1" applyFont="1" applyFill="1" applyAlignment="1" applyProtection="1">
      <alignment horizontal="center" vertical="center" wrapText="1"/>
      <protection locked="0"/>
    </xf>
    <xf numFmtId="176" fontId="102" fillId="2" borderId="0" xfId="0" applyNumberFormat="1" applyFont="1" applyFill="1" applyAlignment="1" applyProtection="1">
      <alignment horizontal="center" vertical="center" wrapText="1"/>
      <protection locked="0"/>
    </xf>
    <xf numFmtId="176" fontId="7" fillId="8" borderId="0" xfId="0" applyNumberFormat="1" applyFont="1" applyFill="1" applyAlignment="1" applyProtection="1">
      <alignment horizontal="center" vertical="center"/>
      <protection locked="0"/>
    </xf>
    <xf numFmtId="176" fontId="35" fillId="3" borderId="0" xfId="0" applyNumberFormat="1" applyFont="1" applyFill="1" applyAlignment="1" applyProtection="1">
      <alignment horizontal="center" vertical="center"/>
      <protection locked="0"/>
    </xf>
    <xf numFmtId="176" fontId="36" fillId="3"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horizontal="center" vertical="center" wrapText="1"/>
      <protection locked="0"/>
    </xf>
    <xf numFmtId="176" fontId="93" fillId="3" borderId="0" xfId="0" applyNumberFormat="1" applyFont="1" applyFill="1" applyAlignment="1" applyProtection="1">
      <alignment horizontal="center" vertical="center"/>
      <protection locked="0"/>
    </xf>
    <xf numFmtId="176" fontId="93" fillId="3" borderId="0" xfId="0" applyNumberFormat="1" applyFont="1" applyFill="1" applyProtection="1">
      <alignment vertical="center"/>
      <protection locked="0"/>
    </xf>
    <xf numFmtId="0" fontId="0" fillId="0" borderId="0" xfId="0" applyProtection="1">
      <alignment vertical="center"/>
      <protection locked="0"/>
    </xf>
    <xf numFmtId="178" fontId="28" fillId="12" borderId="11" xfId="0" applyNumberFormat="1" applyFont="1" applyFill="1" applyBorder="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horizontal="center" vertical="center"/>
      <protection locked="0"/>
    </xf>
    <xf numFmtId="176" fontId="7" fillId="8" borderId="4" xfId="0" applyNumberFormat="1" applyFont="1" applyFill="1" applyBorder="1" applyAlignment="1" applyProtection="1">
      <alignment horizontal="center" vertical="center"/>
      <protection locked="0"/>
    </xf>
    <xf numFmtId="176" fontId="7" fillId="8" borderId="6" xfId="0" applyNumberFormat="1" applyFont="1" applyFill="1" applyBorder="1" applyAlignment="1" applyProtection="1">
      <alignment horizontal="center" vertical="center"/>
      <protection locked="0"/>
    </xf>
    <xf numFmtId="176" fontId="107" fillId="2" borderId="2" xfId="0" applyNumberFormat="1" applyFont="1" applyFill="1" applyBorder="1" applyAlignment="1" applyProtection="1">
      <alignment horizontal="left" vertical="center"/>
      <protection locked="0"/>
    </xf>
    <xf numFmtId="176" fontId="107" fillId="2" borderId="0" xfId="0" applyNumberFormat="1" applyFont="1" applyFill="1" applyAlignment="1" applyProtection="1">
      <alignment horizontal="left" vertical="center"/>
      <protection locked="0"/>
    </xf>
    <xf numFmtId="176" fontId="72" fillId="0" borderId="0" xfId="0" applyNumberFormat="1" applyFont="1" applyAlignment="1" applyProtection="1">
      <alignment horizontal="center" vertical="center" wrapText="1"/>
      <protection locked="0"/>
    </xf>
    <xf numFmtId="176" fontId="39" fillId="0" borderId="0" xfId="0" applyNumberFormat="1" applyFont="1" applyAlignment="1" applyProtection="1">
      <alignment horizontal="center" vertical="center"/>
      <protection locked="0"/>
    </xf>
    <xf numFmtId="176" fontId="38" fillId="0" borderId="0" xfId="0" applyNumberFormat="1" applyFont="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0" fontId="2" fillId="3" borderId="0" xfId="0" applyFont="1" applyFill="1" applyAlignment="1">
      <alignment horizontal="center" vertical="center"/>
    </xf>
    <xf numFmtId="0" fontId="4" fillId="3" borderId="0" xfId="0" applyFont="1" applyFill="1" applyAlignment="1">
      <alignment horizontal="center" vertical="center"/>
    </xf>
    <xf numFmtId="0" fontId="6" fillId="3" borderId="0" xfId="0" applyFont="1" applyFill="1" applyAlignment="1">
      <alignment horizontal="center" vertical="center" wrapText="1"/>
    </xf>
    <xf numFmtId="0" fontId="25" fillId="2" borderId="0" xfId="0" applyFont="1" applyFill="1" applyProtection="1">
      <alignment vertical="center"/>
      <protection locked="0"/>
    </xf>
    <xf numFmtId="0" fontId="23" fillId="2" borderId="0" xfId="0" applyFont="1" applyFill="1" applyProtection="1">
      <alignment vertical="center"/>
      <protection locked="0"/>
    </xf>
    <xf numFmtId="0" fontId="86" fillId="2" borderId="2" xfId="2" applyFont="1" applyFill="1" applyBorder="1" applyAlignment="1" applyProtection="1">
      <alignment horizontal="center" vertical="center"/>
      <protection locked="0"/>
    </xf>
    <xf numFmtId="49" fontId="13" fillId="2" borderId="0" xfId="0" applyNumberFormat="1" applyFont="1" applyFill="1" applyAlignment="1" applyProtection="1">
      <alignment horizontal="left" vertical="center"/>
      <protection locked="0"/>
    </xf>
    <xf numFmtId="49" fontId="14" fillId="2" borderId="0" xfId="0" applyNumberFormat="1" applyFont="1" applyFill="1" applyAlignment="1" applyProtection="1">
      <alignment horizontal="center" vertical="center"/>
      <protection locked="0"/>
    </xf>
    <xf numFmtId="0" fontId="29" fillId="2" borderId="0" xfId="0" applyFont="1" applyFill="1" applyAlignment="1">
      <alignment horizontal="center" vertical="center"/>
    </xf>
    <xf numFmtId="0" fontId="15" fillId="16" borderId="2" xfId="2" applyFont="1" applyFill="1" applyBorder="1" applyAlignment="1" applyProtection="1">
      <alignment horizontal="center" vertical="center"/>
      <protection locked="0"/>
    </xf>
    <xf numFmtId="0" fontId="0" fillId="2" borderId="3" xfId="0" applyFill="1" applyBorder="1" applyAlignment="1">
      <alignment horizontal="center" vertical="center"/>
    </xf>
    <xf numFmtId="49" fontId="40" fillId="2" borderId="2" xfId="0" applyNumberFormat="1" applyFont="1" applyFill="1" applyBorder="1" applyAlignment="1" applyProtection="1">
      <alignment horizontal="center" vertical="center"/>
      <protection locked="0"/>
    </xf>
    <xf numFmtId="49" fontId="86" fillId="2" borderId="4" xfId="0" applyNumberFormat="1" applyFont="1" applyFill="1" applyBorder="1" applyAlignment="1" applyProtection="1">
      <alignment horizontal="center" vertical="center"/>
      <protection locked="0"/>
    </xf>
    <xf numFmtId="49" fontId="86" fillId="2" borderId="6" xfId="0" applyNumberFormat="1" applyFont="1" applyFill="1" applyBorder="1" applyAlignment="1" applyProtection="1">
      <alignment horizontal="center" vertical="center"/>
      <protection locked="0"/>
    </xf>
    <xf numFmtId="0" fontId="87" fillId="2" borderId="4" xfId="0" applyFont="1" applyFill="1" applyBorder="1" applyAlignment="1">
      <alignment horizontal="center" vertical="center"/>
    </xf>
    <xf numFmtId="0" fontId="87" fillId="2" borderId="6" xfId="0" applyFont="1" applyFill="1" applyBorder="1" applyAlignment="1">
      <alignment horizontal="center" vertical="center"/>
    </xf>
    <xf numFmtId="0" fontId="34" fillId="9" borderId="4" xfId="2" applyFont="1" applyFill="1" applyBorder="1" applyAlignment="1" applyProtection="1">
      <alignment horizontal="center" vertical="center"/>
      <protection locked="0"/>
    </xf>
    <xf numFmtId="0" fontId="34" fillId="9" borderId="6" xfId="2" applyFont="1" applyFill="1" applyBorder="1" applyAlignment="1" applyProtection="1">
      <alignment horizontal="center" vertical="center"/>
      <protection locked="0"/>
    </xf>
    <xf numFmtId="177" fontId="24" fillId="2" borderId="2" xfId="2" applyNumberFormat="1" applyFont="1" applyFill="1" applyBorder="1" applyAlignment="1" applyProtection="1">
      <alignment horizontal="center" vertical="center"/>
      <protection locked="0"/>
    </xf>
    <xf numFmtId="176" fontId="22" fillId="2" borderId="2" xfId="0" applyNumberFormat="1" applyFont="1" applyFill="1" applyBorder="1" applyAlignment="1" applyProtection="1">
      <alignment horizontal="center" vertical="center"/>
      <protection locked="0"/>
    </xf>
    <xf numFmtId="176" fontId="20" fillId="2" borderId="2" xfId="0" applyNumberFormat="1" applyFont="1" applyFill="1" applyBorder="1" applyAlignment="1" applyProtection="1">
      <alignment horizontal="center" vertical="center"/>
      <protection locked="0"/>
    </xf>
    <xf numFmtId="49" fontId="22" fillId="2" borderId="0" xfId="0" applyNumberFormat="1" applyFont="1" applyFill="1" applyAlignment="1" applyProtection="1">
      <alignment horizontal="center" vertical="center"/>
      <protection locked="0"/>
    </xf>
    <xf numFmtId="0" fontId="24" fillId="2" borderId="2" xfId="2" applyFont="1" applyFill="1" applyBorder="1" applyAlignment="1" applyProtection="1">
      <alignment horizontal="center" vertical="center"/>
      <protection locked="0"/>
    </xf>
    <xf numFmtId="0" fontId="24" fillId="2" borderId="4" xfId="2" applyFont="1" applyFill="1" applyBorder="1" applyAlignment="1" applyProtection="1">
      <alignment horizontal="center" vertical="center"/>
      <protection locked="0"/>
    </xf>
    <xf numFmtId="0" fontId="24" fillId="2" borderId="6" xfId="2" applyFont="1" applyFill="1" applyBorder="1" applyAlignment="1" applyProtection="1">
      <alignment horizontal="center" vertical="center"/>
      <protection locked="0"/>
    </xf>
    <xf numFmtId="177" fontId="24" fillId="2" borderId="4" xfId="2" applyNumberFormat="1" applyFont="1" applyFill="1" applyBorder="1" applyAlignment="1" applyProtection="1">
      <alignment horizontal="center" vertical="center"/>
      <protection locked="0"/>
    </xf>
    <xf numFmtId="177" fontId="24" fillId="2" borderId="6" xfId="2" applyNumberFormat="1" applyFont="1" applyFill="1" applyBorder="1" applyAlignment="1" applyProtection="1">
      <alignment horizontal="center" vertical="center"/>
      <protection locked="0"/>
    </xf>
    <xf numFmtId="0" fontId="0" fillId="2" borderId="0" xfId="0" applyFill="1" applyAlignment="1">
      <alignment horizontal="center" vertical="center"/>
    </xf>
    <xf numFmtId="0" fontId="24" fillId="2" borderId="0" xfId="2" applyFont="1" applyFill="1" applyBorder="1" applyAlignment="1" applyProtection="1">
      <alignment horizontal="center" vertical="center"/>
      <protection locked="0"/>
    </xf>
    <xf numFmtId="0" fontId="15" fillId="2" borderId="0" xfId="2" applyFont="1" applyFill="1" applyBorder="1" applyAlignment="1" applyProtection="1">
      <alignment horizontal="center" vertical="center"/>
      <protection locked="0"/>
    </xf>
    <xf numFmtId="176" fontId="22" fillId="2" borderId="0" xfId="0" applyNumberFormat="1" applyFont="1" applyFill="1" applyAlignment="1" applyProtection="1">
      <alignment horizontal="left" vertical="top"/>
      <protection locked="0"/>
    </xf>
    <xf numFmtId="176" fontId="2" fillId="3" borderId="0" xfId="0" applyNumberFormat="1" applyFont="1" applyFill="1" applyAlignment="1">
      <alignment horizontal="center" vertical="center"/>
    </xf>
    <xf numFmtId="176" fontId="4" fillId="3" borderId="0" xfId="0" applyNumberFormat="1" applyFont="1" applyFill="1" applyAlignment="1">
      <alignment horizontal="center" vertical="center"/>
    </xf>
    <xf numFmtId="176" fontId="6" fillId="3" borderId="0" xfId="0" applyNumberFormat="1" applyFont="1" applyFill="1" applyAlignment="1">
      <alignment horizontal="center" vertical="center" wrapText="1"/>
    </xf>
    <xf numFmtId="176" fontId="12" fillId="2" borderId="0" xfId="0" applyNumberFormat="1" applyFont="1" applyFill="1" applyAlignment="1" applyProtection="1">
      <alignment horizontal="left" vertical="center"/>
      <protection locked="0"/>
    </xf>
    <xf numFmtId="176" fontId="13"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protection locked="0"/>
    </xf>
    <xf numFmtId="176" fontId="14" fillId="2" borderId="0" xfId="0" applyNumberFormat="1" applyFont="1" applyFill="1" applyAlignment="1" applyProtection="1">
      <alignment horizontal="center" vertical="center" wrapText="1"/>
      <protection locked="0"/>
    </xf>
    <xf numFmtId="176" fontId="7" fillId="2" borderId="4" xfId="0" applyNumberFormat="1" applyFont="1" applyFill="1" applyBorder="1" applyAlignment="1" applyProtection="1">
      <alignment horizontal="center" vertical="center"/>
      <protection locked="0"/>
    </xf>
    <xf numFmtId="176" fontId="7" fillId="2" borderId="6" xfId="0"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horizontal="left" vertical="center"/>
      <protection locked="0"/>
    </xf>
    <xf numFmtId="176" fontId="22" fillId="2" borderId="0" xfId="0" applyNumberFormat="1" applyFont="1" applyFill="1" applyAlignment="1" applyProtection="1">
      <alignment horizontal="left" vertical="center"/>
      <protection locked="0"/>
    </xf>
    <xf numFmtId="176" fontId="7" fillId="2" borderId="19" xfId="0" applyNumberFormat="1" applyFont="1" applyFill="1" applyBorder="1" applyProtection="1">
      <alignment vertical="center"/>
      <protection locked="0"/>
    </xf>
    <xf numFmtId="176" fontId="7" fillId="2" borderId="22" xfId="0" applyNumberFormat="1" applyFont="1" applyFill="1" applyBorder="1" applyProtection="1">
      <alignment vertical="center"/>
      <protection locked="0"/>
    </xf>
    <xf numFmtId="176" fontId="7" fillId="2" borderId="19" xfId="0" applyNumberFormat="1" applyFont="1" applyFill="1" applyBorder="1" applyAlignment="1" applyProtection="1">
      <alignment vertical="center" wrapText="1"/>
      <protection locked="0"/>
    </xf>
    <xf numFmtId="176" fontId="7" fillId="2" borderId="22" xfId="0" applyNumberFormat="1" applyFont="1" applyFill="1" applyBorder="1" applyAlignment="1" applyProtection="1">
      <alignment vertical="center" wrapText="1"/>
      <protection locked="0"/>
    </xf>
    <xf numFmtId="176" fontId="14" fillId="2" borderId="19" xfId="0" applyNumberFormat="1" applyFont="1" applyFill="1" applyBorder="1" applyAlignment="1" applyProtection="1">
      <alignment horizontal="center" vertical="center" wrapText="1"/>
      <protection locked="0"/>
    </xf>
    <xf numFmtId="176" fontId="14" fillId="2" borderId="22" xfId="0" applyNumberFormat="1" applyFont="1" applyFill="1" applyBorder="1" applyAlignment="1" applyProtection="1">
      <alignment horizontal="center" vertical="center" wrapText="1"/>
      <protection locked="0"/>
    </xf>
    <xf numFmtId="176" fontId="22" fillId="2" borderId="7" xfId="0" applyNumberFormat="1" applyFont="1" applyFill="1" applyBorder="1" applyAlignment="1" applyProtection="1">
      <alignment horizontal="left" vertical="center"/>
      <protection locked="0"/>
    </xf>
    <xf numFmtId="176" fontId="0" fillId="12" borderId="11" xfId="0" applyNumberFormat="1" applyFill="1" applyBorder="1" applyAlignment="1" applyProtection="1">
      <alignment horizontal="center" vertical="center"/>
      <protection locked="0"/>
    </xf>
    <xf numFmtId="176" fontId="59" fillId="2" borderId="0" xfId="0" applyNumberFormat="1" applyFont="1" applyFill="1" applyAlignment="1" applyProtection="1">
      <alignment horizontal="left" vertical="center"/>
      <protection locked="0"/>
    </xf>
    <xf numFmtId="0" fontId="5" fillId="3" borderId="0" xfId="0" applyFont="1" applyFill="1" applyAlignment="1">
      <alignment horizontal="center" vertical="center"/>
    </xf>
  </cellXfs>
  <cellStyles count="6">
    <cellStyle name="常规" xfId="0" builtinId="0"/>
    <cellStyle name="适中" xfId="1" builtinId="28"/>
    <cellStyle name="输入" xfId="2" builtinId="20"/>
    <cellStyle name="着色 2" xfId="3" builtinId="33"/>
    <cellStyle name="着色 5" xfId="5" builtinId="45"/>
    <cellStyle name="着色 6" xfId="4" builtinId="49"/>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6">
    <xsd:schema xmlns:xsd="http://www.w3.org/2001/XMLSchema" xmlns="">
      <xsd:element nillable="true" name="IDBmodelinfo">
        <xsd:complexType>
          <xsd:sequence minOccurs="0">
            <xsd:element minOccurs="0" nillable="true" name="Lake" form="unqualified">
              <xsd:complexType>
                <xsd:sequence minOccurs="0">
                  <xsd:element minOccurs="0" nillable="true" type="xsd:integer" name="Z0" form="unqualified"/>
                  <xsd:element minOccurs="0" nillable="true" type="xsd:double" name="Qin" form="unqualified"/>
                  <xsd:element minOccurs="0" nillable="true" type="xsd:integer" name="Hr" form="unqualified"/>
                  <xsd:element minOccurs="0" nillable="true" type="xsd:integer" name="p1" form="unqualified"/>
                  <xsd:element minOccurs="0" nillable="true" type="xsd:double" name="p2" form="unqualified"/>
                  <xsd:element minOccurs="0" nillable="true" type="xsd:integer" name="p3" form="unqualified"/>
                  <xsd:element minOccurs="0" nillable="true" type="xsd:integer" name="h0" form="unqualified"/>
                  <xsd:element minOccurs="0" nillable="true" type="xsd:double" name="b0" form="unqualified"/>
                </xsd:sequence>
              </xsd:complexType>
            </xsd:element>
            <xsd:element minOccurs="0" nillable="true" name="Erosion" form="unqualified">
              <xsd:complexType>
                <xsd:sequence minOccurs="0">
                  <xsd:element minOccurs="0" nillable="true" type="xsd:integer" name="vc" form="unqualified"/>
                  <xsd:element minOccurs="0" nillable="true" type="xsd:double" name="a" form="unqualified"/>
                  <xsd:element minOccurs="0" nillable="true" type="xsd:integer" name="b" form="unqualified"/>
                  <xsd:element minOccurs="0" nillable="true" type="xsd:integer" name="tc" form="unqualified"/>
                  <xsd:element minOccurs="0" nillable="true" type="xsd:double" name="mq" form="unqualified"/>
                  <xsd:element minOccurs="0" nillable="true" type="xsd:integer" name="mb" form="unqualified"/>
                  <xsd:element minOccurs="0" nillable="true" type="xsd:integer" name="m" form="unqualified"/>
                </xsd:sequence>
              </xsd:complexType>
            </xsd:element>
            <xsd:element minOccurs="0" nillable="true" name="Enlarge" form="unqualified">
              <xsd:complexType>
                <xsd:sequence minOccurs="0">
                  <xsd:element minOccurs="0" nillable="true" type="xsd:integer" name="Coh" form="unqualified"/>
                  <xsd:element minOccurs="0" nillable="true" type="xsd:double" name="fai" form="unqualified"/>
                  <xsd:element minOccurs="0" nillable="true" type="xsd:integer" name="gamma" form="unqualified"/>
                  <xsd:element minOccurs="0" nillable="true" type="xsd:integer" name="beta1" form="unqualified"/>
                  <xsd:element minOccurs="0" nillable="true" type="xsd:double" name="m1" form="unqualified"/>
                  <xsd:element minOccurs="0" nillable="true" type="xsd:integer" name="m2" form="unqualified"/>
                  <xsd:element minOccurs="0" nillable="true" type="xsd:integer" name="d50" form="unqualified"/>
                  <xsd:element minOccurs="0" nillable="true" type="xsd:integer" name="density" form="unqualified"/>
                  <xsd:element minOccurs="0" nillable="true" type="xsd:integer" name="voidratio" form="unqualified"/>
                  <xsd:element minOccurs="0" nillable="true" type="xsd:integer" name="Gs" form="unqualified"/>
                  <xsd:element minOccurs="0" nillable="true" type="xsd:double" name="Len" form="unqualified"/>
                  <xsd:element minOccurs="0" nillable="true" type="xsd:integer" name="roughness" form="unqualified"/>
                </xsd:sequence>
              </xsd:complexType>
            </xsd:element>
          </xsd:sequence>
        </xsd:complexType>
      </xsd:element>
    </xsd:schema>
  </Schema>
  <Map ID="6" Name="IDBmodelinfo_映射" RootElement="IDBmodelinfo" SchemaID="Schema6" ShowImportExportValidationErrors="false" AutoFit="true" Append="false" PreserveSortAFLayout="true" PreserveFormat="true">
    <DataBinding FileBinding="true" ConnectionID="3"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3758787992010788"/>
          <c:y val="0.13268017202446097"/>
          <c:w val="0.82077976340064174"/>
          <c:h val="0.69318981686799963"/>
        </c:manualLayout>
      </c:layout>
      <c:scatterChart>
        <c:scatterStyle val="smoothMarker"/>
        <c:varyColors val="0"/>
        <c:ser>
          <c:idx val="0"/>
          <c:order val="0"/>
          <c:tx>
            <c:v>h-t</c:v>
          </c:tx>
          <c:spPr>
            <a:ln>
              <a:solidFill>
                <a:srgbClr val="0070C0"/>
              </a:solidFill>
            </a:ln>
          </c:spPr>
          <c:marker>
            <c:spPr>
              <a:ln>
                <a:solidFill>
                  <a:srgbClr val="0070C0"/>
                </a:solidFill>
              </a:ln>
            </c:spPr>
          </c:marker>
          <c:xVal>
            <c:numRef>
              <c:f>Calculation!$AJ$61:$AJ$209</c:f>
              <c:numCache>
                <c:formatCode>0.000_ </c:formatCode>
                <c:ptCount val="149"/>
                <c:pt idx="0">
                  <c:v>5.2066356641987915E-2</c:v>
                </c:pt>
                <c:pt idx="1">
                  <c:v>0.10480576915132095</c:v>
                </c:pt>
                <c:pt idx="2">
                  <c:v>0.15787525570567568</c:v>
                </c:pt>
                <c:pt idx="3">
                  <c:v>0.211355527954912</c:v>
                </c:pt>
                <c:pt idx="4">
                  <c:v>0.26532012147463885</c:v>
                </c:pt>
                <c:pt idx="5">
                  <c:v>0.31983732003508064</c:v>
                </c:pt>
                <c:pt idx="6">
                  <c:v>0.37497174541713735</c:v>
                </c:pt>
                <c:pt idx="7">
                  <c:v>0.43078571691946888</c:v>
                </c:pt>
                <c:pt idx="8">
                  <c:v>0.48734045387362912</c:v>
                </c:pt>
                <c:pt idx="9">
                  <c:v>0.54469717850235388</c:v>
                </c:pt>
                <c:pt idx="10">
                  <c:v>0.60291816623124472</c:v>
                </c:pt>
                <c:pt idx="11">
                  <c:v>0.66206778454694681</c:v>
                </c:pt>
                <c:pt idx="12">
                  <c:v>0.7222135587820121</c:v>
                </c:pt>
                <c:pt idx="13">
                  <c:v>0.78342730334733024</c:v>
                </c:pt>
                <c:pt idx="14">
                  <c:v>0.84578635983260253</c:v>
                </c:pt>
                <c:pt idx="15">
                  <c:v>0.90937498928599902</c:v>
                </c:pt>
                <c:pt idx="16">
                  <c:v>0.97428597545354256</c:v>
                </c:pt>
                <c:pt idx="17">
                  <c:v>1.040622509843425</c:v>
                </c:pt>
                <c:pt idx="18">
                  <c:v>1.1085004498429376</c:v>
                </c:pt>
                <c:pt idx="19">
                  <c:v>1.1607138193631166</c:v>
                </c:pt>
                <c:pt idx="20">
                  <c:v>1.213941738280379</c:v>
                </c:pt>
                <c:pt idx="21">
                  <c:v>1.268254053696078</c:v>
                </c:pt>
                <c:pt idx="22">
                  <c:v>1.3237297199835507</c:v>
                </c:pt>
                <c:pt idx="23">
                  <c:v>1.3804575317976551</c:v>
                </c:pt>
                <c:pt idx="24">
                  <c:v>1.4385379426665867</c:v>
                </c:pt>
                <c:pt idx="25">
                  <c:v>1.4980853140387307</c:v>
                </c:pt>
                <c:pt idx="26">
                  <c:v>1.5592307286313476</c:v>
                </c:pt>
                <c:pt idx="27">
                  <c:v>1.6221255527066716</c:v>
                </c:pt>
                <c:pt idx="28">
                  <c:v>1.6869460070787132</c:v>
                </c:pt>
                <c:pt idx="29">
                  <c:v>1.7538991194027653</c:v>
                </c:pt>
                <c:pt idx="30">
                  <c:v>1.8232306033281676</c:v>
                </c:pt>
                <c:pt idx="31">
                  <c:v>1.8712959257542501</c:v>
                </c:pt>
                <c:pt idx="32">
                  <c:v>1.9206919748766254</c:v>
                </c:pt>
                <c:pt idx="33">
                  <c:v>1.9715336139816566</c:v>
                </c:pt>
                <c:pt idx="34">
                  <c:v>2.0239634552713111</c:v>
                </c:pt>
                <c:pt idx="35">
                  <c:v>2.0781482175414103</c:v>
                </c:pt>
                <c:pt idx="36">
                  <c:v>2.1342847253173107</c:v>
                </c:pt>
                <c:pt idx="37">
                  <c:v>2.1926079294625671</c:v>
                </c:pt>
                <c:pt idx="38">
                  <c:v>2.2534018697981613</c:v>
                </c:pt>
                <c:pt idx="39">
                  <c:v>2.3170150054509593</c:v>
                </c:pt>
                <c:pt idx="40">
                  <c:v>2.3838822287522996</c:v>
                </c:pt>
                <c:pt idx="41">
                  <c:v>2.4545574740987655</c:v>
                </c:pt>
                <c:pt idx="42">
                  <c:v>2.5297638394215261</c:v>
                </c:pt>
                <c:pt idx="43">
                  <c:v>2.5703367090967411</c:v>
                </c:pt>
                <c:pt idx="44">
                  <c:v>2.6126296955613193</c:v>
                </c:pt>
                <c:pt idx="45">
                  <c:v>2.6567893287110245</c:v>
                </c:pt>
                <c:pt idx="46">
                  <c:v>2.7030770824415864</c:v>
                </c:pt>
                <c:pt idx="47">
                  <c:v>2.7518189817863346</c:v>
                </c:pt>
                <c:pt idx="48">
                  <c:v>2.8034304854347085</c:v>
                </c:pt>
                <c:pt idx="49">
                  <c:v>2.8584544257892355</c:v>
                </c:pt>
                <c:pt idx="50">
                  <c:v>2.917622225281201</c:v>
                </c:pt>
                <c:pt idx="51">
                  <c:v>2.9819583882520204</c:v>
                </c:pt>
                <c:pt idx="52">
                  <c:v>3.0529721074264402</c:v>
                </c:pt>
                <c:pt idx="53">
                  <c:v>3.1330434026674023</c:v>
                </c:pt>
                <c:pt idx="54">
                  <c:v>3.2263099781673978</c:v>
                </c:pt>
                <c:pt idx="55">
                  <c:v>3.3411425233640677</c:v>
                </c:pt>
                <c:pt idx="56">
                  <c:v>3.4044148226356463</c:v>
                </c:pt>
                <c:pt idx="57">
                  <c:v>3.472572758425498</c:v>
                </c:pt>
                <c:pt idx="58">
                  <c:v>3.5449026297179631</c:v>
                </c:pt>
                <c:pt idx="59">
                  <c:v>3.6221970827560748</c:v>
                </c:pt>
                <c:pt idx="60">
                  <c:v>3.705450692427573</c:v>
                </c:pt>
                <c:pt idx="61">
                  <c:v>3.7960298332553086</c:v>
                </c:pt>
                <c:pt idx="62">
                  <c:v>3.8958908476143725</c:v>
                </c:pt>
                <c:pt idx="63">
                  <c:v>3.95387767090812</c:v>
                </c:pt>
                <c:pt idx="64">
                  <c:v>4.0186870762487761</c:v>
                </c:pt>
                <c:pt idx="65">
                  <c:v>4.0893447535529175</c:v>
                </c:pt>
                <c:pt idx="66">
                  <c:v>4.1677096252133614</c:v>
                </c:pt>
                <c:pt idx="67">
                  <c:v>4.2564783787148457</c:v>
                </c:pt>
                <c:pt idx="68">
                  <c:v>4.3602898516929622</c:v>
                </c:pt>
                <c:pt idx="69">
                  <c:v>4.4882511704305132</c:v>
                </c:pt>
                <c:pt idx="70">
                  <c:v>4.6628674574655182</c:v>
                </c:pt>
                <c:pt idx="71">
                  <c:v>4.9752002283775427</c:v>
                </c:pt>
                <c:pt idx="72">
                  <c:v>5.4140952174133936</c:v>
                </c:pt>
                <c:pt idx="73">
                  <c:v>5.5579168299745563</c:v>
                </c:pt>
                <c:pt idx="74">
                  <c:v>5.6185508948046268</c:v>
                </c:pt>
                <c:pt idx="75">
                  <c:v>5.6696141590005311</c:v>
                </c:pt>
                <c:pt idx="76">
                  <c:v>5.7180067860544357</c:v>
                </c:pt>
                <c:pt idx="77">
                  <c:v>5.7644799708004824</c:v>
                </c:pt>
                <c:pt idx="78">
                  <c:v>5.8092956249025098</c:v>
                </c:pt>
                <c:pt idx="79">
                  <c:v>5.8526427753448376</c:v>
                </c:pt>
                <c:pt idx="80">
                  <c:v>5.8946749625213775</c:v>
                </c:pt>
                <c:pt idx="81">
                  <c:v>6.0781030710835067</c:v>
                </c:pt>
                <c:pt idx="82">
                  <c:v>6.2710546174673114</c:v>
                </c:pt>
                <c:pt idx="83">
                  <c:v>6.3090953495727105</c:v>
                </c:pt>
                <c:pt idx="84">
                  <c:v>6.4502279433117167</c:v>
                </c:pt>
                <c:pt idx="85">
                  <c:v>6.5974036875295505</c:v>
                </c:pt>
                <c:pt idx="86">
                  <c:v>6.7348154688385886</c:v>
                </c:pt>
                <c:pt idx="87">
                  <c:v>6.8626431822311043</c:v>
                </c:pt>
                <c:pt idx="88">
                  <c:v>6.982772300036614</c:v>
                </c:pt>
                <c:pt idx="89">
                  <c:v>7.0966884080507322</c:v>
                </c:pt>
                <c:pt idx="90">
                  <c:v>7.2054452460901324</c:v>
                </c:pt>
                <c:pt idx="91">
                  <c:v>7.3098105704715977</c:v>
                </c:pt>
                <c:pt idx="92">
                  <c:v>7.4103656558821367</c:v>
                </c:pt>
                <c:pt idx="93">
                  <c:v>7.507564766441666</c:v>
                </c:pt>
                <c:pt idx="94">
                  <c:v>7.6017718614615317</c:v>
                </c:pt>
                <c:pt idx="95">
                  <c:v>7.6932844219693823</c:v>
                </c:pt>
                <c:pt idx="96">
                  <c:v>7.7823496074146279</c:v>
                </c:pt>
                <c:pt idx="97">
                  <c:v>7.869175605905891</c:v>
                </c:pt>
                <c:pt idx="98">
                  <c:v>7.9539398420888281</c:v>
                </c:pt>
                <c:pt idx="99">
                  <c:v>8.0367950580076908</c:v>
                </c:pt>
                <c:pt idx="100">
                  <c:v>8.1178739118729002</c:v>
                </c:pt>
                <c:pt idx="101">
                  <c:v>8.1972925183471563</c:v>
                </c:pt>
                <c:pt idx="102">
                  <c:v>8.2751532166372392</c:v>
                </c:pt>
                <c:pt idx="103">
                  <c:v>8.3515467646819932</c:v>
                </c:pt>
                <c:pt idx="104">
                  <c:v>8.4265540997577837</c:v>
                </c:pt>
                <c:pt idx="105">
                  <c:v>8.5002477666985925</c:v>
                </c:pt>
                <c:pt idx="106">
                  <c:v>8.5726930879534731</c:v>
                </c:pt>
                <c:pt idx="107">
                  <c:v>8.6439491307489877</c:v>
                </c:pt>
                <c:pt idx="108">
                  <c:v>8.7140695130758488</c:v>
                </c:pt>
                <c:pt idx="109">
                  <c:v>8.7831030803841088</c:v>
                </c:pt>
                <c:pt idx="110">
                  <c:v>8.8510944776318983</c:v>
                </c:pt>
                <c:pt idx="111">
                  <c:v>8.9180846359357417</c:v>
                </c:pt>
                <c:pt idx="112">
                  <c:v>8.9841111889985878</c:v>
                </c:pt>
                <c:pt idx="113">
                  <c:v>9.0492088313877606</c:v>
                </c:pt>
                <c:pt idx="114">
                  <c:v>9.1134096283438932</c:v>
                </c:pt>
                <c:pt idx="115">
                  <c:v>9.1767432849438002</c:v>
                </c:pt>
                <c:pt idx="116">
                  <c:v>9.2392373809832975</c:v>
                </c:pt>
                <c:pt idx="117">
                  <c:v>9.3009175767948769</c:v>
                </c:pt>
                <c:pt idx="118">
                  <c:v>9.3618077942983451</c:v>
                </c:pt>
                <c:pt idx="119">
                  <c:v>9.4219303768478788</c:v>
                </c:pt>
                <c:pt idx="120">
                  <c:v>9.4813062308456928</c:v>
                </c:pt>
                <c:pt idx="121">
                  <c:v>9.5399549516108682</c:v>
                </c:pt>
                <c:pt idx="122">
                  <c:v>9.5978949355987258</c:v>
                </c:pt>
                <c:pt idx="123">
                  <c:v>9.6551434807426624</c:v>
                </c:pt>
                <c:pt idx="124">
                  <c:v>9.7117168764239779</c:v>
                </c:pt>
                <c:pt idx="125">
                  <c:v>9.7676304843536599</c:v>
                </c:pt>
                <c:pt idx="126">
                  <c:v>9.8228988114657216</c:v>
                </c:pt>
                <c:pt idx="127">
                  <c:v>9.8775355757672418</c:v>
                </c:pt>
                <c:pt idx="128">
                  <c:v>9.9315537659602562</c:v>
                </c:pt>
                <c:pt idx="129">
                  <c:v>9.9849656955411685</c:v>
                </c:pt>
                <c:pt idx="130">
                  <c:v>10.037783051990285</c:v>
                </c:pt>
                <c:pt idx="131">
                  <c:v>10.090016941585141</c:v>
                </c:pt>
                <c:pt idx="132">
                  <c:v>10.141677930303704</c:v>
                </c:pt>
                <c:pt idx="133">
                  <c:v>10.19277608122588</c:v>
                </c:pt>
                <c:pt idx="134">
                  <c:v>10.243320988792064</c:v>
                </c:pt>
                <c:pt idx="135">
                  <c:v>10.29332181023457</c:v>
                </c:pt>
                <c:pt idx="136">
                  <c:v>10.34278729446099</c:v>
                </c:pt>
                <c:pt idx="137">
                  <c:v>10.391725808636284</c:v>
                </c:pt>
                <c:pt idx="138">
                  <c:v>10.440145362682667</c:v>
                </c:pt>
                <c:pt idx="139">
                  <c:v>10.488053631891923</c:v>
                </c:pt>
                <c:pt idx="140">
                  <c:v>10.535457977823718</c:v>
                </c:pt>
                <c:pt idx="141">
                  <c:v>10.582365467644738</c:v>
                </c:pt>
                <c:pt idx="142">
                  <c:v>10.628782892047314</c:v>
                </c:pt>
                <c:pt idx="143">
                  <c:v>10.674716781871608</c:v>
                </c:pt>
                <c:pt idx="144">
                  <c:v>10.720173423543001</c:v>
                </c:pt>
                <c:pt idx="145">
                  <c:v>10.765158873425056</c:v>
                </c:pt>
                <c:pt idx="146">
                  <c:v>10.809678971178386</c:v>
                </c:pt>
                <c:pt idx="147">
                  <c:v>10.853739352207159</c:v>
                </c:pt>
                <c:pt idx="148">
                  <c:v>10.897345459267035</c:v>
                </c:pt>
              </c:numCache>
            </c:numRef>
          </c:xVal>
          <c:yVal>
            <c:numRef>
              <c:f>Calculation!$B$61:$B$209</c:f>
              <c:numCache>
                <c:formatCode>0.000_ </c:formatCode>
                <c:ptCount val="149"/>
                <c:pt idx="0">
                  <c:v>742.57</c:v>
                </c:pt>
                <c:pt idx="1">
                  <c:v>742.56990821344584</c:v>
                </c:pt>
                <c:pt idx="2">
                  <c:v>742.56856460013478</c:v>
                </c:pt>
                <c:pt idx="3">
                  <c:v>742.56675812774563</c:v>
                </c:pt>
                <c:pt idx="4">
                  <c:v>742.56442649769792</c:v>
                </c:pt>
                <c:pt idx="5">
                  <c:v>742.56149871322577</c:v>
                </c:pt>
                <c:pt idx="6">
                  <c:v>742.55789402392804</c:v>
                </c:pt>
                <c:pt idx="7">
                  <c:v>742.55352072104267</c:v>
                </c:pt>
                <c:pt idx="8">
                  <c:v>742.54827473936916</c:v>
                </c:pt>
                <c:pt idx="9">
                  <c:v>742.54203803468477</c:v>
                </c:pt>
                <c:pt idx="10">
                  <c:v>742.53467669725978</c:v>
                </c:pt>
                <c:pt idx="11">
                  <c:v>742.52603875193665</c:v>
                </c:pt>
                <c:pt idx="12">
                  <c:v>742.51595158247721</c:v>
                </c:pt>
                <c:pt idx="13">
                  <c:v>742.50421890154485</c:v>
                </c:pt>
                <c:pt idx="14">
                  <c:v>742.49061716650056</c:v>
                </c:pt>
                <c:pt idx="15">
                  <c:v>742.47489131336499</c:v>
                </c:pt>
                <c:pt idx="16">
                  <c:v>742.45674964433272</c:v>
                </c:pt>
                <c:pt idx="17">
                  <c:v>742.43585765451792</c:v>
                </c:pt>
                <c:pt idx="18">
                  <c:v>742.41183051594794</c:v>
                </c:pt>
                <c:pt idx="19">
                  <c:v>742.3842238434604</c:v>
                </c:pt>
                <c:pt idx="20">
                  <c:v>742.36060639191976</c:v>
                </c:pt>
                <c:pt idx="21">
                  <c:v>742.33439752739912</c:v>
                </c:pt>
                <c:pt idx="22">
                  <c:v>742.30531485467475</c:v>
                </c:pt>
                <c:pt idx="23">
                  <c:v>742.27303578119904</c:v>
                </c:pt>
                <c:pt idx="24">
                  <c:v>742.23719408553711</c:v>
                </c:pt>
                <c:pt idx="25">
                  <c:v>742.19737209722098</c:v>
                </c:pt>
                <c:pt idx="26">
                  <c:v>742.1530910052677</c:v>
                </c:pt>
                <c:pt idx="27">
                  <c:v>742.10379871686951</c:v>
                </c:pt>
                <c:pt idx="28">
                  <c:v>742.04885446783862</c:v>
                </c:pt>
                <c:pt idx="29">
                  <c:v>741.98750906111866</c:v>
                </c:pt>
                <c:pt idx="30">
                  <c:v>741.9188791219558</c:v>
                </c:pt>
                <c:pt idx="31">
                  <c:v>741.84191300999578</c:v>
                </c:pt>
                <c:pt idx="32">
                  <c:v>741.78448591739084</c:v>
                </c:pt>
                <c:pt idx="33">
                  <c:v>741.72219228362064</c:v>
                </c:pt>
                <c:pt idx="34">
                  <c:v>741.65453676413415</c:v>
                </c:pt>
                <c:pt idx="35">
                  <c:v>741.58090543137905</c:v>
                </c:pt>
                <c:pt idx="36">
                  <c:v>741.50057995825136</c:v>
                </c:pt>
                <c:pt idx="37">
                  <c:v>741.41271169254799</c:v>
                </c:pt>
                <c:pt idx="38">
                  <c:v>741.31628699703049</c:v>
                </c:pt>
                <c:pt idx="39">
                  <c:v>741.21007988272822</c:v>
                </c:pt>
                <c:pt idx="40">
                  <c:v>741.09258578030631</c:v>
                </c:pt>
                <c:pt idx="41">
                  <c:v>740.96192645261829</c:v>
                </c:pt>
                <c:pt idx="42">
                  <c:v>740.81570916556711</c:v>
                </c:pt>
                <c:pt idx="43">
                  <c:v>740.6508102617222</c:v>
                </c:pt>
                <c:pt idx="44">
                  <c:v>740.55694057022856</c:v>
                </c:pt>
                <c:pt idx="45">
                  <c:v>740.45588185830502</c:v>
                </c:pt>
                <c:pt idx="46">
                  <c:v>740.34699717456181</c:v>
                </c:pt>
                <c:pt idx="47">
                  <c:v>740.22915829271119</c:v>
                </c:pt>
                <c:pt idx="48">
                  <c:v>740.10095858340526</c:v>
                </c:pt>
                <c:pt idx="49">
                  <c:v>739.96060577395144</c:v>
                </c:pt>
                <c:pt idx="50">
                  <c:v>739.80575842201472</c:v>
                </c:pt>
                <c:pt idx="51">
                  <c:v>739.63326209037962</c:v>
                </c:pt>
                <c:pt idx="52">
                  <c:v>739.43869905722295</c:v>
                </c:pt>
                <c:pt idx="53">
                  <c:v>739.21556269487337</c:v>
                </c:pt>
                <c:pt idx="54">
                  <c:v>738.95359376451256</c:v>
                </c:pt>
                <c:pt idx="55">
                  <c:v>738.63495964906008</c:v>
                </c:pt>
                <c:pt idx="56">
                  <c:v>738.22359107184502</c:v>
                </c:pt>
                <c:pt idx="57">
                  <c:v>737.9936922366187</c:v>
                </c:pt>
                <c:pt idx="58">
                  <c:v>737.74273089331189</c:v>
                </c:pt>
                <c:pt idx="59">
                  <c:v>737.47375884085488</c:v>
                </c:pt>
                <c:pt idx="60">
                  <c:v>737.18334717920959</c:v>
                </c:pt>
                <c:pt idx="61">
                  <c:v>736.86719253489173</c:v>
                </c:pt>
                <c:pt idx="62">
                  <c:v>736.51938344982727</c:v>
                </c:pt>
                <c:pt idx="63">
                  <c:v>736.13145685731899</c:v>
                </c:pt>
                <c:pt idx="64">
                  <c:v>735.90372112130547</c:v>
                </c:pt>
                <c:pt idx="65">
                  <c:v>735.64651793285827</c:v>
                </c:pt>
                <c:pt idx="66">
                  <c:v>735.364037003607</c:v>
                </c:pt>
                <c:pt idx="67">
                  <c:v>735.04824375010605</c:v>
                </c:pt>
                <c:pt idx="68">
                  <c:v>734.6874814184971</c:v>
                </c:pt>
                <c:pt idx="69">
                  <c:v>734.26169914613467</c:v>
                </c:pt>
                <c:pt idx="70">
                  <c:v>733.73153404301365</c:v>
                </c:pt>
                <c:pt idx="71">
                  <c:v>732.99971785522553</c:v>
                </c:pt>
                <c:pt idx="72">
                  <c:v>731.67268937122344</c:v>
                </c:pt>
                <c:pt idx="73">
                  <c:v>729.79837342706298</c:v>
                </c:pt>
                <c:pt idx="74">
                  <c:v>729.15835702491609</c:v>
                </c:pt>
                <c:pt idx="75">
                  <c:v>728.87790183702089</c:v>
                </c:pt>
                <c:pt idx="76">
                  <c:v>728.63885496504145</c:v>
                </c:pt>
                <c:pt idx="77">
                  <c:v>728.41139854637197</c:v>
                </c:pt>
                <c:pt idx="78">
                  <c:v>728.19228436709386</c:v>
                </c:pt>
                <c:pt idx="79">
                  <c:v>727.98037849551554</c:v>
                </c:pt>
                <c:pt idx="80">
                  <c:v>727.77486226256678</c:v>
                </c:pt>
                <c:pt idx="81">
                  <c:v>727.57507062076218</c:v>
                </c:pt>
                <c:pt idx="82">
                  <c:v>726.70449799891071</c:v>
                </c:pt>
                <c:pt idx="83">
                  <c:v>725.79383775245458</c:v>
                </c:pt>
                <c:pt idx="84">
                  <c:v>725.61171177808376</c:v>
                </c:pt>
                <c:pt idx="85">
                  <c:v>724.9253098433428</c:v>
                </c:pt>
                <c:pt idx="86">
                  <c:v>724.21371893925777</c:v>
                </c:pt>
                <c:pt idx="87">
                  <c:v>723.54490630719886</c:v>
                </c:pt>
                <c:pt idx="88">
                  <c:v>722.91802884379354</c:v>
                </c:pt>
                <c:pt idx="89">
                  <c:v>722.32492977761046</c:v>
                </c:pt>
                <c:pt idx="90">
                  <c:v>721.75918716780552</c:v>
                </c:pt>
                <c:pt idx="91">
                  <c:v>721.21624473375653</c:v>
                </c:pt>
                <c:pt idx="92">
                  <c:v>720.69278139133246</c:v>
                </c:pt>
                <c:pt idx="93">
                  <c:v>720.18628168376335</c:v>
                </c:pt>
                <c:pt idx="94">
                  <c:v>719.69477902642166</c:v>
                </c:pt>
                <c:pt idx="95">
                  <c:v>719.21669719731347</c:v>
                </c:pt>
                <c:pt idx="96">
                  <c:v>718.75074741761546</c:v>
                </c:pt>
                <c:pt idx="97">
                  <c:v>718.29585854495815</c:v>
                </c:pt>
                <c:pt idx="98">
                  <c:v>717.85112802234858</c:v>
                </c:pt>
                <c:pt idx="99">
                  <c:v>717.41578639952422</c:v>
                </c:pt>
                <c:pt idx="100">
                  <c:v>716.98917104307191</c:v>
                </c:pt>
                <c:pt idx="101">
                  <c:v>716.5707062503966</c:v>
                </c:pt>
                <c:pt idx="102">
                  <c:v>716.15988793797794</c:v>
                </c:pt>
                <c:pt idx="103">
                  <c:v>715.7562716672569</c:v>
                </c:pt>
                <c:pt idx="104">
                  <c:v>715.35946315147862</c:v>
                </c:pt>
                <c:pt idx="105">
                  <c:v>714.96911063717607</c:v>
                </c:pt>
                <c:pt idx="106">
                  <c:v>714.58489872296866</c:v>
                </c:pt>
                <c:pt idx="107">
                  <c:v>714.20654329487968</c:v>
                </c:pt>
                <c:pt idx="108">
                  <c:v>713.83378733926963</c:v>
                </c:pt>
                <c:pt idx="109">
                  <c:v>713.46639745302559</c:v>
                </c:pt>
                <c:pt idx="110">
                  <c:v>713.10416091314823</c:v>
                </c:pt>
                <c:pt idx="111">
                  <c:v>712.74688319916561</c:v>
                </c:pt>
                <c:pt idx="112">
                  <c:v>712.39438588513144</c:v>
                </c:pt>
                <c:pt idx="113">
                  <c:v>712.04650483556725</c:v>
                </c:pt>
                <c:pt idx="114">
                  <c:v>711.70308865312802</c:v>
                </c:pt>
                <c:pt idx="115">
                  <c:v>711.36399733610904</c:v>
                </c:pt>
                <c:pt idx="116">
                  <c:v>711.02910111194694</c:v>
                </c:pt>
                <c:pt idx="117">
                  <c:v>710.69827941916833</c:v>
                </c:pt>
                <c:pt idx="118">
                  <c:v>710.37142001521795</c:v>
                </c:pt>
                <c:pt idx="119">
                  <c:v>710.04841819156468</c:v>
                </c:pt>
                <c:pt idx="120">
                  <c:v>709.72917608066052</c:v>
                </c:pt>
                <c:pt idx="121">
                  <c:v>709.41360204189516</c:v>
                </c:pt>
                <c:pt idx="122">
                  <c:v>709.10161011577213</c:v>
                </c:pt>
                <c:pt idx="123">
                  <c:v>708.79311953723413</c:v>
                </c:pt>
                <c:pt idx="124">
                  <c:v>708.48805430046491</c:v>
                </c:pt>
                <c:pt idx="125">
                  <c:v>708.18634276864759</c:v>
                </c:pt>
                <c:pt idx="126">
                  <c:v>707.88791732311893</c:v>
                </c:pt>
                <c:pt idx="127">
                  <c:v>707.59271404715548</c:v>
                </c:pt>
                <c:pt idx="128">
                  <c:v>707.30067244029942</c:v>
                </c:pt>
                <c:pt idx="129">
                  <c:v>707.01173515969003</c:v>
                </c:pt>
                <c:pt idx="130">
                  <c:v>706.7258477853461</c:v>
                </c:pt>
                <c:pt idx="131">
                  <c:v>706.44295860674197</c:v>
                </c:pt>
                <c:pt idx="132">
                  <c:v>706.1630184283672</c:v>
                </c:pt>
                <c:pt idx="133">
                  <c:v>705.88598039224746</c:v>
                </c:pt>
                <c:pt idx="134">
                  <c:v>705.61179981565851</c:v>
                </c:pt>
                <c:pt idx="135">
                  <c:v>705.34043404247643</c:v>
                </c:pt>
                <c:pt idx="136">
                  <c:v>705.07184230679616</c:v>
                </c:pt>
                <c:pt idx="137">
                  <c:v>704.80598560760802</c:v>
                </c:pt>
                <c:pt idx="138">
                  <c:v>704.54282659346154</c:v>
                </c:pt>
                <c:pt idx="139">
                  <c:v>704.2823294561681</c:v>
                </c:pt>
                <c:pt idx="140">
                  <c:v>704.02445983269638</c:v>
                </c:pt>
                <c:pt idx="141">
                  <c:v>703.76918471450983</c:v>
                </c:pt>
                <c:pt idx="142">
                  <c:v>703.51647236367296</c:v>
                </c:pt>
                <c:pt idx="143">
                  <c:v>703.26629223512555</c:v>
                </c:pt>
                <c:pt idx="144">
                  <c:v>703.01861490458691</c:v>
                </c:pt>
                <c:pt idx="145">
                  <c:v>702.77341200160515</c:v>
                </c:pt>
                <c:pt idx="146">
                  <c:v>702.53065614731634</c:v>
                </c:pt>
                <c:pt idx="147">
                  <c:v>702.29032089652117</c:v>
                </c:pt>
                <c:pt idx="148">
                  <c:v>702.052380683725</c:v>
                </c:pt>
              </c:numCache>
            </c:numRef>
          </c:yVal>
          <c:smooth val="1"/>
          <c:extLst>
            <c:ext xmlns:c16="http://schemas.microsoft.com/office/drawing/2014/chart" uri="{C3380CC4-5D6E-409C-BE32-E72D297353CC}">
              <c16:uniqueId val="{00000000-3B58-488B-BD6B-B07E28876376}"/>
            </c:ext>
          </c:extLst>
        </c:ser>
        <c:ser>
          <c:idx val="1"/>
          <c:order val="1"/>
          <c:tx>
            <c:v>z-t</c:v>
          </c:tx>
          <c:spPr>
            <a:ln>
              <a:solidFill>
                <a:srgbClr val="FF0000"/>
              </a:solidFill>
            </a:ln>
          </c:spPr>
          <c:marker>
            <c:symbol val="square"/>
            <c:size val="7"/>
            <c:spPr>
              <a:solidFill>
                <a:srgbClr val="FF0000"/>
              </a:solidFill>
              <a:ln>
                <a:solidFill>
                  <a:srgbClr val="FF0000"/>
                </a:solidFill>
              </a:ln>
            </c:spPr>
          </c:marker>
          <c:xVal>
            <c:numRef>
              <c:f>Calculation!$AJ$61:$AJ$209</c:f>
              <c:numCache>
                <c:formatCode>0.000_ </c:formatCode>
                <c:ptCount val="149"/>
                <c:pt idx="0">
                  <c:v>5.2066356641987915E-2</c:v>
                </c:pt>
                <c:pt idx="1">
                  <c:v>0.10480576915132095</c:v>
                </c:pt>
                <c:pt idx="2">
                  <c:v>0.15787525570567568</c:v>
                </c:pt>
                <c:pt idx="3">
                  <c:v>0.211355527954912</c:v>
                </c:pt>
                <c:pt idx="4">
                  <c:v>0.26532012147463885</c:v>
                </c:pt>
                <c:pt idx="5">
                  <c:v>0.31983732003508064</c:v>
                </c:pt>
                <c:pt idx="6">
                  <c:v>0.37497174541713735</c:v>
                </c:pt>
                <c:pt idx="7">
                  <c:v>0.43078571691946888</c:v>
                </c:pt>
                <c:pt idx="8">
                  <c:v>0.48734045387362912</c:v>
                </c:pt>
                <c:pt idx="9">
                  <c:v>0.54469717850235388</c:v>
                </c:pt>
                <c:pt idx="10">
                  <c:v>0.60291816623124472</c:v>
                </c:pt>
                <c:pt idx="11">
                  <c:v>0.66206778454694681</c:v>
                </c:pt>
                <c:pt idx="12">
                  <c:v>0.7222135587820121</c:v>
                </c:pt>
                <c:pt idx="13">
                  <c:v>0.78342730334733024</c:v>
                </c:pt>
                <c:pt idx="14">
                  <c:v>0.84578635983260253</c:v>
                </c:pt>
                <c:pt idx="15">
                  <c:v>0.90937498928599902</c:v>
                </c:pt>
                <c:pt idx="16">
                  <c:v>0.97428597545354256</c:v>
                </c:pt>
                <c:pt idx="17">
                  <c:v>1.040622509843425</c:v>
                </c:pt>
                <c:pt idx="18">
                  <c:v>1.1085004498429376</c:v>
                </c:pt>
                <c:pt idx="19">
                  <c:v>1.1607138193631166</c:v>
                </c:pt>
                <c:pt idx="20">
                  <c:v>1.213941738280379</c:v>
                </c:pt>
                <c:pt idx="21">
                  <c:v>1.268254053696078</c:v>
                </c:pt>
                <c:pt idx="22">
                  <c:v>1.3237297199835507</c:v>
                </c:pt>
                <c:pt idx="23">
                  <c:v>1.3804575317976551</c:v>
                </c:pt>
                <c:pt idx="24">
                  <c:v>1.4385379426665867</c:v>
                </c:pt>
                <c:pt idx="25">
                  <c:v>1.4980853140387307</c:v>
                </c:pt>
                <c:pt idx="26">
                  <c:v>1.5592307286313476</c:v>
                </c:pt>
                <c:pt idx="27">
                  <c:v>1.6221255527066716</c:v>
                </c:pt>
                <c:pt idx="28">
                  <c:v>1.6869460070787132</c:v>
                </c:pt>
                <c:pt idx="29">
                  <c:v>1.7538991194027653</c:v>
                </c:pt>
                <c:pt idx="30">
                  <c:v>1.8232306033281676</c:v>
                </c:pt>
                <c:pt idx="31">
                  <c:v>1.8712959257542501</c:v>
                </c:pt>
                <c:pt idx="32">
                  <c:v>1.9206919748766254</c:v>
                </c:pt>
                <c:pt idx="33">
                  <c:v>1.9715336139816566</c:v>
                </c:pt>
                <c:pt idx="34">
                  <c:v>2.0239634552713111</c:v>
                </c:pt>
                <c:pt idx="35">
                  <c:v>2.0781482175414103</c:v>
                </c:pt>
                <c:pt idx="36">
                  <c:v>2.1342847253173107</c:v>
                </c:pt>
                <c:pt idx="37">
                  <c:v>2.1926079294625671</c:v>
                </c:pt>
                <c:pt idx="38">
                  <c:v>2.2534018697981613</c:v>
                </c:pt>
                <c:pt idx="39">
                  <c:v>2.3170150054509593</c:v>
                </c:pt>
                <c:pt idx="40">
                  <c:v>2.3838822287522996</c:v>
                </c:pt>
                <c:pt idx="41">
                  <c:v>2.4545574740987655</c:v>
                </c:pt>
                <c:pt idx="42">
                  <c:v>2.5297638394215261</c:v>
                </c:pt>
                <c:pt idx="43">
                  <c:v>2.5703367090967411</c:v>
                </c:pt>
                <c:pt idx="44">
                  <c:v>2.6126296955613193</c:v>
                </c:pt>
                <c:pt idx="45">
                  <c:v>2.6567893287110245</c:v>
                </c:pt>
                <c:pt idx="46">
                  <c:v>2.7030770824415864</c:v>
                </c:pt>
                <c:pt idx="47">
                  <c:v>2.7518189817863346</c:v>
                </c:pt>
                <c:pt idx="48">
                  <c:v>2.8034304854347085</c:v>
                </c:pt>
                <c:pt idx="49">
                  <c:v>2.8584544257892355</c:v>
                </c:pt>
                <c:pt idx="50">
                  <c:v>2.917622225281201</c:v>
                </c:pt>
                <c:pt idx="51">
                  <c:v>2.9819583882520204</c:v>
                </c:pt>
                <c:pt idx="52">
                  <c:v>3.0529721074264402</c:v>
                </c:pt>
                <c:pt idx="53">
                  <c:v>3.1330434026674023</c:v>
                </c:pt>
                <c:pt idx="54">
                  <c:v>3.2263099781673978</c:v>
                </c:pt>
                <c:pt idx="55">
                  <c:v>3.3411425233640677</c:v>
                </c:pt>
                <c:pt idx="56">
                  <c:v>3.4044148226356463</c:v>
                </c:pt>
                <c:pt idx="57">
                  <c:v>3.472572758425498</c:v>
                </c:pt>
                <c:pt idx="58">
                  <c:v>3.5449026297179631</c:v>
                </c:pt>
                <c:pt idx="59">
                  <c:v>3.6221970827560748</c:v>
                </c:pt>
                <c:pt idx="60">
                  <c:v>3.705450692427573</c:v>
                </c:pt>
                <c:pt idx="61">
                  <c:v>3.7960298332553086</c:v>
                </c:pt>
                <c:pt idx="62">
                  <c:v>3.8958908476143725</c:v>
                </c:pt>
                <c:pt idx="63">
                  <c:v>3.95387767090812</c:v>
                </c:pt>
                <c:pt idx="64">
                  <c:v>4.0186870762487761</c:v>
                </c:pt>
                <c:pt idx="65">
                  <c:v>4.0893447535529175</c:v>
                </c:pt>
                <c:pt idx="66">
                  <c:v>4.1677096252133614</c:v>
                </c:pt>
                <c:pt idx="67">
                  <c:v>4.2564783787148457</c:v>
                </c:pt>
                <c:pt idx="68">
                  <c:v>4.3602898516929622</c:v>
                </c:pt>
                <c:pt idx="69">
                  <c:v>4.4882511704305132</c:v>
                </c:pt>
                <c:pt idx="70">
                  <c:v>4.6628674574655182</c:v>
                </c:pt>
                <c:pt idx="71">
                  <c:v>4.9752002283775427</c:v>
                </c:pt>
                <c:pt idx="72">
                  <c:v>5.4140952174133936</c:v>
                </c:pt>
                <c:pt idx="73">
                  <c:v>5.5579168299745563</c:v>
                </c:pt>
                <c:pt idx="74">
                  <c:v>5.6185508948046268</c:v>
                </c:pt>
                <c:pt idx="75">
                  <c:v>5.6696141590005311</c:v>
                </c:pt>
                <c:pt idx="76">
                  <c:v>5.7180067860544357</c:v>
                </c:pt>
                <c:pt idx="77">
                  <c:v>5.7644799708004824</c:v>
                </c:pt>
                <c:pt idx="78">
                  <c:v>5.8092956249025098</c:v>
                </c:pt>
                <c:pt idx="79">
                  <c:v>5.8526427753448376</c:v>
                </c:pt>
                <c:pt idx="80">
                  <c:v>5.8946749625213775</c:v>
                </c:pt>
                <c:pt idx="81">
                  <c:v>6.0781030710835067</c:v>
                </c:pt>
                <c:pt idx="82">
                  <c:v>6.2710546174673114</c:v>
                </c:pt>
                <c:pt idx="83">
                  <c:v>6.3090953495727105</c:v>
                </c:pt>
                <c:pt idx="84">
                  <c:v>6.4502279433117167</c:v>
                </c:pt>
                <c:pt idx="85">
                  <c:v>6.5974036875295505</c:v>
                </c:pt>
                <c:pt idx="86">
                  <c:v>6.7348154688385886</c:v>
                </c:pt>
                <c:pt idx="87">
                  <c:v>6.8626431822311043</c:v>
                </c:pt>
                <c:pt idx="88">
                  <c:v>6.982772300036614</c:v>
                </c:pt>
                <c:pt idx="89">
                  <c:v>7.0966884080507322</c:v>
                </c:pt>
                <c:pt idx="90">
                  <c:v>7.2054452460901324</c:v>
                </c:pt>
                <c:pt idx="91">
                  <c:v>7.3098105704715977</c:v>
                </c:pt>
                <c:pt idx="92">
                  <c:v>7.4103656558821367</c:v>
                </c:pt>
                <c:pt idx="93">
                  <c:v>7.507564766441666</c:v>
                </c:pt>
                <c:pt idx="94">
                  <c:v>7.6017718614615317</c:v>
                </c:pt>
                <c:pt idx="95">
                  <c:v>7.6932844219693823</c:v>
                </c:pt>
                <c:pt idx="96">
                  <c:v>7.7823496074146279</c:v>
                </c:pt>
                <c:pt idx="97">
                  <c:v>7.869175605905891</c:v>
                </c:pt>
                <c:pt idx="98">
                  <c:v>7.9539398420888281</c:v>
                </c:pt>
                <c:pt idx="99">
                  <c:v>8.0367950580076908</c:v>
                </c:pt>
                <c:pt idx="100">
                  <c:v>8.1178739118729002</c:v>
                </c:pt>
                <c:pt idx="101">
                  <c:v>8.1972925183471563</c:v>
                </c:pt>
                <c:pt idx="102">
                  <c:v>8.2751532166372392</c:v>
                </c:pt>
                <c:pt idx="103">
                  <c:v>8.3515467646819932</c:v>
                </c:pt>
                <c:pt idx="104">
                  <c:v>8.4265540997577837</c:v>
                </c:pt>
                <c:pt idx="105">
                  <c:v>8.5002477666985925</c:v>
                </c:pt>
                <c:pt idx="106">
                  <c:v>8.5726930879534731</c:v>
                </c:pt>
                <c:pt idx="107">
                  <c:v>8.6439491307489877</c:v>
                </c:pt>
                <c:pt idx="108">
                  <c:v>8.7140695130758488</c:v>
                </c:pt>
                <c:pt idx="109">
                  <c:v>8.7831030803841088</c:v>
                </c:pt>
                <c:pt idx="110">
                  <c:v>8.8510944776318983</c:v>
                </c:pt>
                <c:pt idx="111">
                  <c:v>8.9180846359357417</c:v>
                </c:pt>
                <c:pt idx="112">
                  <c:v>8.9841111889985878</c:v>
                </c:pt>
                <c:pt idx="113">
                  <c:v>9.0492088313877606</c:v>
                </c:pt>
                <c:pt idx="114">
                  <c:v>9.1134096283438932</c:v>
                </c:pt>
                <c:pt idx="115">
                  <c:v>9.1767432849438002</c:v>
                </c:pt>
                <c:pt idx="116">
                  <c:v>9.2392373809832975</c:v>
                </c:pt>
                <c:pt idx="117">
                  <c:v>9.3009175767948769</c:v>
                </c:pt>
                <c:pt idx="118">
                  <c:v>9.3618077942983451</c:v>
                </c:pt>
                <c:pt idx="119">
                  <c:v>9.4219303768478788</c:v>
                </c:pt>
                <c:pt idx="120">
                  <c:v>9.4813062308456928</c:v>
                </c:pt>
                <c:pt idx="121">
                  <c:v>9.5399549516108682</c:v>
                </c:pt>
                <c:pt idx="122">
                  <c:v>9.5978949355987258</c:v>
                </c:pt>
                <c:pt idx="123">
                  <c:v>9.6551434807426624</c:v>
                </c:pt>
                <c:pt idx="124">
                  <c:v>9.7117168764239779</c:v>
                </c:pt>
                <c:pt idx="125">
                  <c:v>9.7676304843536599</c:v>
                </c:pt>
                <c:pt idx="126">
                  <c:v>9.8228988114657216</c:v>
                </c:pt>
                <c:pt idx="127">
                  <c:v>9.8775355757672418</c:v>
                </c:pt>
                <c:pt idx="128">
                  <c:v>9.9315537659602562</c:v>
                </c:pt>
                <c:pt idx="129">
                  <c:v>9.9849656955411685</c:v>
                </c:pt>
                <c:pt idx="130">
                  <c:v>10.037783051990285</c:v>
                </c:pt>
                <c:pt idx="131">
                  <c:v>10.090016941585141</c:v>
                </c:pt>
                <c:pt idx="132">
                  <c:v>10.141677930303704</c:v>
                </c:pt>
                <c:pt idx="133">
                  <c:v>10.19277608122588</c:v>
                </c:pt>
                <c:pt idx="134">
                  <c:v>10.243320988792064</c:v>
                </c:pt>
                <c:pt idx="135">
                  <c:v>10.29332181023457</c:v>
                </c:pt>
                <c:pt idx="136">
                  <c:v>10.34278729446099</c:v>
                </c:pt>
                <c:pt idx="137">
                  <c:v>10.391725808636284</c:v>
                </c:pt>
                <c:pt idx="138">
                  <c:v>10.440145362682667</c:v>
                </c:pt>
                <c:pt idx="139">
                  <c:v>10.488053631891923</c:v>
                </c:pt>
                <c:pt idx="140">
                  <c:v>10.535457977823718</c:v>
                </c:pt>
                <c:pt idx="141">
                  <c:v>10.582365467644738</c:v>
                </c:pt>
                <c:pt idx="142">
                  <c:v>10.628782892047314</c:v>
                </c:pt>
                <c:pt idx="143">
                  <c:v>10.674716781871608</c:v>
                </c:pt>
                <c:pt idx="144">
                  <c:v>10.720173423543001</c:v>
                </c:pt>
                <c:pt idx="145">
                  <c:v>10.765158873425056</c:v>
                </c:pt>
                <c:pt idx="146">
                  <c:v>10.809678971178386</c:v>
                </c:pt>
                <c:pt idx="147">
                  <c:v>10.853739352207159</c:v>
                </c:pt>
                <c:pt idx="148">
                  <c:v>10.897345459267035</c:v>
                </c:pt>
              </c:numCache>
            </c:numRef>
          </c:xVal>
          <c:yVal>
            <c:numRef>
              <c:f>Calculation!$C$61:$C$209</c:f>
              <c:numCache>
                <c:formatCode>0.000_ </c:formatCode>
                <c:ptCount val="149"/>
                <c:pt idx="0">
                  <c:v>739.99760230104778</c:v>
                </c:pt>
                <c:pt idx="1">
                  <c:v>739.84394295913228</c:v>
                </c:pt>
                <c:pt idx="2">
                  <c:v>739.68407606103722</c:v>
                </c:pt>
                <c:pt idx="3">
                  <c:v>739.51922078740233</c:v>
                </c:pt>
                <c:pt idx="4">
                  <c:v>739.34931282793491</c:v>
                </c:pt>
                <c:pt idx="5">
                  <c:v>739.17427921871194</c:v>
                </c:pt>
                <c:pt idx="6">
                  <c:v>738.99403728329241</c:v>
                </c:pt>
                <c:pt idx="7">
                  <c:v>738.80849342489626</c:v>
                </c:pt>
                <c:pt idx="8">
                  <c:v>738.61754172553253</c:v>
                </c:pt>
                <c:pt idx="9">
                  <c:v>738.42106232088611</c:v>
                </c:pt>
                <c:pt idx="10">
                  <c:v>738.21891951153748</c:v>
                </c:pt>
                <c:pt idx="11">
                  <c:v>738.01095956095548</c:v>
                </c:pt>
                <c:pt idx="12">
                  <c:v>737.79700811794191</c:v>
                </c:pt>
                <c:pt idx="13">
                  <c:v>737.57686718487673</c:v>
                </c:pt>
                <c:pt idx="14">
                  <c:v>737.35031153192449</c:v>
                </c:pt>
                <c:pt idx="15">
                  <c:v>737.11708442953909</c:v>
                </c:pt>
                <c:pt idx="16">
                  <c:v>736.87689253463884</c:v>
                </c:pt>
                <c:pt idx="17">
                  <c:v>736.62939971612036</c:v>
                </c:pt>
                <c:pt idx="18">
                  <c:v>736.37421953771695</c:v>
                </c:pt>
                <c:pt idx="19">
                  <c:v>736.11090602284708</c:v>
                </c:pt>
                <c:pt idx="20">
                  <c:v>735.90703618697239</c:v>
                </c:pt>
                <c:pt idx="21">
                  <c:v>735.69799724809434</c:v>
                </c:pt>
                <c:pt idx="22">
                  <c:v>735.48350603069593</c:v>
                </c:pt>
                <c:pt idx="23">
                  <c:v>735.26323916513979</c:v>
                </c:pt>
                <c:pt idx="24">
                  <c:v>735.03682965597011</c:v>
                </c:pt>
                <c:pt idx="25">
                  <c:v>734.80385906163929</c:v>
                </c:pt>
                <c:pt idx="26">
                  <c:v>734.56384780290523</c:v>
                </c:pt>
                <c:pt idx="27">
                  <c:v>734.31624302140688</c:v>
                </c:pt>
                <c:pt idx="28">
                  <c:v>734.06040319000022</c:v>
                </c:pt>
                <c:pt idx="29">
                  <c:v>733.79557835116634</c:v>
                </c:pt>
                <c:pt idx="30">
                  <c:v>733.52088437208465</c:v>
                </c:pt>
                <c:pt idx="31">
                  <c:v>733.23526885663637</c:v>
                </c:pt>
                <c:pt idx="32">
                  <c:v>733.03667001501742</c:v>
                </c:pt>
                <c:pt idx="33">
                  <c:v>732.83204176637491</c:v>
                </c:pt>
                <c:pt idx="34">
                  <c:v>732.62088845254357</c:v>
                </c:pt>
                <c:pt idx="35">
                  <c:v>732.40259583258194</c:v>
                </c:pt>
                <c:pt idx="36">
                  <c:v>732.17644526621586</c:v>
                </c:pt>
                <c:pt idx="37">
                  <c:v>731.94158778828421</c:v>
                </c:pt>
                <c:pt idx="38">
                  <c:v>731.69700944879628</c:v>
                </c:pt>
                <c:pt idx="39">
                  <c:v>731.44148394622937</c:v>
                </c:pt>
                <c:pt idx="40">
                  <c:v>731.17350639888991</c:v>
                </c:pt>
                <c:pt idx="41">
                  <c:v>730.89119825746093</c:v>
                </c:pt>
                <c:pt idx="42">
                  <c:v>730.59216647585743</c:v>
                </c:pt>
                <c:pt idx="43">
                  <c:v>730.27328708483776</c:v>
                </c:pt>
                <c:pt idx="44">
                  <c:v>730.10102975871882</c:v>
                </c:pt>
                <c:pt idx="45">
                  <c:v>729.92128148476172</c:v>
                </c:pt>
                <c:pt idx="46">
                  <c:v>729.73340523451805</c:v>
                </c:pt>
                <c:pt idx="47">
                  <c:v>729.53627270463335</c:v>
                </c:pt>
                <c:pt idx="48">
                  <c:v>729.32847718868493</c:v>
                </c:pt>
                <c:pt idx="49">
                  <c:v>729.10822633689691</c:v>
                </c:pt>
                <c:pt idx="50">
                  <c:v>728.87317862984253</c:v>
                </c:pt>
                <c:pt idx="51">
                  <c:v>728.6201795532063</c:v>
                </c:pt>
                <c:pt idx="52">
                  <c:v>728.34481130805636</c:v>
                </c:pt>
                <c:pt idx="53">
                  <c:v>728.04056718960396</c:v>
                </c:pt>
                <c:pt idx="54">
                  <c:v>727.69718788190471</c:v>
                </c:pt>
                <c:pt idx="55">
                  <c:v>727.29684069074335</c:v>
                </c:pt>
                <c:pt idx="56">
                  <c:v>726.8034562623053</c:v>
                </c:pt>
                <c:pt idx="57">
                  <c:v>726.53144201069335</c:v>
                </c:pt>
                <c:pt idx="58">
                  <c:v>726.23828410373869</c:v>
                </c:pt>
                <c:pt idx="59">
                  <c:v>725.92703432017117</c:v>
                </c:pt>
                <c:pt idx="60">
                  <c:v>725.59426373974816</c:v>
                </c:pt>
                <c:pt idx="61">
                  <c:v>725.23566896877719</c:v>
                </c:pt>
                <c:pt idx="62">
                  <c:v>724.84533852897221</c:v>
                </c:pt>
                <c:pt idx="63">
                  <c:v>724.41480933342007</c:v>
                </c:pt>
                <c:pt idx="64">
                  <c:v>724.16473708330693</c:v>
                </c:pt>
                <c:pt idx="65">
                  <c:v>723.88517419866184</c:v>
                </c:pt>
                <c:pt idx="66">
                  <c:v>723.58031038550587</c:v>
                </c:pt>
                <c:pt idx="67">
                  <c:v>723.24211105478389</c:v>
                </c:pt>
                <c:pt idx="68">
                  <c:v>722.85891944702689</c:v>
                </c:pt>
                <c:pt idx="69">
                  <c:v>722.41068469397771</c:v>
                </c:pt>
                <c:pt idx="70">
                  <c:v>721.85804390001829</c:v>
                </c:pt>
                <c:pt idx="71">
                  <c:v>721.10372880562625</c:v>
                </c:pt>
                <c:pt idx="72">
                  <c:v>719.75417819363963</c:v>
                </c:pt>
                <c:pt idx="73">
                  <c:v>717.8573168944979</c:v>
                </c:pt>
                <c:pt idx="74">
                  <c:v>717.23578776710724</c:v>
                </c:pt>
                <c:pt idx="75">
                  <c:v>716.97380710956656</c:v>
                </c:pt>
                <c:pt idx="76">
                  <c:v>716.75322202000837</c:v>
                </c:pt>
                <c:pt idx="77">
                  <c:v>716.5442146322946</c:v>
                </c:pt>
                <c:pt idx="78">
                  <c:v>716.34353672897373</c:v>
                </c:pt>
                <c:pt idx="79">
                  <c:v>716.15005437482057</c:v>
                </c:pt>
                <c:pt idx="80">
                  <c:v>715.96294889723026</c:v>
                </c:pt>
                <c:pt idx="81">
                  <c:v>715.7815552451824</c:v>
                </c:pt>
                <c:pt idx="82">
                  <c:v>714.99050383432018</c:v>
                </c:pt>
                <c:pt idx="83">
                  <c:v>714.15910277829937</c:v>
                </c:pt>
                <c:pt idx="84">
                  <c:v>713.99525130400855</c:v>
                </c:pt>
                <c:pt idx="85">
                  <c:v>713.38778590805953</c:v>
                </c:pt>
                <c:pt idx="86">
                  <c:v>712.75486936822278</c:v>
                </c:pt>
                <c:pt idx="87">
                  <c:v>712.16446885681512</c:v>
                </c:pt>
                <c:pt idx="88">
                  <c:v>711.61574120139085</c:v>
                </c:pt>
                <c:pt idx="89">
                  <c:v>711.10052956142579</c:v>
                </c:pt>
                <c:pt idx="90">
                  <c:v>710.61241192696298</c:v>
                </c:pt>
                <c:pt idx="91">
                  <c:v>710.14683194824738</c:v>
                </c:pt>
                <c:pt idx="92">
                  <c:v>709.70046847199535</c:v>
                </c:pt>
                <c:pt idx="93">
                  <c:v>709.27080597226393</c:v>
                </c:pt>
                <c:pt idx="94">
                  <c:v>708.85587779523269</c:v>
                </c:pt>
                <c:pt idx="95">
                  <c:v>708.45410764969449</c:v>
                </c:pt>
                <c:pt idx="96">
                  <c:v>708.06420668759245</c:v>
                </c:pt>
                <c:pt idx="97">
                  <c:v>707.68510369730313</c:v>
                </c:pt>
                <c:pt idx="98">
                  <c:v>707.31589605255931</c:v>
                </c:pt>
                <c:pt idx="99">
                  <c:v>706.95581423380361</c:v>
                </c:pt>
                <c:pt idx="100">
                  <c:v>706.60419553830741</c:v>
                </c:pt>
                <c:pt idx="101">
                  <c:v>706.26046419413956</c:v>
                </c:pt>
                <c:pt idx="102">
                  <c:v>705.92411604842289</c:v>
                </c:pt>
                <c:pt idx="103">
                  <c:v>705.59470659322051</c:v>
                </c:pt>
                <c:pt idx="104">
                  <c:v>705.27184147237904</c:v>
                </c:pt>
                <c:pt idx="105">
                  <c:v>704.95516886301186</c:v>
                </c:pt>
                <c:pt idx="106">
                  <c:v>704.64437329429768</c:v>
                </c:pt>
                <c:pt idx="107">
                  <c:v>704.33917058279792</c:v>
                </c:pt>
                <c:pt idx="108">
                  <c:v>704.03930364538985</c:v>
                </c:pt>
                <c:pt idx="109">
                  <c:v>703.74453900945616</c:v>
                </c:pt>
                <c:pt idx="110">
                  <c:v>703.45466388247166</c:v>
                </c:pt>
                <c:pt idx="111">
                  <c:v>703.16948367441717</c:v>
                </c:pt>
                <c:pt idx="112">
                  <c:v>702.88881988977732</c:v>
                </c:pt>
                <c:pt idx="113">
                  <c:v>702.6125083234831</c:v>
                </c:pt>
                <c:pt idx="114">
                  <c:v>702.34039750857687</c:v>
                </c:pt>
                <c:pt idx="115">
                  <c:v>702.07234737371959</c:v>
                </c:pt>
                <c:pt idx="116">
                  <c:v>701.80822807669153</c:v>
                </c:pt>
                <c:pt idx="117">
                  <c:v>701.54791898634085</c:v>
                </c:pt>
                <c:pt idx="118">
                  <c:v>701.29130779041179</c:v>
                </c:pt>
                <c:pt idx="119">
                  <c:v>701.03828971065047</c:v>
                </c:pt>
                <c:pt idx="120">
                  <c:v>700.78876680976362</c:v>
                </c:pt>
                <c:pt idx="121">
                  <c:v>700.5426473773731</c:v>
                </c:pt>
                <c:pt idx="122">
                  <c:v>700.29984538419205</c:v>
                </c:pt>
                <c:pt idx="123">
                  <c:v>700.06027999535024</c:v>
                </c:pt>
                <c:pt idx="124">
                  <c:v>699.82387513519564</c:v>
                </c:pt>
                <c:pt idx="125">
                  <c:v>699.59055909705262</c:v>
                </c:pt>
                <c:pt idx="126">
                  <c:v>699.36026419237612</c:v>
                </c:pt>
                <c:pt idx="127">
                  <c:v>699.13292643453792</c:v>
                </c:pt>
                <c:pt idx="128">
                  <c:v>698.90848525315187</c:v>
                </c:pt>
                <c:pt idx="129">
                  <c:v>698.68688323540584</c:v>
                </c:pt>
                <c:pt idx="130">
                  <c:v>698.46806589134349</c:v>
                </c:pt>
                <c:pt idx="131">
                  <c:v>698.25198144044066</c:v>
                </c:pt>
                <c:pt idx="132">
                  <c:v>698.03858061716437</c:v>
                </c:pt>
                <c:pt idx="133">
                  <c:v>697.82781649349408</c:v>
                </c:pt>
                <c:pt idx="134">
                  <c:v>697.61964431663534</c:v>
                </c:pt>
                <c:pt idx="135">
                  <c:v>697.41402136036982</c:v>
                </c:pt>
                <c:pt idx="136">
                  <c:v>697.21090678867392</c:v>
                </c:pt>
                <c:pt idx="137">
                  <c:v>697.01026153039493</c:v>
                </c:pt>
                <c:pt idx="138">
                  <c:v>696.81204816391482</c:v>
                </c:pt>
                <c:pt idx="139">
                  <c:v>696.61623081085281</c:v>
                </c:pt>
                <c:pt idx="140">
                  <c:v>696.42277503796072</c:v>
                </c:pt>
                <c:pt idx="141">
                  <c:v>696.2316477664599</c:v>
                </c:pt>
                <c:pt idx="142">
                  <c:v>696.04281718814786</c:v>
                </c:pt>
                <c:pt idx="143">
                  <c:v>695.85625268767228</c:v>
                </c:pt>
                <c:pt idx="144">
                  <c:v>695.67192477043477</c:v>
                </c:pt>
                <c:pt idx="145">
                  <c:v>695.48980499564027</c:v>
                </c:pt>
                <c:pt idx="146">
                  <c:v>695.30986591405588</c:v>
                </c:pt>
                <c:pt idx="147">
                  <c:v>695.13208101008775</c:v>
                </c:pt>
                <c:pt idx="148">
                  <c:v>694.95642464782054</c:v>
                </c:pt>
              </c:numCache>
            </c:numRef>
          </c:yVal>
          <c:smooth val="1"/>
          <c:extLst>
            <c:ext xmlns:c16="http://schemas.microsoft.com/office/drawing/2014/chart" uri="{C3380CC4-5D6E-409C-BE32-E72D297353CC}">
              <c16:uniqueId val="{00000001-3B58-488B-BD6B-B07E28876376}"/>
            </c:ext>
          </c:extLst>
        </c:ser>
        <c:dLbls>
          <c:showLegendKey val="0"/>
          <c:showVal val="0"/>
          <c:showCatName val="0"/>
          <c:showSerName val="0"/>
          <c:showPercent val="0"/>
          <c:showBubbleSize val="0"/>
        </c:dLbls>
        <c:axId val="169856000"/>
        <c:axId val="172037248"/>
      </c:scatterChart>
      <c:valAx>
        <c:axId val="169856000"/>
        <c:scaling>
          <c:orientation val="minMax"/>
          <c:min val="0"/>
        </c:scaling>
        <c:delete val="0"/>
        <c:axPos val="b"/>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172037248"/>
        <c:crosses val="autoZero"/>
        <c:crossBetween val="midCat"/>
      </c:valAx>
      <c:valAx>
        <c:axId val="172037248"/>
        <c:scaling>
          <c:orientation val="minMax"/>
        </c:scaling>
        <c:delete val="0"/>
        <c:axPos val="l"/>
        <c:majorGridlines/>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169856000"/>
        <c:crosses val="autoZero"/>
        <c:crossBetween val="midCat"/>
      </c:valAx>
    </c:plotArea>
    <c:legend>
      <c:legendPos val="r"/>
      <c:layout>
        <c:manualLayout>
          <c:xMode val="edge"/>
          <c:yMode val="edge"/>
          <c:x val="0.65289874092085309"/>
          <c:y val="8.4950793355978743E-2"/>
          <c:w val="0.30558160206698182"/>
          <c:h val="0.22194961792137621"/>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08"/>
          <c:y val="7.6141621627011324E-2"/>
          <c:w val="0.80188032361094252"/>
          <c:h val="0.77877704961690664"/>
        </c:manualLayout>
      </c:layout>
      <c:scatterChart>
        <c:scatterStyle val="smoothMarker"/>
        <c:varyColors val="0"/>
        <c:ser>
          <c:idx val="0"/>
          <c:order val="0"/>
          <c:spPr>
            <a:ln>
              <a:solidFill>
                <a:srgbClr val="0070C0"/>
              </a:solidFill>
            </a:ln>
          </c:spPr>
          <c:marker>
            <c:symbol val="none"/>
          </c:marker>
          <c:xVal>
            <c:numRef>
              <c:f>Calculation!$AJ$61:$AJ$473</c:f>
              <c:numCache>
                <c:formatCode>0.000_ </c:formatCode>
                <c:ptCount val="413"/>
                <c:pt idx="0">
                  <c:v>5.2066356641987915E-2</c:v>
                </c:pt>
                <c:pt idx="1">
                  <c:v>0.10480576915132095</c:v>
                </c:pt>
                <c:pt idx="2">
                  <c:v>0.15787525570567568</c:v>
                </c:pt>
                <c:pt idx="3">
                  <c:v>0.211355527954912</c:v>
                </c:pt>
                <c:pt idx="4">
                  <c:v>0.26532012147463885</c:v>
                </c:pt>
                <c:pt idx="5">
                  <c:v>0.31983732003508064</c:v>
                </c:pt>
                <c:pt idx="6">
                  <c:v>0.37497174541713735</c:v>
                </c:pt>
                <c:pt idx="7">
                  <c:v>0.43078571691946888</c:v>
                </c:pt>
                <c:pt idx="8">
                  <c:v>0.48734045387362912</c:v>
                </c:pt>
                <c:pt idx="9">
                  <c:v>0.54469717850235388</c:v>
                </c:pt>
                <c:pt idx="10">
                  <c:v>0.60291816623124472</c:v>
                </c:pt>
                <c:pt idx="11">
                  <c:v>0.66206778454694681</c:v>
                </c:pt>
                <c:pt idx="12">
                  <c:v>0.7222135587820121</c:v>
                </c:pt>
                <c:pt idx="13">
                  <c:v>0.78342730334733024</c:v>
                </c:pt>
                <c:pt idx="14">
                  <c:v>0.84578635983260253</c:v>
                </c:pt>
                <c:pt idx="15">
                  <c:v>0.90937498928599902</c:v>
                </c:pt>
                <c:pt idx="16">
                  <c:v>0.97428597545354256</c:v>
                </c:pt>
                <c:pt idx="17">
                  <c:v>1.040622509843425</c:v>
                </c:pt>
                <c:pt idx="18">
                  <c:v>1.1085004498429376</c:v>
                </c:pt>
                <c:pt idx="19">
                  <c:v>1.1607138193631166</c:v>
                </c:pt>
                <c:pt idx="20">
                  <c:v>1.213941738280379</c:v>
                </c:pt>
                <c:pt idx="21">
                  <c:v>1.268254053696078</c:v>
                </c:pt>
                <c:pt idx="22">
                  <c:v>1.3237297199835507</c:v>
                </c:pt>
                <c:pt idx="23">
                  <c:v>1.3804575317976551</c:v>
                </c:pt>
                <c:pt idx="24">
                  <c:v>1.4385379426665867</c:v>
                </c:pt>
                <c:pt idx="25">
                  <c:v>1.4980853140387307</c:v>
                </c:pt>
                <c:pt idx="26">
                  <c:v>1.5592307286313476</c:v>
                </c:pt>
                <c:pt idx="27">
                  <c:v>1.6221255527066716</c:v>
                </c:pt>
                <c:pt idx="28">
                  <c:v>1.6869460070787132</c:v>
                </c:pt>
                <c:pt idx="29">
                  <c:v>1.7538991194027653</c:v>
                </c:pt>
                <c:pt idx="30">
                  <c:v>1.8232306033281676</c:v>
                </c:pt>
                <c:pt idx="31">
                  <c:v>1.8712959257542501</c:v>
                </c:pt>
                <c:pt idx="32">
                  <c:v>1.9206919748766254</c:v>
                </c:pt>
                <c:pt idx="33">
                  <c:v>1.9715336139816566</c:v>
                </c:pt>
                <c:pt idx="34">
                  <c:v>2.0239634552713111</c:v>
                </c:pt>
                <c:pt idx="35">
                  <c:v>2.0781482175414103</c:v>
                </c:pt>
                <c:pt idx="36">
                  <c:v>2.1342847253173107</c:v>
                </c:pt>
                <c:pt idx="37">
                  <c:v>2.1926079294625671</c:v>
                </c:pt>
                <c:pt idx="38">
                  <c:v>2.2534018697981613</c:v>
                </c:pt>
                <c:pt idx="39">
                  <c:v>2.3170150054509593</c:v>
                </c:pt>
                <c:pt idx="40">
                  <c:v>2.3838822287522996</c:v>
                </c:pt>
                <c:pt idx="41">
                  <c:v>2.4545574740987655</c:v>
                </c:pt>
                <c:pt idx="42">
                  <c:v>2.5297638394215261</c:v>
                </c:pt>
                <c:pt idx="43">
                  <c:v>2.5703367090967411</c:v>
                </c:pt>
                <c:pt idx="44">
                  <c:v>2.6126296955613193</c:v>
                </c:pt>
                <c:pt idx="45">
                  <c:v>2.6567893287110245</c:v>
                </c:pt>
                <c:pt idx="46">
                  <c:v>2.7030770824415864</c:v>
                </c:pt>
                <c:pt idx="47">
                  <c:v>2.7518189817863346</c:v>
                </c:pt>
                <c:pt idx="48">
                  <c:v>2.8034304854347085</c:v>
                </c:pt>
                <c:pt idx="49">
                  <c:v>2.8584544257892355</c:v>
                </c:pt>
                <c:pt idx="50">
                  <c:v>2.917622225281201</c:v>
                </c:pt>
                <c:pt idx="51">
                  <c:v>2.9819583882520204</c:v>
                </c:pt>
                <c:pt idx="52">
                  <c:v>3.0529721074264402</c:v>
                </c:pt>
                <c:pt idx="53">
                  <c:v>3.1330434026674023</c:v>
                </c:pt>
                <c:pt idx="54">
                  <c:v>3.2263099781673978</c:v>
                </c:pt>
                <c:pt idx="55">
                  <c:v>3.3411425233640677</c:v>
                </c:pt>
                <c:pt idx="56">
                  <c:v>3.4044148226356463</c:v>
                </c:pt>
                <c:pt idx="57">
                  <c:v>3.472572758425498</c:v>
                </c:pt>
                <c:pt idx="58">
                  <c:v>3.5449026297179631</c:v>
                </c:pt>
                <c:pt idx="59">
                  <c:v>3.6221970827560748</c:v>
                </c:pt>
                <c:pt idx="60">
                  <c:v>3.705450692427573</c:v>
                </c:pt>
                <c:pt idx="61">
                  <c:v>3.7960298332553086</c:v>
                </c:pt>
                <c:pt idx="62">
                  <c:v>3.8958908476143725</c:v>
                </c:pt>
                <c:pt idx="63">
                  <c:v>3.95387767090812</c:v>
                </c:pt>
                <c:pt idx="64">
                  <c:v>4.0186870762487761</c:v>
                </c:pt>
                <c:pt idx="65">
                  <c:v>4.0893447535529175</c:v>
                </c:pt>
                <c:pt idx="66">
                  <c:v>4.1677096252133614</c:v>
                </c:pt>
                <c:pt idx="67">
                  <c:v>4.2564783787148457</c:v>
                </c:pt>
                <c:pt idx="68">
                  <c:v>4.3602898516929622</c:v>
                </c:pt>
                <c:pt idx="69">
                  <c:v>4.4882511704305132</c:v>
                </c:pt>
                <c:pt idx="70">
                  <c:v>4.6628674574655182</c:v>
                </c:pt>
                <c:pt idx="71">
                  <c:v>4.9752002283775427</c:v>
                </c:pt>
                <c:pt idx="72">
                  <c:v>5.4140952174133936</c:v>
                </c:pt>
                <c:pt idx="73">
                  <c:v>5.5579168299745563</c:v>
                </c:pt>
                <c:pt idx="74">
                  <c:v>5.6185508948046268</c:v>
                </c:pt>
                <c:pt idx="75">
                  <c:v>5.6696141590005311</c:v>
                </c:pt>
                <c:pt idx="76">
                  <c:v>5.7180067860544357</c:v>
                </c:pt>
                <c:pt idx="77">
                  <c:v>5.7644799708004824</c:v>
                </c:pt>
                <c:pt idx="78">
                  <c:v>5.8092956249025098</c:v>
                </c:pt>
                <c:pt idx="79">
                  <c:v>5.8526427753448376</c:v>
                </c:pt>
                <c:pt idx="80">
                  <c:v>5.8946749625213775</c:v>
                </c:pt>
                <c:pt idx="81">
                  <c:v>6.0781030710835067</c:v>
                </c:pt>
                <c:pt idx="82">
                  <c:v>6.2710546174673114</c:v>
                </c:pt>
                <c:pt idx="83">
                  <c:v>6.3090953495727105</c:v>
                </c:pt>
                <c:pt idx="84">
                  <c:v>6.4502279433117167</c:v>
                </c:pt>
                <c:pt idx="85">
                  <c:v>6.5974036875295505</c:v>
                </c:pt>
                <c:pt idx="86">
                  <c:v>6.7348154688385886</c:v>
                </c:pt>
                <c:pt idx="87">
                  <c:v>6.8626431822311043</c:v>
                </c:pt>
                <c:pt idx="88">
                  <c:v>6.982772300036614</c:v>
                </c:pt>
                <c:pt idx="89">
                  <c:v>7.0966884080507322</c:v>
                </c:pt>
                <c:pt idx="90">
                  <c:v>7.2054452460901324</c:v>
                </c:pt>
                <c:pt idx="91">
                  <c:v>7.3098105704715977</c:v>
                </c:pt>
                <c:pt idx="92">
                  <c:v>7.4103656558821367</c:v>
                </c:pt>
                <c:pt idx="93">
                  <c:v>7.507564766441666</c:v>
                </c:pt>
                <c:pt idx="94">
                  <c:v>7.6017718614615317</c:v>
                </c:pt>
                <c:pt idx="95">
                  <c:v>7.6932844219693823</c:v>
                </c:pt>
                <c:pt idx="96">
                  <c:v>7.7823496074146279</c:v>
                </c:pt>
                <c:pt idx="97">
                  <c:v>7.869175605905891</c:v>
                </c:pt>
                <c:pt idx="98">
                  <c:v>7.9539398420888281</c:v>
                </c:pt>
                <c:pt idx="99">
                  <c:v>8.0367950580076908</c:v>
                </c:pt>
                <c:pt idx="100">
                  <c:v>8.1178739118729002</c:v>
                </c:pt>
                <c:pt idx="101">
                  <c:v>8.1972925183471563</c:v>
                </c:pt>
                <c:pt idx="102">
                  <c:v>8.2751532166372392</c:v>
                </c:pt>
                <c:pt idx="103">
                  <c:v>8.3515467646819932</c:v>
                </c:pt>
                <c:pt idx="104">
                  <c:v>8.4265540997577837</c:v>
                </c:pt>
                <c:pt idx="105">
                  <c:v>8.5002477666985925</c:v>
                </c:pt>
                <c:pt idx="106">
                  <c:v>8.5726930879534731</c:v>
                </c:pt>
                <c:pt idx="107">
                  <c:v>8.6439491307489877</c:v>
                </c:pt>
                <c:pt idx="108">
                  <c:v>8.7140695130758488</c:v>
                </c:pt>
                <c:pt idx="109">
                  <c:v>8.7831030803841088</c:v>
                </c:pt>
                <c:pt idx="110">
                  <c:v>8.8510944776318983</c:v>
                </c:pt>
                <c:pt idx="111">
                  <c:v>8.9180846359357417</c:v>
                </c:pt>
                <c:pt idx="112">
                  <c:v>8.9841111889985878</c:v>
                </c:pt>
                <c:pt idx="113">
                  <c:v>9.0492088313877606</c:v>
                </c:pt>
                <c:pt idx="114">
                  <c:v>9.1134096283438932</c:v>
                </c:pt>
                <c:pt idx="115">
                  <c:v>9.1767432849438002</c:v>
                </c:pt>
                <c:pt idx="116">
                  <c:v>9.2392373809832975</c:v>
                </c:pt>
                <c:pt idx="117">
                  <c:v>9.3009175767948769</c:v>
                </c:pt>
                <c:pt idx="118">
                  <c:v>9.3618077942983451</c:v>
                </c:pt>
                <c:pt idx="119">
                  <c:v>9.4219303768478788</c:v>
                </c:pt>
                <c:pt idx="120">
                  <c:v>9.4813062308456928</c:v>
                </c:pt>
                <c:pt idx="121">
                  <c:v>9.5399549516108682</c:v>
                </c:pt>
                <c:pt idx="122">
                  <c:v>9.5978949355987258</c:v>
                </c:pt>
                <c:pt idx="123">
                  <c:v>9.6551434807426624</c:v>
                </c:pt>
                <c:pt idx="124">
                  <c:v>9.7117168764239779</c:v>
                </c:pt>
                <c:pt idx="125">
                  <c:v>9.7676304843536599</c:v>
                </c:pt>
                <c:pt idx="126">
                  <c:v>9.8228988114657216</c:v>
                </c:pt>
                <c:pt idx="127">
                  <c:v>9.8775355757672418</c:v>
                </c:pt>
                <c:pt idx="128">
                  <c:v>9.9315537659602562</c:v>
                </c:pt>
                <c:pt idx="129">
                  <c:v>9.9849656955411685</c:v>
                </c:pt>
                <c:pt idx="130">
                  <c:v>10.037783051990285</c:v>
                </c:pt>
                <c:pt idx="131">
                  <c:v>10.090016941585141</c:v>
                </c:pt>
                <c:pt idx="132">
                  <c:v>10.141677930303704</c:v>
                </c:pt>
                <c:pt idx="133">
                  <c:v>10.19277608122588</c:v>
                </c:pt>
                <c:pt idx="134">
                  <c:v>10.243320988792064</c:v>
                </c:pt>
                <c:pt idx="135">
                  <c:v>10.29332181023457</c:v>
                </c:pt>
                <c:pt idx="136">
                  <c:v>10.34278729446099</c:v>
                </c:pt>
                <c:pt idx="137">
                  <c:v>10.391725808636284</c:v>
                </c:pt>
                <c:pt idx="138">
                  <c:v>10.440145362682667</c:v>
                </c:pt>
                <c:pt idx="139">
                  <c:v>10.488053631891923</c:v>
                </c:pt>
                <c:pt idx="140">
                  <c:v>10.535457977823718</c:v>
                </c:pt>
                <c:pt idx="141">
                  <c:v>10.582365467644738</c:v>
                </c:pt>
                <c:pt idx="142">
                  <c:v>10.628782892047314</c:v>
                </c:pt>
                <c:pt idx="143">
                  <c:v>10.674716781871608</c:v>
                </c:pt>
                <c:pt idx="144">
                  <c:v>10.720173423543001</c:v>
                </c:pt>
                <c:pt idx="145">
                  <c:v>10.765158873425056</c:v>
                </c:pt>
                <c:pt idx="146">
                  <c:v>10.809678971178386</c:v>
                </c:pt>
                <c:pt idx="147">
                  <c:v>10.853739352207159</c:v>
                </c:pt>
                <c:pt idx="148">
                  <c:v>10.897345459267035</c:v>
                </c:pt>
                <c:pt idx="149">
                  <c:v>10.940502553301343</c:v>
                </c:pt>
                <c:pt idx="150">
                  <c:v>10.983215723566238</c:v>
                </c:pt>
                <c:pt idx="151">
                  <c:v>11.025489897099847</c:v>
                </c:pt>
                <c:pt idx="152">
                  <c:v>11.067329847585508</c:v>
                </c:pt>
                <c:pt idx="153">
                  <c:v>11.108740203654841</c:v>
                </c:pt>
                <c:pt idx="154">
                  <c:v>11.149725456672202</c:v>
                </c:pt>
                <c:pt idx="155">
                  <c:v>11.190289968038631</c:v>
                </c:pt>
                <c:pt idx="156">
                  <c:v>11.230437976050023</c:v>
                </c:pt>
                <c:pt idx="157">
                  <c:v>11.270173602341465</c:v>
                </c:pt>
                <c:pt idx="158">
                  <c:v>11.309500857946874</c:v>
                </c:pt>
                <c:pt idx="159">
                  <c:v>11.348423649000813</c:v>
                </c:pt>
                <c:pt idx="160">
                  <c:v>11.386945782107128</c:v>
                </c:pt>
                <c:pt idx="161">
                  <c:v>11.425070969397037</c:v>
                </c:pt>
                <c:pt idx="162">
                  <c:v>11.4628028332976</c:v>
                </c:pt>
                <c:pt idx="163">
                  <c:v>11.500144911029853</c:v>
                </c:pt>
                <c:pt idx="164">
                  <c:v>11.53710065885431</c:v>
                </c:pt>
                <c:pt idx="165">
                  <c:v>11.573673456080336</c:v>
                </c:pt>
                <c:pt idx="166">
                  <c:v>11.609866608854553</c:v>
                </c:pt>
                <c:pt idx="167">
                  <c:v>11.645683353742317</c:v>
                </c:pt>
                <c:pt idx="168">
                  <c:v>11.681126861115356</c:v>
                </c:pt>
                <c:pt idx="169">
                  <c:v>11.716200238357624</c:v>
                </c:pt>
                <c:pt idx="170">
                  <c:v>11.750906532900572</c:v>
                </c:pt>
                <c:pt idx="171">
                  <c:v>11.785248735098344</c:v>
                </c:pt>
                <c:pt idx="172">
                  <c:v>11.819229780952494</c:v>
                </c:pt>
                <c:pt idx="173">
                  <c:v>11.852852554695335</c:v>
                </c:pt>
                <c:pt idx="174">
                  <c:v>11.886119891240275</c:v>
                </c:pt>
                <c:pt idx="175">
                  <c:v>11.919034578507002</c:v>
                </c:pt>
                <c:pt idx="176">
                  <c:v>11.951599359628842</c:v>
                </c:pt>
                <c:pt idx="177">
                  <c:v>11.983816935049086</c:v>
                </c:pt>
                <c:pt idx="178">
                  <c:v>12.015689964512688</c:v>
                </c:pt>
                <c:pt idx="179">
                  <c:v>12.04722106895934</c:v>
                </c:pt>
                <c:pt idx="180">
                  <c:v>12.078412832323414</c:v>
                </c:pt>
                <c:pt idx="181">
                  <c:v>12.109267803246119</c:v>
                </c:pt>
                <c:pt idx="182">
                  <c:v>12.139788496704663</c:v>
                </c:pt>
                <c:pt idx="183">
                  <c:v>12.169977395563114</c:v>
                </c:pt>
                <c:pt idx="184">
                  <c:v>12.199836952049212</c:v>
                </c:pt>
                <c:pt idx="185">
                  <c:v>12.229369589161218</c:v>
                </c:pt>
                <c:pt idx="186">
                  <c:v>12.25857770200858</c:v>
                </c:pt>
                <c:pt idx="187">
                  <c:v>12.287463659090061</c:v>
                </c:pt>
                <c:pt idx="188">
                  <c:v>12.316029803512597</c:v>
                </c:pt>
                <c:pt idx="189">
                  <c:v>12.344278454154182</c:v>
                </c:pt>
                <c:pt idx="190">
                  <c:v>12.372211906773682</c:v>
                </c:pt>
                <c:pt idx="191">
                  <c:v>12.399832435070435</c:v>
                </c:pt>
                <c:pt idx="192">
                  <c:v>12.427142291696308</c:v>
                </c:pt>
                <c:pt idx="193">
                  <c:v>12.454143709222727</c:v>
                </c:pt>
                <c:pt idx="194">
                  <c:v>12.48083890106504</c:v>
                </c:pt>
                <c:pt idx="195">
                  <c:v>12.507230062366476</c:v>
                </c:pt>
                <c:pt idx="196">
                  <c:v>12.533319370843845</c:v>
                </c:pt>
                <c:pt idx="197">
                  <c:v>12.55910898759698</c:v>
                </c:pt>
                <c:pt idx="198">
                  <c:v>12.584601057883823</c:v>
                </c:pt>
                <c:pt idx="199">
                  <c:v>12.609797711863015</c:v>
                </c:pt>
                <c:pt idx="200">
                  <c:v>12.634701065305675</c:v>
                </c:pt>
                <c:pt idx="201">
                  <c:v>12.659313220278023</c:v>
                </c:pt>
                <c:pt idx="202">
                  <c:v>12.683636265796419</c:v>
                </c:pt>
                <c:pt idx="203">
                  <c:v>12.7076722784563</c:v>
                </c:pt>
                <c:pt idx="204">
                  <c:v>12.731423323036433</c:v>
                </c:pt>
                <c:pt idx="205">
                  <c:v>12.754891453079841</c:v>
                </c:pt>
                <c:pt idx="206">
                  <c:v>12.77807871145272</c:v>
                </c:pt>
                <c:pt idx="207">
                  <c:v>12.800987130882557</c:v>
                </c:pt>
                <c:pt idx="208">
                  <c:v>12.823618734476691</c:v>
                </c:pt>
                <c:pt idx="209">
                  <c:v>12.845975536222403</c:v>
                </c:pt>
                <c:pt idx="210">
                  <c:v>12.868059541469698</c:v>
                </c:pt>
                <c:pt idx="211">
                  <c:v>12.889872747397815</c:v>
                </c:pt>
                <c:pt idx="212">
                  <c:v>12.91141714346651</c:v>
                </c:pt>
                <c:pt idx="213">
                  <c:v>12.932694711853102</c:v>
                </c:pt>
                <c:pt idx="214">
                  <c:v>12.953707427876259</c:v>
                </c:pt>
                <c:pt idx="215">
                  <c:v>12.974457260407464</c:v>
                </c:pt>
                <c:pt idx="216">
                  <c:v>12.994946172271117</c:v>
                </c:pt>
                <c:pt idx="217">
                  <c:v>13.015176120634125</c:v>
                </c:pt>
                <c:pt idx="218">
                  <c:v>13.035149057385929</c:v>
                </c:pt>
                <c:pt idx="219">
                  <c:v>13.054866929509808</c:v>
                </c:pt>
                <c:pt idx="220">
                  <c:v>13.074331679446363</c:v>
                </c:pt>
                <c:pt idx="221">
                  <c:v>13.093545245450027</c:v>
                </c:pt>
                <c:pt idx="222">
                  <c:v>13.112509561939476</c:v>
                </c:pt>
                <c:pt idx="223">
                  <c:v>13.131226559842816</c:v>
                </c:pt>
                <c:pt idx="224">
                  <c:v>13.149698166938414</c:v>
                </c:pt>
                <c:pt idx="225">
                  <c:v>13.167926308192275</c:v>
                </c:pt>
                <c:pt idx="226">
                  <c:v>13.185912906092845</c:v>
                </c:pt>
                <c:pt idx="227">
                  <c:v>13.203659880984187</c:v>
                </c:pt>
                <c:pt idx="228">
                  <c:v>13.221169151398449</c:v>
                </c:pt>
                <c:pt idx="229">
                  <c:v>13.23844263438864</c:v>
                </c:pt>
                <c:pt idx="230">
                  <c:v>13.255482245862687</c:v>
                </c:pt>
                <c:pt idx="231">
                  <c:v>13.272289900919848</c:v>
                </c:pt>
                <c:pt idx="232">
                  <c:v>13.288867514190587</c:v>
                </c:pt>
                <c:pt idx="233">
                  <c:v>13.305217000181063</c:v>
                </c:pt>
                <c:pt idx="234">
                  <c:v>13.321340273623472</c:v>
                </c:pt>
                <c:pt idx="235">
                  <c:v>13.337239249833509</c:v>
                </c:pt>
                <c:pt idx="236">
                  <c:v>13.35291584507638</c:v>
                </c:pt>
                <c:pt idx="237">
                  <c:v>13.368371976942802</c:v>
                </c:pt>
                <c:pt idx="238">
                  <c:v>13.383609564736606</c:v>
                </c:pt>
                <c:pt idx="239">
                  <c:v>13.398630529875627</c:v>
                </c:pt>
                <c:pt idx="240">
                  <c:v>13.413436796307751</c:v>
                </c:pt>
                <c:pt idx="241">
                  <c:v>13.428030290944108</c:v>
                </c:pt>
                <c:pt idx="242">
                  <c:v>13.442412944111577</c:v>
                </c:pt>
                <c:pt idx="243">
                  <c:v>13.45658669002702</c:v>
                </c:pt>
                <c:pt idx="244">
                  <c:v>13.47055346729579</c:v>
                </c:pt>
                <c:pt idx="245">
                  <c:v>13.484315219437415</c:v>
                </c:pt>
                <c:pt idx="246">
                  <c:v>13.497873895441552</c:v>
                </c:pt>
                <c:pt idx="247">
                  <c:v>13.511231450357727</c:v>
                </c:pt>
                <c:pt idx="248">
                  <c:v>13.524389845922643</c:v>
                </c:pt>
                <c:pt idx="249">
                  <c:v>13.537351051229322</c:v>
                </c:pt>
                <c:pt idx="250">
                  <c:v>13.550117043442802</c:v>
                </c:pt>
                <c:pt idx="251">
                  <c:v>13.562689808567647</c:v>
                </c:pt>
                <c:pt idx="252">
                  <c:v>13.57507134227316</c:v>
                </c:pt>
                <c:pt idx="253">
                  <c:v>13.587263650782832</c:v>
                </c:pt>
                <c:pt idx="254">
                  <c:v>13.599268751835455</c:v>
                </c:pt>
                <c:pt idx="255">
                  <c:v>13.611088675726172</c:v>
                </c:pt>
                <c:pt idx="256">
                  <c:v>13.622725466436838</c:v>
                </c:pt>
                <c:pt idx="257">
                  <c:v>13.634181182866264</c:v>
                </c:pt>
                <c:pt idx="258">
                  <c:v>13.645457900172342</c:v>
                </c:pt>
                <c:pt idx="259">
                  <c:v>13.656557711239675</c:v>
                </c:pt>
                <c:pt idx="260">
                  <c:v>13.667482728288196</c:v>
                </c:pt>
                <c:pt idx="261">
                  <c:v>13.67823508464055</c:v>
                </c:pt>
                <c:pt idx="262">
                  <c:v>13.688816936668456</c:v>
                </c:pt>
                <c:pt idx="263">
                  <c:v>13.699230465941399</c:v>
                </c:pt>
                <c:pt idx="264">
                  <c:v>13.709477881604437</c:v>
                </c:pt>
                <c:pt idx="265">
                  <c:v>13.719561423016112</c:v>
                </c:pt>
                <c:pt idx="266">
                  <c:v>13.729483362682364</c:v>
                </c:pt>
                <c:pt idx="267">
                  <c:v>13.739246009528159</c:v>
                </c:pt>
                <c:pt idx="268">
                  <c:v>13.748851712555458</c:v>
                </c:pt>
                <c:pt idx="269">
                  <c:v>13.75830286494447</c:v>
                </c:pt>
                <c:pt idx="270">
                  <c:v>13.767601908665025</c:v>
                </c:pt>
                <c:pt idx="271">
                  <c:v>13.776751339676863</c:v>
                </c:pt>
                <c:pt idx="272">
                  <c:v>13.785753713812101</c:v>
                </c:pt>
                <c:pt idx="273">
                  <c:v>13.794611653450701</c:v>
                </c:pt>
                <c:pt idx="274">
                  <c:v>13.803327855121202</c:v>
                </c:pt>
                <c:pt idx="275">
                  <c:v>13.811905098185285</c:v>
                </c:pt>
                <c:pt idx="276">
                  <c:v>13.820346254797226</c:v>
                </c:pt>
                <c:pt idx="277">
                  <c:v>13.828654301369482</c:v>
                </c:pt>
                <c:pt idx="278">
                  <c:v>13.836832331825955</c:v>
                </c:pt>
                <c:pt idx="279">
                  <c:v>13.84488357298747</c:v>
                </c:pt>
                <c:pt idx="280">
                  <c:v>13.852811402513749</c:v>
                </c:pt>
                <c:pt idx="281">
                  <c:v>13.860619369927468</c:v>
                </c:pt>
                <c:pt idx="282">
                  <c:v>13.868311221376084</c:v>
                </c:pt>
                <c:pt idx="283">
                  <c:v>13.875890928955013</c:v>
                </c:pt>
                <c:pt idx="284">
                  <c:v>13.883362725634555</c:v>
                </c:pt>
                <c:pt idx="285">
                  <c:v>13.890731147120691</c:v>
                </c:pt>
                <c:pt idx="286">
                  <c:v>13.898001082361679</c:v>
                </c:pt>
                <c:pt idx="287">
                  <c:v>13.905177834924316</c:v>
                </c:pt>
                <c:pt idx="288">
                  <c:v>13.912267198157883</c:v>
                </c:pt>
                <c:pt idx="289">
                  <c:v>13.919275548016032</c:v>
                </c:pt>
                <c:pt idx="290">
                  <c:v>13.926209958730263</c:v>
                </c:pt>
                <c:pt idx="291">
                  <c:v>13.93307834839354</c:v>
                </c:pt>
                <c:pt idx="292">
                  <c:v>13.939889664180791</c:v>
                </c:pt>
                <c:pt idx="293">
                  <c:v>13.946654120814561</c:v>
                </c:pt>
                <c:pt idx="294">
                  <c:v>13.9533835116343</c:v>
                </c:pt>
                <c:pt idx="295">
                  <c:v>13.960091620319593</c:v>
                </c:pt>
                <c:pt idx="296">
                  <c:v>13.966794774751806</c:v>
                </c:pt>
                <c:pt idx="297">
                  <c:v>13.973512605785775</c:v>
                </c:pt>
                <c:pt idx="298">
                  <c:v>13.980269108388828</c:v>
                </c:pt>
                <c:pt idx="299">
                  <c:v>13.987094160936882</c:v>
                </c:pt>
                <c:pt idx="300">
                  <c:v>13.994025760160335</c:v>
                </c:pt>
                <c:pt idx="301">
                  <c:v>14.001113414082637</c:v>
                </c:pt>
                <c:pt idx="302">
                  <c:v>14.00852879047488</c:v>
                </c:pt>
                <c:pt idx="303">
                  <c:v>14.016863802298191</c:v>
                </c:pt>
                <c:pt idx="304">
                  <c:v>14.026540049976767</c:v>
                </c:pt>
                <c:pt idx="305">
                  <c:v>14.038297936100806</c:v>
                </c:pt>
                <c:pt idx="306">
                  <c:v>14.053777484960509</c:v>
                </c:pt>
                <c:pt idx="307">
                  <c:v>14.078005147359489</c:v>
                </c:pt>
                <c:pt idx="308">
                  <c:v>14.150199192192749</c:v>
                </c:pt>
                <c:pt idx="309">
                  <c:v>14.147190590531658</c:v>
                </c:pt>
                <c:pt idx="310">
                  <c:v>14.147341069463774</c:v>
                </c:pt>
                <c:pt idx="311">
                  <c:v>14.163209490654122</c:v>
                </c:pt>
                <c:pt idx="312">
                  <c:v>14.162714065553899</c:v>
                </c:pt>
                <c:pt idx="313">
                  <c:v>14.162860511933582</c:v>
                </c:pt>
                <c:pt idx="314">
                  <c:v>14.176752298054064</c:v>
                </c:pt>
                <c:pt idx="315">
                  <c:v>14.176351199195679</c:v>
                </c:pt>
                <c:pt idx="316">
                  <c:v>14.176493067752611</c:v>
                </c:pt>
                <c:pt idx="317">
                  <c:v>14.18875667467886</c:v>
                </c:pt>
                <c:pt idx="318">
                  <c:v>14.18841913329341</c:v>
                </c:pt>
                <c:pt idx="319">
                  <c:v>14.188556414759091</c:v>
                </c:pt>
                <c:pt idx="320">
                  <c:v>14.199455151624178</c:v>
                </c:pt>
                <c:pt idx="321">
                  <c:v>14.199163321408115</c:v>
                </c:pt>
                <c:pt idx="322">
                  <c:v>14.324019766555597</c:v>
                </c:pt>
                <c:pt idx="323">
                  <c:v>14.323899595457647</c:v>
                </c:pt>
                <c:pt idx="324">
                  <c:v>14.32490580892499</c:v>
                </c:pt>
                <c:pt idx="325">
                  <c:v>14.355533988269356</c:v>
                </c:pt>
                <c:pt idx="326">
                  <c:v>14.355557793852679</c:v>
                </c:pt>
                <c:pt idx="327">
                  <c:v>14.355565304438549</c:v>
                </c:pt>
                <c:pt idx="328">
                  <c:v>14.356104685443603</c:v>
                </c:pt>
                <c:pt idx="329">
                  <c:v>14.36001796891175</c:v>
                </c:pt>
                <c:pt idx="330">
                  <c:v>14.365548392777663</c:v>
                </c:pt>
                <c:pt idx="331">
                  <c:v>14.365567349012053</c:v>
                </c:pt>
                <c:pt idx="332">
                  <c:v>14.365574143456262</c:v>
                </c:pt>
                <c:pt idx="333">
                  <c:v>14.366092549263085</c:v>
                </c:pt>
                <c:pt idx="334">
                  <c:v>14.369076731904556</c:v>
                </c:pt>
                <c:pt idx="335">
                  <c:v>14.369250754979763</c:v>
                </c:pt>
                <c:pt idx="336">
                  <c:v>14.369251292323836</c:v>
                </c:pt>
                <c:pt idx="337">
                  <c:v>14.369251490678824</c:v>
                </c:pt>
                <c:pt idx="338">
                  <c:v>14.369266921775372</c:v>
                </c:pt>
                <c:pt idx="339">
                  <c:v>14.371903631543338</c:v>
                </c:pt>
                <c:pt idx="340">
                  <c:v>14.425766976824359</c:v>
                </c:pt>
                <c:pt idx="341">
                  <c:v>14.425798262374709</c:v>
                </c:pt>
                <c:pt idx="342">
                  <c:v>14.425813272147058</c:v>
                </c:pt>
                <c:pt idx="343">
                  <c:v>14.427196646260823</c:v>
                </c:pt>
                <c:pt idx="344">
                  <c:v>14.429959526508707</c:v>
                </c:pt>
                <c:pt idx="345">
                  <c:v>15.227512517954921</c:v>
                </c:pt>
                <c:pt idx="346">
                  <c:v>15.22754247429565</c:v>
                </c:pt>
                <c:pt idx="347">
                  <c:v>15.227573677917933</c:v>
                </c:pt>
                <c:pt idx="348">
                  <c:v>15.2285955355847</c:v>
                </c:pt>
                <c:pt idx="349">
                  <c:v>15.230215202737339</c:v>
                </c:pt>
                <c:pt idx="350">
                  <c:v>15.234112781675167</c:v>
                </c:pt>
                <c:pt idx="351">
                  <c:v>15.234047842851586</c:v>
                </c:pt>
                <c:pt idx="352">
                  <c:v>15.234077055040609</c:v>
                </c:pt>
                <c:pt idx="353">
                  <c:v>15.235116956208518</c:v>
                </c:pt>
                <c:pt idx="354">
                  <c:v>15.236782370621222</c:v>
                </c:pt>
                <c:pt idx="355">
                  <c:v>15.240955597984016</c:v>
                </c:pt>
                <c:pt idx="356">
                  <c:v>15.240872491612013</c:v>
                </c:pt>
                <c:pt idx="357">
                  <c:v>15.240899936368375</c:v>
                </c:pt>
                <c:pt idx="358">
                  <c:v>15.241958557746312</c:v>
                </c:pt>
                <c:pt idx="359">
                  <c:v>15.243672453219219</c:v>
                </c:pt>
                <c:pt idx="360">
                  <c:v>15.248163803806669</c:v>
                </c:pt>
                <c:pt idx="361">
                  <c:v>15.248048340198832</c:v>
                </c:pt>
                <c:pt idx="362">
                  <c:v>15.248074205997286</c:v>
                </c:pt>
                <c:pt idx="363">
                  <c:v>15.24915226311669</c:v>
                </c:pt>
                <c:pt idx="364">
                  <c:v>15.250917626122506</c:v>
                </c:pt>
                <c:pt idx="365">
                  <c:v>15.255780212278655</c:v>
                </c:pt>
                <c:pt idx="366">
                  <c:v>15.255590922184213</c:v>
                </c:pt>
                <c:pt idx="367">
                  <c:v>15.255615369100996</c:v>
                </c:pt>
                <c:pt idx="368">
                  <c:v>15.256713619343587</c:v>
                </c:pt>
                <c:pt idx="369">
                  <c:v>15.258533721155731</c:v>
                </c:pt>
                <c:pt idx="370">
                  <c:v>15.263835168461652</c:v>
                </c:pt>
                <c:pt idx="371">
                  <c:v>15.263308614511441</c:v>
                </c:pt>
                <c:pt idx="372">
                  <c:v>15.263331779649885</c:v>
                </c:pt>
                <c:pt idx="373">
                  <c:v>15.264451025576417</c:v>
                </c:pt>
                <c:pt idx="374">
                  <c:v>15.266329459671283</c:v>
                </c:pt>
                <c:pt idx="375">
                  <c:v>15.272157724613971</c:v>
                </c:pt>
                <c:pt idx="376">
                  <c:v>15.27282857842515</c:v>
                </c:pt>
                <c:pt idx="377">
                  <c:v>15.272850580104897</c:v>
                </c:pt>
                <c:pt idx="378">
                  <c:v>15.273991673121586</c:v>
                </c:pt>
                <c:pt idx="379">
                  <c:v>15.275932398929262</c:v>
                </c:pt>
                <c:pt idx="380">
                  <c:v>15.282404826267326</c:v>
                </c:pt>
                <c:pt idx="381">
                  <c:v>15.282609469848465</c:v>
                </c:pt>
                <c:pt idx="382">
                  <c:v>15.282630410881636</c:v>
                </c:pt>
                <c:pt idx="383">
                  <c:v>15.283794255286246</c:v>
                </c:pt>
                <c:pt idx="384">
                  <c:v>15.285801649628052</c:v>
                </c:pt>
                <c:pt idx="385">
                  <c:v>15.293079705701279</c:v>
                </c:pt>
                <c:pt idx="386">
                  <c:v>15.293200352094798</c:v>
                </c:pt>
                <c:pt idx="387">
                  <c:v>15.293220322377936</c:v>
                </c:pt>
                <c:pt idx="388">
                  <c:v>15.294407879833631</c:v>
                </c:pt>
                <c:pt idx="389">
                  <c:v>15.296486797726242</c:v>
                </c:pt>
                <c:pt idx="390">
                  <c:v>15.304801359634626</c:v>
                </c:pt>
                <c:pt idx="391">
                  <c:v>15.304886850441386</c:v>
                </c:pt>
                <c:pt idx="392">
                  <c:v>15.304905929027768</c:v>
                </c:pt>
                <c:pt idx="393">
                  <c:v>15.306118223520249</c:v>
                </c:pt>
                <c:pt idx="394">
                  <c:v>15.308274070470448</c:v>
                </c:pt>
                <c:pt idx="395">
                  <c:v>15.317971864547893</c:v>
                </c:pt>
                <c:pt idx="396">
                  <c:v>15.318038036757132</c:v>
                </c:pt>
                <c:pt idx="397">
                  <c:v>15.318056293529631</c:v>
                </c:pt>
                <c:pt idx="398">
                  <c:v>15.319294416871511</c:v>
                </c:pt>
                <c:pt idx="399">
                  <c:v>15.321533235369747</c:v>
                </c:pt>
                <c:pt idx="400">
                  <c:v>15.333169912535109</c:v>
                </c:pt>
                <c:pt idx="401">
                  <c:v>15.333223868744492</c:v>
                </c:pt>
                <c:pt idx="402">
                  <c:v>15.333241365777949</c:v>
                </c:pt>
                <c:pt idx="403">
                  <c:v>15.334506483734582</c:v>
                </c:pt>
                <c:pt idx="404">
                  <c:v>15.336835057430507</c:v>
                </c:pt>
                <c:pt idx="405">
                  <c:v>15.351385234728916</c:v>
                </c:pt>
                <c:pt idx="406">
                  <c:v>15.351430768633339</c:v>
                </c:pt>
                <c:pt idx="407">
                  <c:v>15.351447561313121</c:v>
                </c:pt>
                <c:pt idx="408">
                  <c:v>15.352740920435954</c:v>
                </c:pt>
                <c:pt idx="409">
                  <c:v>15.355166900518599</c:v>
                </c:pt>
                <c:pt idx="410">
                  <c:v>15.374586771748154</c:v>
                </c:pt>
                <c:pt idx="411">
                  <c:v>15.374626147233441</c:v>
                </c:pt>
                <c:pt idx="412">
                  <c:v>15.374642285180721</c:v>
                </c:pt>
              </c:numCache>
            </c:numRef>
          </c:xVal>
          <c:yVal>
            <c:numRef>
              <c:f>Calculation!$G$61:$G$473</c:f>
              <c:numCache>
                <c:formatCode>0.000_ </c:formatCode>
                <c:ptCount val="413"/>
                <c:pt idx="0">
                  <c:v>87.273381992757578</c:v>
                </c:pt>
                <c:pt idx="1">
                  <c:v>116.39523883148389</c:v>
                </c:pt>
                <c:pt idx="2">
                  <c:v>152.76932277163144</c:v>
                </c:pt>
                <c:pt idx="3">
                  <c:v>172.50804037421005</c:v>
                </c:pt>
                <c:pt idx="4">
                  <c:v>194.49329495511495</c:v>
                </c:pt>
                <c:pt idx="5">
                  <c:v>218.95418688439622</c:v>
                </c:pt>
                <c:pt idx="6">
                  <c:v>246.14107687658208</c:v>
                </c:pt>
                <c:pt idx="7">
                  <c:v>276.3274841544897</c:v>
                </c:pt>
                <c:pt idx="8">
                  <c:v>309.81218028205711</c:v>
                </c:pt>
                <c:pt idx="9">
                  <c:v>346.92150759230998</c:v>
                </c:pt>
                <c:pt idx="10">
                  <c:v>388.01195671430719</c:v>
                </c:pt>
                <c:pt idx="11">
                  <c:v>433.47304495915802</c:v>
                </c:pt>
                <c:pt idx="12">
                  <c:v>483.73054647119039</c:v>
                </c:pt>
                <c:pt idx="13">
                  <c:v>539.25013666961706</c:v>
                </c:pt>
                <c:pt idx="14">
                  <c:v>600.54152839864639</c:v>
                </c:pt>
                <c:pt idx="15">
                  <c:v>668.16319646946693</c:v>
                </c:pt>
                <c:pt idx="16">
                  <c:v>742.72781245314832</c:v>
                </c:pt>
                <c:pt idx="17">
                  <c:v>824.9085448412734</c:v>
                </c:pt>
                <c:pt idx="18">
                  <c:v>915.446424148093</c:v>
                </c:pt>
                <c:pt idx="19">
                  <c:v>1001.1623525906998</c:v>
                </c:pt>
                <c:pt idx="20">
                  <c:v>1088.0562095362993</c:v>
                </c:pt>
                <c:pt idx="21">
                  <c:v>1175.3313893530283</c:v>
                </c:pt>
                <c:pt idx="22">
                  <c:v>1269.1732908558854</c:v>
                </c:pt>
                <c:pt idx="23">
                  <c:v>1370.0794967590223</c:v>
                </c:pt>
                <c:pt idx="24">
                  <c:v>1478.5927147101911</c:v>
                </c:pt>
                <c:pt idx="25">
                  <c:v>1595.3066157252479</c:v>
                </c:pt>
                <c:pt idx="26">
                  <c:v>1720.8730589073671</c:v>
                </c:pt>
                <c:pt idx="27">
                  <c:v>1856.0108844971612</c:v>
                </c:pt>
                <c:pt idx="28">
                  <c:v>2001.5167423061296</c:v>
                </c:pt>
                <c:pt idx="29">
                  <c:v>2158.2786005474536</c:v>
                </c:pt>
                <c:pt idx="30">
                  <c:v>2327.2928423838084</c:v>
                </c:pt>
                <c:pt idx="31">
                  <c:v>2479.8341215320697</c:v>
                </c:pt>
                <c:pt idx="32">
                  <c:v>2625.6609675768609</c:v>
                </c:pt>
                <c:pt idx="33">
                  <c:v>2762.7761572916738</c:v>
                </c:pt>
                <c:pt idx="34">
                  <c:v>2907.4396954544186</c:v>
                </c:pt>
                <c:pt idx="35">
                  <c:v>3060.1970629088864</c:v>
                </c:pt>
                <c:pt idx="36">
                  <c:v>3221.6661696105452</c:v>
                </c:pt>
                <c:pt idx="37">
                  <c:v>3392.5483160205058</c:v>
                </c:pt>
                <c:pt idx="38">
                  <c:v>3573.6474364565415</c:v>
                </c:pt>
                <c:pt idx="39">
                  <c:v>3765.8958348206411</c:v>
                </c:pt>
                <c:pt idx="40">
                  <c:v>3970.3893797646456</c:v>
                </c:pt>
                <c:pt idx="41">
                  <c:v>4188.436874501992</c:v>
                </c:pt>
                <c:pt idx="42">
                  <c:v>4421.6313964154724</c:v>
                </c:pt>
                <c:pt idx="43">
                  <c:v>4620.9783592680496</c:v>
                </c:pt>
                <c:pt idx="44">
                  <c:v>4793.2791744945971</c:v>
                </c:pt>
                <c:pt idx="45">
                  <c:v>4934.2290180988266</c:v>
                </c:pt>
                <c:pt idx="46">
                  <c:v>5081.4678576166416</c:v>
                </c:pt>
                <c:pt idx="47">
                  <c:v>5235.584886847626</c:v>
                </c:pt>
                <c:pt idx="48">
                  <c:v>5397.3561647629876</c:v>
                </c:pt>
                <c:pt idx="49">
                  <c:v>5567.7443164826973</c:v>
                </c:pt>
                <c:pt idx="50">
                  <c:v>5747.9722469611388</c:v>
                </c:pt>
                <c:pt idx="51">
                  <c:v>5939.6390613883386</c:v>
                </c:pt>
                <c:pt idx="52">
                  <c:v>6144.9128205638499</c:v>
                </c:pt>
                <c:pt idx="53">
                  <c:v>6366.8733480133697</c:v>
                </c:pt>
                <c:pt idx="54">
                  <c:v>6610.1782316518065</c:v>
                </c:pt>
                <c:pt idx="55">
                  <c:v>6882.5248419144182</c:v>
                </c:pt>
                <c:pt idx="56">
                  <c:v>7028.7871123983305</c:v>
                </c:pt>
                <c:pt idx="57">
                  <c:v>7067.6359579419022</c:v>
                </c:pt>
                <c:pt idx="58">
                  <c:v>7106.631048551737</c:v>
                </c:pt>
                <c:pt idx="59">
                  <c:v>7145.772683667672</c:v>
                </c:pt>
                <c:pt idx="60">
                  <c:v>7185.0611628716515</c:v>
                </c:pt>
                <c:pt idx="61">
                  <c:v>7224.4967858873688</c:v>
                </c:pt>
                <c:pt idx="62">
                  <c:v>7264.0798525804803</c:v>
                </c:pt>
                <c:pt idx="63">
                  <c:v>7284.8620166557284</c:v>
                </c:pt>
                <c:pt idx="64">
                  <c:v>7305.6855616280809</c:v>
                </c:pt>
                <c:pt idx="65">
                  <c:v>7326.5505355017876</c:v>
                </c:pt>
                <c:pt idx="66">
                  <c:v>7347.4569863023353</c:v>
                </c:pt>
                <c:pt idx="67">
                  <c:v>7368.4049620765018</c:v>
                </c:pt>
                <c:pt idx="68">
                  <c:v>7389.3945108924217</c:v>
                </c:pt>
                <c:pt idx="69">
                  <c:v>7410.4256808395648</c:v>
                </c:pt>
                <c:pt idx="70">
                  <c:v>7431.4985200288693</c:v>
                </c:pt>
                <c:pt idx="71">
                  <c:v>7452.6130765925163</c:v>
                </c:pt>
                <c:pt idx="72">
                  <c:v>7473.7693986841505</c:v>
                </c:pt>
                <c:pt idx="73">
                  <c:v>7456.4196605909774</c:v>
                </c:pt>
                <c:pt idx="74">
                  <c:v>7439.0953149672532</c:v>
                </c:pt>
                <c:pt idx="75">
                  <c:v>7421.7963477368703</c:v>
                </c:pt>
                <c:pt idx="76">
                  <c:v>7404.5227448144924</c:v>
                </c:pt>
                <c:pt idx="77">
                  <c:v>7387.2744921053927</c:v>
                </c:pt>
                <c:pt idx="78">
                  <c:v>7370.0515755055576</c:v>
                </c:pt>
                <c:pt idx="79">
                  <c:v>7352.8539809015792</c:v>
                </c:pt>
                <c:pt idx="80">
                  <c:v>7335.6816941710367</c:v>
                </c:pt>
                <c:pt idx="81">
                  <c:v>7261.6124502028197</c:v>
                </c:pt>
                <c:pt idx="82">
                  <c:v>7188.0370097999903</c:v>
                </c:pt>
                <c:pt idx="83">
                  <c:v>7171.1084520016611</c:v>
                </c:pt>
                <c:pt idx="84">
                  <c:v>7098.1387520030703</c:v>
                </c:pt>
                <c:pt idx="85">
                  <c:v>7025.6593618462766</c:v>
                </c:pt>
                <c:pt idx="86">
                  <c:v>6953.6687141997209</c:v>
                </c:pt>
                <c:pt idx="87">
                  <c:v>6882.1652408851069</c:v>
                </c:pt>
                <c:pt idx="88">
                  <c:v>6811.1473728770752</c:v>
                </c:pt>
                <c:pt idx="89">
                  <c:v>6740.6135403026683</c:v>
                </c:pt>
                <c:pt idx="90">
                  <c:v>6670.5621724412313</c:v>
                </c:pt>
                <c:pt idx="91">
                  <c:v>6600.9916977240273</c:v>
                </c:pt>
                <c:pt idx="92">
                  <c:v>6531.9005437336136</c:v>
                </c:pt>
                <c:pt idx="93">
                  <c:v>6463.2871372039217</c:v>
                </c:pt>
                <c:pt idx="94">
                  <c:v>6395.1499040194813</c:v>
                </c:pt>
                <c:pt idx="95">
                  <c:v>6327.4872692153967</c:v>
                </c:pt>
                <c:pt idx="96">
                  <c:v>6260.297656976908</c:v>
                </c:pt>
                <c:pt idx="97">
                  <c:v>6193.5794906390129</c:v>
                </c:pt>
                <c:pt idx="98">
                  <c:v>6127.3311926860169</c:v>
                </c:pt>
                <c:pt idx="99">
                  <c:v>6061.5511847513999</c:v>
                </c:pt>
                <c:pt idx="100">
                  <c:v>5996.2378876172361</c:v>
                </c:pt>
                <c:pt idx="101">
                  <c:v>5931.3897212140637</c:v>
                </c:pt>
                <c:pt idx="102">
                  <c:v>5867.0051046203189</c:v>
                </c:pt>
                <c:pt idx="103">
                  <c:v>5803.0824560622905</c:v>
                </c:pt>
                <c:pt idx="104">
                  <c:v>5739.6201929133676</c:v>
                </c:pt>
                <c:pt idx="105">
                  <c:v>5676.61673169394</c:v>
                </c:pt>
                <c:pt idx="106">
                  <c:v>5614.0704880710018</c:v>
                </c:pt>
                <c:pt idx="107">
                  <c:v>5551.9798768578166</c:v>
                </c:pt>
                <c:pt idx="108">
                  <c:v>5490.343312013616</c:v>
                </c:pt>
                <c:pt idx="109">
                  <c:v>5429.1592066429794</c:v>
                </c:pt>
                <c:pt idx="110">
                  <c:v>5368.4259729957475</c:v>
                </c:pt>
                <c:pt idx="111">
                  <c:v>5308.1420224664134</c:v>
                </c:pt>
                <c:pt idx="112">
                  <c:v>5248.3057655941284</c:v>
                </c:pt>
                <c:pt idx="113">
                  <c:v>5188.9156120619764</c:v>
                </c:pt>
                <c:pt idx="114">
                  <c:v>5129.9699706969668</c:v>
                </c:pt>
                <c:pt idx="115">
                  <c:v>5071.4672494693623</c:v>
                </c:pt>
                <c:pt idx="116">
                  <c:v>5013.4058554924959</c:v>
                </c:pt>
                <c:pt idx="117">
                  <c:v>4955.784195022301</c:v>
                </c:pt>
                <c:pt idx="118">
                  <c:v>4898.6006734569391</c:v>
                </c:pt>
                <c:pt idx="119">
                  <c:v>4841.8536953364819</c:v>
                </c:pt>
                <c:pt idx="120">
                  <c:v>4785.5416643426488</c:v>
                </c:pt>
                <c:pt idx="121">
                  <c:v>4729.6629832984136</c:v>
                </c:pt>
                <c:pt idx="122">
                  <c:v>4674.216054167553</c:v>
                </c:pt>
                <c:pt idx="123">
                  <c:v>4619.1992780541996</c:v>
                </c:pt>
                <c:pt idx="124">
                  <c:v>4564.6110552025948</c:v>
                </c:pt>
                <c:pt idx="125">
                  <c:v>4510.4497849967402</c:v>
                </c:pt>
                <c:pt idx="126">
                  <c:v>4456.7138659600569</c:v>
                </c:pt>
                <c:pt idx="127">
                  <c:v>4403.4016957547919</c:v>
                </c:pt>
                <c:pt idx="128">
                  <c:v>4350.5116711820328</c:v>
                </c:pt>
                <c:pt idx="129">
                  <c:v>4298.042188180877</c:v>
                </c:pt>
                <c:pt idx="130">
                  <c:v>4245.9916418285147</c:v>
                </c:pt>
                <c:pt idx="131">
                  <c:v>4194.3584263393777</c:v>
                </c:pt>
                <c:pt idx="132">
                  <c:v>4143.1409350653021</c:v>
                </c:pt>
                <c:pt idx="133">
                  <c:v>4092.337560494731</c:v>
                </c:pt>
                <c:pt idx="134">
                  <c:v>4041.9466942524482</c:v>
                </c:pt>
                <c:pt idx="135">
                  <c:v>3991.9667270993286</c:v>
                </c:pt>
                <c:pt idx="136">
                  <c:v>3942.3960489317392</c:v>
                </c:pt>
                <c:pt idx="137">
                  <c:v>3893.2330487814256</c:v>
                </c:pt>
                <c:pt idx="138">
                  <c:v>3844.4761148149205</c:v>
                </c:pt>
                <c:pt idx="139">
                  <c:v>3796.1236343332553</c:v>
                </c:pt>
                <c:pt idx="140">
                  <c:v>3748.1739937714642</c:v>
                </c:pt>
                <c:pt idx="141">
                  <c:v>3700.625578698523</c:v>
                </c:pt>
                <c:pt idx="142">
                  <c:v>3653.4767738165583</c:v>
                </c:pt>
                <c:pt idx="143">
                  <c:v>3606.7259629606024</c:v>
                </c:pt>
                <c:pt idx="144">
                  <c:v>3560.3715290983941</c:v>
                </c:pt>
                <c:pt idx="145">
                  <c:v>3514.4118543297536</c:v>
                </c:pt>
                <c:pt idx="146">
                  <c:v>3468.845319886399</c:v>
                </c:pt>
                <c:pt idx="147">
                  <c:v>3423.6703061312396</c:v>
                </c:pt>
                <c:pt idx="148">
                  <c:v>3378.8851925582812</c:v>
                </c:pt>
                <c:pt idx="149">
                  <c:v>3334.4883577922242</c:v>
                </c:pt>
                <c:pt idx="150">
                  <c:v>3290.4781795879148</c:v>
                </c:pt>
                <c:pt idx="151">
                  <c:v>3246.8530348300851</c:v>
                </c:pt>
                <c:pt idx="152">
                  <c:v>3203.6112995327921</c:v>
                </c:pt>
                <c:pt idx="153">
                  <c:v>3160.7513488392383</c:v>
                </c:pt>
                <c:pt idx="154">
                  <c:v>3118.2715570212918</c:v>
                </c:pt>
                <c:pt idx="155">
                  <c:v>3076.17029747878</c:v>
                </c:pt>
                <c:pt idx="156">
                  <c:v>3034.4459427396919</c:v>
                </c:pt>
                <c:pt idx="157">
                  <c:v>2993.0968644592399</c:v>
                </c:pt>
                <c:pt idx="158">
                  <c:v>2952.1214334198676</c:v>
                </c:pt>
                <c:pt idx="159">
                  <c:v>2911.5180195305015</c:v>
                </c:pt>
                <c:pt idx="160">
                  <c:v>2871.2849918262768</c:v>
                </c:pt>
                <c:pt idx="161">
                  <c:v>2831.4207184681968</c:v>
                </c:pt>
                <c:pt idx="162">
                  <c:v>2791.9235667427174</c:v>
                </c:pt>
                <c:pt idx="163">
                  <c:v>2752.7919030611042</c:v>
                </c:pt>
                <c:pt idx="164">
                  <c:v>2714.0240929594424</c:v>
                </c:pt>
                <c:pt idx="165">
                  <c:v>2675.6185010978966</c:v>
                </c:pt>
                <c:pt idx="166">
                  <c:v>2637.5734912603125</c:v>
                </c:pt>
                <c:pt idx="167">
                  <c:v>2599.8874263539678</c:v>
                </c:pt>
                <c:pt idx="168">
                  <c:v>2562.5586684090517</c:v>
                </c:pt>
                <c:pt idx="169">
                  <c:v>2525.5855785781732</c:v>
                </c:pt>
                <c:pt idx="170">
                  <c:v>2488.9665171362526</c:v>
                </c:pt>
                <c:pt idx="171">
                  <c:v>2452.6998434795282</c:v>
                </c:pt>
                <c:pt idx="172">
                  <c:v>2416.7839161256738</c:v>
                </c:pt>
                <c:pt idx="173">
                  <c:v>2381.2170927132511</c:v>
                </c:pt>
                <c:pt idx="174">
                  <c:v>2345.9977300010678</c:v>
                </c:pt>
                <c:pt idx="175">
                  <c:v>2311.124183867928</c:v>
                </c:pt>
                <c:pt idx="176">
                  <c:v>2276.5948093120314</c:v>
                </c:pt>
                <c:pt idx="177">
                  <c:v>2242.4079604508033</c:v>
                </c:pt>
                <c:pt idx="178">
                  <c:v>2208.5619905204294</c:v>
                </c:pt>
                <c:pt idx="179">
                  <c:v>2175.0552518750028</c:v>
                </c:pt>
                <c:pt idx="180">
                  <c:v>2141.8860959866452</c:v>
                </c:pt>
                <c:pt idx="181">
                  <c:v>2109.0528734446393</c:v>
                </c:pt>
                <c:pt idx="182">
                  <c:v>2076.5539339553138</c:v>
                </c:pt>
                <c:pt idx="183">
                  <c:v>2044.3876263413185</c:v>
                </c:pt>
                <c:pt idx="184">
                  <c:v>2012.5522985413475</c:v>
                </c:pt>
                <c:pt idx="185">
                  <c:v>1981.0462976095494</c:v>
                </c:pt>
                <c:pt idx="186">
                  <c:v>1949.8679697153082</c:v>
                </c:pt>
                <c:pt idx="187">
                  <c:v>1919.0156601425415</c:v>
                </c:pt>
                <c:pt idx="188">
                  <c:v>1888.4877132893778</c:v>
                </c:pt>
                <c:pt idx="189">
                  <c:v>1858.2824726676947</c:v>
                </c:pt>
                <c:pt idx="190">
                  <c:v>1828.3982809025504</c:v>
                </c:pt>
                <c:pt idx="191">
                  <c:v>1798.833479731835</c:v>
                </c:pt>
                <c:pt idx="192">
                  <c:v>1769.5864100058382</c:v>
                </c:pt>
                <c:pt idx="193">
                  <c:v>1740.6554116865639</c:v>
                </c:pt>
                <c:pt idx="194">
                  <c:v>1712.0388238475007</c:v>
                </c:pt>
                <c:pt idx="195">
                  <c:v>1683.7349846730365</c:v>
                </c:pt>
                <c:pt idx="196">
                  <c:v>1655.7422314579558</c:v>
                </c:pt>
                <c:pt idx="197">
                  <c:v>1628.0589006069615</c:v>
                </c:pt>
                <c:pt idx="198">
                  <c:v>1600.6833276343643</c:v>
                </c:pt>
                <c:pt idx="199">
                  <c:v>1573.6138471633274</c:v>
                </c:pt>
                <c:pt idx="200">
                  <c:v>1546.848792925518</c:v>
                </c:pt>
                <c:pt idx="201">
                  <c:v>1520.3864977606245</c:v>
                </c:pt>
                <c:pt idx="202">
                  <c:v>1494.2252936158397</c:v>
                </c:pt>
                <c:pt idx="203">
                  <c:v>1468.363511545419</c:v>
                </c:pt>
                <c:pt idx="204">
                  <c:v>1442.7994817100362</c:v>
                </c:pt>
                <c:pt idx="205">
                  <c:v>1417.5315333763849</c:v>
                </c:pt>
                <c:pt idx="206">
                  <c:v>1392.5579949166242</c:v>
                </c:pt>
                <c:pt idx="207">
                  <c:v>1367.8771938079667</c:v>
                </c:pt>
                <c:pt idx="208">
                  <c:v>1343.4874566319825</c:v>
                </c:pt>
                <c:pt idx="209">
                  <c:v>1319.3871090742309</c:v>
                </c:pt>
                <c:pt idx="210">
                  <c:v>1295.57447592367</c:v>
                </c:pt>
                <c:pt idx="211">
                  <c:v>1272.0478810722395</c:v>
                </c:pt>
                <c:pt idx="212">
                  <c:v>1248.8056475141498</c:v>
                </c:pt>
                <c:pt idx="213">
                  <c:v>1225.8460973453302</c:v>
                </c:pt>
                <c:pt idx="214">
                  <c:v>1203.1675517632075</c:v>
                </c:pt>
                <c:pt idx="215">
                  <c:v>1180.7683310658408</c:v>
                </c:pt>
                <c:pt idx="216">
                  <c:v>1158.6467546513963</c:v>
                </c:pt>
                <c:pt idx="217">
                  <c:v>1136.801141017826</c:v>
                </c:pt>
                <c:pt idx="218">
                  <c:v>1115.2298077620794</c:v>
                </c:pt>
                <c:pt idx="219">
                  <c:v>1093.9310715796596</c:v>
                </c:pt>
                <c:pt idx="220">
                  <c:v>1072.9032482639668</c:v>
                </c:pt>
                <c:pt idx="221">
                  <c:v>1052.1446527057647</c:v>
                </c:pt>
                <c:pt idx="222">
                  <c:v>1031.6535988927351</c:v>
                </c:pt>
                <c:pt idx="223">
                  <c:v>1011.4283999085767</c:v>
                </c:pt>
                <c:pt idx="224">
                  <c:v>991.46736793290188</c:v>
                </c:pt>
                <c:pt idx="225">
                  <c:v>971.76881424015176</c:v>
                </c:pt>
                <c:pt idx="226">
                  <c:v>952.33104919919322</c:v>
                </c:pt>
                <c:pt idx="227">
                  <c:v>933.15238227289535</c:v>
                </c:pt>
                <c:pt idx="228">
                  <c:v>914.23112201721631</c:v>
                </c:pt>
                <c:pt idx="229">
                  <c:v>895.56557608074468</c:v>
                </c:pt>
                <c:pt idx="230">
                  <c:v>877.15405120411197</c:v>
                </c:pt>
                <c:pt idx="231">
                  <c:v>858.99485321924942</c:v>
                </c:pt>
                <c:pt idx="232">
                  <c:v>841.0862870488146</c:v>
                </c:pt>
                <c:pt idx="233">
                  <c:v>823.42665670560257</c:v>
                </c:pt>
                <c:pt idx="234">
                  <c:v>806.0142652917375</c:v>
                </c:pt>
                <c:pt idx="235">
                  <c:v>788.84741499815334</c:v>
                </c:pt>
                <c:pt idx="236">
                  <c:v>771.92440710398557</c:v>
                </c:pt>
                <c:pt idx="237">
                  <c:v>755.24354197575633</c:v>
                </c:pt>
                <c:pt idx="238">
                  <c:v>738.80311906668203</c:v>
                </c:pt>
                <c:pt idx="239">
                  <c:v>722.60143691610665</c:v>
                </c:pt>
                <c:pt idx="240">
                  <c:v>706.63679314875981</c:v>
                </c:pt>
                <c:pt idx="241">
                  <c:v>690.90748447400199</c:v>
                </c:pt>
                <c:pt idx="242">
                  <c:v>675.41180668522611</c:v>
                </c:pt>
                <c:pt idx="243">
                  <c:v>660.14805465899406</c:v>
                </c:pt>
                <c:pt idx="244">
                  <c:v>645.11452235439685</c:v>
                </c:pt>
                <c:pt idx="245">
                  <c:v>630.30950281232458</c:v>
                </c:pt>
                <c:pt idx="246">
                  <c:v>615.73128815463429</c:v>
                </c:pt>
                <c:pt idx="247">
                  <c:v>601.37816958349526</c:v>
                </c:pt>
                <c:pt idx="248">
                  <c:v>587.24843738048844</c:v>
                </c:pt>
                <c:pt idx="249">
                  <c:v>573.34038090591912</c:v>
                </c:pt>
                <c:pt idx="250">
                  <c:v>559.65228859806496</c:v>
                </c:pt>
                <c:pt idx="251">
                  <c:v>546.18244797232569</c:v>
                </c:pt>
                <c:pt idx="252">
                  <c:v>532.92914562027795</c:v>
                </c:pt>
                <c:pt idx="253">
                  <c:v>519.89066720906851</c:v>
                </c:pt>
                <c:pt idx="254">
                  <c:v>507.06529748036058</c:v>
                </c:pt>
                <c:pt idx="255">
                  <c:v>494.45132024964255</c:v>
                </c:pt>
                <c:pt idx="256">
                  <c:v>482.0470184053587</c:v>
                </c:pt>
                <c:pt idx="257">
                  <c:v>469.85067390788555</c:v>
                </c:pt>
                <c:pt idx="258">
                  <c:v>457.86056778875303</c:v>
                </c:pt>
                <c:pt idx="259">
                  <c:v>446.07498014965978</c:v>
                </c:pt>
                <c:pt idx="260">
                  <c:v>434.4921901616554</c:v>
                </c:pt>
                <c:pt idx="261">
                  <c:v>423.11047606410159</c:v>
                </c:pt>
                <c:pt idx="262">
                  <c:v>411.92811516376184</c:v>
                </c:pt>
                <c:pt idx="263">
                  <c:v>400.94338383375106</c:v>
                </c:pt>
                <c:pt idx="264">
                  <c:v>390.15455751264318</c:v>
                </c:pt>
                <c:pt idx="265">
                  <c:v>379.55991070336444</c:v>
                </c:pt>
                <c:pt idx="266">
                  <c:v>369.15771697227109</c:v>
                </c:pt>
                <c:pt idx="267">
                  <c:v>358.94624894803957</c:v>
                </c:pt>
                <c:pt idx="268">
                  <c:v>348.92377832052262</c:v>
                </c:pt>
                <c:pt idx="269">
                  <c:v>339.08857583975595</c:v>
                </c:pt>
                <c:pt idx="270">
                  <c:v>329.43891131483042</c:v>
                </c:pt>
                <c:pt idx="271">
                  <c:v>319.97305361270656</c:v>
                </c:pt>
                <c:pt idx="272">
                  <c:v>310.68927065713473</c:v>
                </c:pt>
                <c:pt idx="273">
                  <c:v>301.58582942732983</c:v>
                </c:pt>
                <c:pt idx="274">
                  <c:v>292.66099595690048</c:v>
                </c:pt>
                <c:pt idx="275">
                  <c:v>283.91303533255211</c:v>
                </c:pt>
                <c:pt idx="276">
                  <c:v>275.34021169285813</c:v>
                </c:pt>
                <c:pt idx="277">
                  <c:v>266.94078822680666</c:v>
                </c:pt>
                <c:pt idx="278">
                  <c:v>258.71302717271902</c:v>
                </c:pt>
                <c:pt idx="279">
                  <c:v>250.65518981675962</c:v>
                </c:pt>
                <c:pt idx="280">
                  <c:v>242.76553649142795</c:v>
                </c:pt>
                <c:pt idx="281">
                  <c:v>235.04232657439709</c:v>
                </c:pt>
                <c:pt idx="282">
                  <c:v>227.48381848690636</c:v>
                </c:pt>
                <c:pt idx="283">
                  <c:v>220.08826969218498</c:v>
                </c:pt>
                <c:pt idx="284">
                  <c:v>212.8539366940353</c:v>
                </c:pt>
                <c:pt idx="285">
                  <c:v>205.77907503529335</c:v>
                </c:pt>
                <c:pt idx="286">
                  <c:v>198.86193929607188</c:v>
                </c:pt>
                <c:pt idx="287">
                  <c:v>192.10078309220006</c:v>
                </c:pt>
                <c:pt idx="288">
                  <c:v>185.49385907346755</c:v>
                </c:pt>
                <c:pt idx="289">
                  <c:v>179.03941892188627</c:v>
                </c:pt>
                <c:pt idx="290">
                  <c:v>172.73571334986883</c:v>
                </c:pt>
                <c:pt idx="291">
                  <c:v>166.58099209837872</c:v>
                </c:pt>
                <c:pt idx="292">
                  <c:v>160.57350393501142</c:v>
                </c:pt>
                <c:pt idx="293">
                  <c:v>154.711496651999</c:v>
                </c:pt>
                <c:pt idx="294">
                  <c:v>148.99321706418746</c:v>
                </c:pt>
                <c:pt idx="295">
                  <c:v>143.41691100691955</c:v>
                </c:pt>
                <c:pt idx="296">
                  <c:v>137.98082333392233</c:v>
                </c:pt>
                <c:pt idx="297">
                  <c:v>132.68319791499368</c:v>
                </c:pt>
                <c:pt idx="298">
                  <c:v>127.52227763370276</c:v>
                </c:pt>
                <c:pt idx="299">
                  <c:v>122.49630438500223</c:v>
                </c:pt>
                <c:pt idx="300">
                  <c:v>117.60351907276915</c:v>
                </c:pt>
                <c:pt idx="301">
                  <c:v>112.84216160720231</c:v>
                </c:pt>
                <c:pt idx="302">
                  <c:v>108.21047090222514</c:v>
                </c:pt>
                <c:pt idx="303">
                  <c:v>103.70668487261119</c:v>
                </c:pt>
                <c:pt idx="304">
                  <c:v>99.32904043128255</c:v>
                </c:pt>
                <c:pt idx="305">
                  <c:v>95.075773486194578</c:v>
                </c:pt>
                <c:pt idx="306">
                  <c:v>90.945118937349847</c:v>
                </c:pt>
                <c:pt idx="307">
                  <c:v>86.935310673535611</c:v>
                </c:pt>
                <c:pt idx="308">
                  <c:v>83.044581569014696</c:v>
                </c:pt>
                <c:pt idx="309">
                  <c:v>79.271163480018032</c:v>
                </c:pt>
                <c:pt idx="310">
                  <c:v>86.910254383485139</c:v>
                </c:pt>
                <c:pt idx="311">
                  <c:v>83.020275075587534</c:v>
                </c:pt>
                <c:pt idx="312">
                  <c:v>79.247595562864419</c:v>
                </c:pt>
                <c:pt idx="313">
                  <c:v>86.885187710772612</c:v>
                </c:pt>
                <c:pt idx="314">
                  <c:v>82.995958582553016</c:v>
                </c:pt>
                <c:pt idx="315">
                  <c:v>79.22401802227445</c:v>
                </c:pt>
                <c:pt idx="316">
                  <c:v>86.860110652805574</c:v>
                </c:pt>
                <c:pt idx="317">
                  <c:v>82.971632087406732</c:v>
                </c:pt>
                <c:pt idx="318">
                  <c:v>79.20043085589414</c:v>
                </c:pt>
                <c:pt idx="319">
                  <c:v>86.835023206914371</c:v>
                </c:pt>
                <c:pt idx="320">
                  <c:v>82.947295587766689</c:v>
                </c:pt>
                <c:pt idx="321">
                  <c:v>79.176834061559518</c:v>
                </c:pt>
                <c:pt idx="322">
                  <c:v>82.959619052990163</c:v>
                </c:pt>
                <c:pt idx="323">
                  <c:v>86.861579694158664</c:v>
                </c:pt>
                <c:pt idx="324">
                  <c:v>82.973057157977109</c:v>
                </c:pt>
                <c:pt idx="325">
                  <c:v>79.20181261383658</c:v>
                </c:pt>
                <c:pt idx="326">
                  <c:v>75.546076877231386</c:v>
                </c:pt>
                <c:pt idx="327">
                  <c:v>90.674929074555507</c:v>
                </c:pt>
                <c:pt idx="328">
                  <c:v>86.673088716861628</c:v>
                </c:pt>
                <c:pt idx="329">
                  <c:v>82.790210052877981</c:v>
                </c:pt>
                <c:pt idx="330">
                  <c:v>79.024524871098919</c:v>
                </c:pt>
                <c:pt idx="331">
                  <c:v>75.374263938103923</c:v>
                </c:pt>
                <c:pt idx="332">
                  <c:v>90.480683552846983</c:v>
                </c:pt>
                <c:pt idx="333">
                  <c:v>86.484576405913387</c:v>
                </c:pt>
                <c:pt idx="334">
                  <c:v>82.607346357725319</c:v>
                </c:pt>
                <c:pt idx="335">
                  <c:v>78.847225147936697</c:v>
                </c:pt>
                <c:pt idx="336">
                  <c:v>75.202443494150003</c:v>
                </c:pt>
                <c:pt idx="337">
                  <c:v>90.286412130751856</c:v>
                </c:pt>
                <c:pt idx="338">
                  <c:v>86.296043076228045</c:v>
                </c:pt>
                <c:pt idx="339">
                  <c:v>82.424466391251443</c:v>
                </c:pt>
                <c:pt idx="340">
                  <c:v>78.669913766583477</c:v>
                </c:pt>
                <c:pt idx="341">
                  <c:v>75.030615870722187</c:v>
                </c:pt>
                <c:pt idx="342">
                  <c:v>90.092115120263117</c:v>
                </c:pt>
                <c:pt idx="343">
                  <c:v>86.107489044033827</c:v>
                </c:pt>
                <c:pt idx="344">
                  <c:v>82.241570473591111</c:v>
                </c:pt>
                <c:pt idx="345">
                  <c:v>78.492591050671862</c:v>
                </c:pt>
                <c:pt idx="346">
                  <c:v>77.591053072250006</c:v>
                </c:pt>
                <c:pt idx="347">
                  <c:v>92.985587084387461</c:v>
                </c:pt>
                <c:pt idx="348">
                  <c:v>88.915858628702338</c:v>
                </c:pt>
                <c:pt idx="349">
                  <c:v>84.966088896655307</c:v>
                </c:pt>
                <c:pt idx="350">
                  <c:v>81.13451025158777</c:v>
                </c:pt>
                <c:pt idx="351">
                  <c:v>77.419354037018536</c:v>
                </c:pt>
                <c:pt idx="352">
                  <c:v>92.791673461541563</c:v>
                </c:pt>
                <c:pt idx="353">
                  <c:v>88.727620415637972</c:v>
                </c:pt>
                <c:pt idx="354">
                  <c:v>84.783443069774748</c:v>
                </c:pt>
                <c:pt idx="355">
                  <c:v>80.957373739434047</c:v>
                </c:pt>
                <c:pt idx="356">
                  <c:v>77.247643720138555</c:v>
                </c:pt>
                <c:pt idx="357">
                  <c:v>92.597730320914053</c:v>
                </c:pt>
                <c:pt idx="358">
                  <c:v>88.539357516679999</c:v>
                </c:pt>
                <c:pt idx="359">
                  <c:v>84.600777258755627</c:v>
                </c:pt>
                <c:pt idx="360">
                  <c:v>80.780221814719212</c:v>
                </c:pt>
                <c:pt idx="361">
                  <c:v>77.075922432020334</c:v>
                </c:pt>
                <c:pt idx="362">
                  <c:v>92.403757959533152</c:v>
                </c:pt>
                <c:pt idx="363">
                  <c:v>88.351070232989457</c:v>
                </c:pt>
                <c:pt idx="364">
                  <c:v>84.41809176857069</c:v>
                </c:pt>
                <c:pt idx="365">
                  <c:v>80.603054785908967</c:v>
                </c:pt>
                <c:pt idx="366">
                  <c:v>76.904190484210034</c:v>
                </c:pt>
                <c:pt idx="367">
                  <c:v>92.20975667559928</c:v>
                </c:pt>
                <c:pt idx="368">
                  <c:v>88.162758866904539</c:v>
                </c:pt>
                <c:pt idx="369">
                  <c:v>84.235386905421066</c:v>
                </c:pt>
                <c:pt idx="370">
                  <c:v>80.425872962628901</c:v>
                </c:pt>
                <c:pt idx="371">
                  <c:v>76.732448189553054</c:v>
                </c:pt>
                <c:pt idx="372">
                  <c:v>92.01572676856739</c:v>
                </c:pt>
                <c:pt idx="373">
                  <c:v>87.974423722136407</c:v>
                </c:pt>
                <c:pt idx="374">
                  <c:v>84.052662976835194</c:v>
                </c:pt>
                <c:pt idx="375">
                  <c:v>80.248676655995169</c:v>
                </c:pt>
                <c:pt idx="376">
                  <c:v>76.560695862289379</c:v>
                </c:pt>
                <c:pt idx="377">
                  <c:v>91.821668539256834</c:v>
                </c:pt>
                <c:pt idx="378">
                  <c:v>87.786065103608124</c:v>
                </c:pt>
                <c:pt idx="379">
                  <c:v>83.869920291508649</c:v>
                </c:pt>
                <c:pt idx="380">
                  <c:v>80.071466178107755</c:v>
                </c:pt>
                <c:pt idx="381">
                  <c:v>76.388933817624633</c:v>
                </c:pt>
                <c:pt idx="382">
                  <c:v>91.627582289513683</c:v>
                </c:pt>
                <c:pt idx="383">
                  <c:v>87.597683317363135</c:v>
                </c:pt>
                <c:pt idx="384">
                  <c:v>83.687159159427949</c:v>
                </c:pt>
                <c:pt idx="385">
                  <c:v>79.894241842450938</c:v>
                </c:pt>
                <c:pt idx="386">
                  <c:v>76.217162372259438</c:v>
                </c:pt>
                <c:pt idx="387">
                  <c:v>91.433468322635775</c:v>
                </c:pt>
                <c:pt idx="388">
                  <c:v>87.409278670883296</c:v>
                </c:pt>
                <c:pt idx="389">
                  <c:v>83.504379891804263</c:v>
                </c:pt>
                <c:pt idx="390">
                  <c:v>79.717003963780911</c:v>
                </c:pt>
                <c:pt idx="391">
                  <c:v>76.045381844006613</c:v>
                </c:pt>
                <c:pt idx="392">
                  <c:v>91.239326943061045</c:v>
                </c:pt>
                <c:pt idx="393">
                  <c:v>87.220851472758198</c:v>
                </c:pt>
                <c:pt idx="394">
                  <c:v>83.321582801150029</c:v>
                </c:pt>
                <c:pt idx="395">
                  <c:v>79.539752858062286</c:v>
                </c:pt>
                <c:pt idx="396">
                  <c:v>75.873592552046219</c:v>
                </c:pt>
                <c:pt idx="397">
                  <c:v>91.045158456530316</c:v>
                </c:pt>
                <c:pt idx="398">
                  <c:v>87.032402032978737</c:v>
                </c:pt>
                <c:pt idx="399">
                  <c:v>83.138768201212883</c:v>
                </c:pt>
                <c:pt idx="400">
                  <c:v>79.362488842542376</c:v>
                </c:pt>
                <c:pt idx="401">
                  <c:v>75.701794816725155</c:v>
                </c:pt>
                <c:pt idx="402">
                  <c:v>90.850963170064091</c:v>
                </c:pt>
                <c:pt idx="403">
                  <c:v>86.843930662702647</c:v>
                </c:pt>
                <c:pt idx="404">
                  <c:v>82.955936407052349</c:v>
                </c:pt>
                <c:pt idx="405">
                  <c:v>79.185212235755372</c:v>
                </c:pt>
                <c:pt idx="406">
                  <c:v>75.529988959766968</c:v>
                </c:pt>
                <c:pt idx="407">
                  <c:v>90.656741391941793</c:v>
                </c:pt>
                <c:pt idx="408">
                  <c:v>86.655437674404681</c:v>
                </c:pt>
                <c:pt idx="409">
                  <c:v>82.773087734973672</c:v>
                </c:pt>
                <c:pt idx="410">
                  <c:v>79.007923357551419</c:v>
                </c:pt>
                <c:pt idx="411">
                  <c:v>75.358175304140076</c:v>
                </c:pt>
                <c:pt idx="412">
                  <c:v>90.462493431757821</c:v>
                </c:pt>
              </c:numCache>
            </c:numRef>
          </c:yVal>
          <c:smooth val="1"/>
          <c:extLst>
            <c:ext xmlns:c16="http://schemas.microsoft.com/office/drawing/2014/chart" uri="{C3380CC4-5D6E-409C-BE32-E72D297353CC}">
              <c16:uniqueId val="{00000000-F864-472D-939B-A05E93FE4760}"/>
            </c:ext>
          </c:extLst>
        </c:ser>
        <c:dLbls>
          <c:showLegendKey val="0"/>
          <c:showVal val="0"/>
          <c:showCatName val="0"/>
          <c:showSerName val="0"/>
          <c:showPercent val="0"/>
          <c:showBubbleSize val="0"/>
        </c:dLbls>
        <c:axId val="172070784"/>
        <c:axId val="172072320"/>
      </c:scatterChart>
      <c:valAx>
        <c:axId val="172070784"/>
        <c:scaling>
          <c:orientation val="minMax"/>
          <c:max val="8"/>
          <c:min val="0"/>
        </c:scaling>
        <c:delete val="0"/>
        <c:axPos val="b"/>
        <c:numFmt formatCode="0_ " sourceLinked="0"/>
        <c:majorTickMark val="out"/>
        <c:minorTickMark val="none"/>
        <c:tickLblPos val="nextTo"/>
        <c:txPr>
          <a:bodyPr/>
          <a:lstStyle/>
          <a:p>
            <a:pPr>
              <a:defRPr sz="1200"/>
            </a:pPr>
            <a:endParaRPr lang="zh-CN"/>
          </a:p>
        </c:txPr>
        <c:crossAx val="172072320"/>
        <c:crosses val="autoZero"/>
        <c:crossBetween val="midCat"/>
      </c:valAx>
      <c:valAx>
        <c:axId val="172072320"/>
        <c:scaling>
          <c:orientation val="minMax"/>
        </c:scaling>
        <c:delete val="0"/>
        <c:axPos val="l"/>
        <c:majorGridlines/>
        <c:numFmt formatCode="0_ " sourceLinked="0"/>
        <c:majorTickMark val="out"/>
        <c:minorTickMark val="none"/>
        <c:tickLblPos val="nextTo"/>
        <c:txPr>
          <a:bodyPr/>
          <a:lstStyle/>
          <a:p>
            <a:pPr>
              <a:defRPr sz="1200"/>
            </a:pPr>
            <a:endParaRPr lang="zh-CN"/>
          </a:p>
        </c:txPr>
        <c:crossAx val="17207078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100"/>
              <a:t>curve of reservoir storage capacity</a:t>
            </a:r>
            <a:endParaRPr lang="zh-CN" altLang="en-US" sz="1100"/>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poly"/>
            <c:order val="2"/>
            <c:dispRSqr val="0"/>
            <c:dispEq val="0"/>
          </c:trendline>
          <c:xVal>
            <c:numRef>
              <c:f>'W.H curve'!$C$8:$C$10</c:f>
              <c:numCache>
                <c:formatCode>0.00_);[Red]\(0.00\)</c:formatCode>
                <c:ptCount val="3"/>
                <c:pt idx="0">
                  <c:v>700</c:v>
                </c:pt>
                <c:pt idx="1">
                  <c:v>720</c:v>
                </c:pt>
                <c:pt idx="2">
                  <c:v>750</c:v>
                </c:pt>
              </c:numCache>
            </c:numRef>
          </c:xVal>
          <c:yVal>
            <c:numRef>
              <c:f>'W.H curve'!$E$8:$E$10</c:f>
              <c:numCache>
                <c:formatCode>0.00_);[Red]\(0.00\)</c:formatCode>
                <c:ptCount val="3"/>
                <c:pt idx="0">
                  <c:v>44</c:v>
                </c:pt>
                <c:pt idx="1">
                  <c:v>108</c:v>
                </c:pt>
                <c:pt idx="2">
                  <c:v>300</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31724672"/>
        <c:axId val="31726208"/>
      </c:scatterChart>
      <c:valAx>
        <c:axId val="31724672"/>
        <c:scaling>
          <c:orientation val="minMax"/>
        </c:scaling>
        <c:delete val="0"/>
        <c:axPos val="b"/>
        <c:numFmt formatCode="0.00_);[Red]\(0.00\)" sourceLinked="1"/>
        <c:majorTickMark val="out"/>
        <c:minorTickMark val="none"/>
        <c:tickLblPos val="nextTo"/>
        <c:txPr>
          <a:bodyPr rot="0"/>
          <a:lstStyle/>
          <a:p>
            <a:pPr>
              <a:defRPr lang="en-US"/>
            </a:pPr>
            <a:endParaRPr lang="zh-CN"/>
          </a:p>
        </c:txPr>
        <c:crossAx val="31726208"/>
        <c:crosses val="autoZero"/>
        <c:crossBetween val="midCat"/>
      </c:valAx>
      <c:valAx>
        <c:axId val="31726208"/>
        <c:scaling>
          <c:orientation val="minMax"/>
        </c:scaling>
        <c:delete val="0"/>
        <c:axPos val="l"/>
        <c:numFmt formatCode="0.00_);[Red]\(0.00\)" sourceLinked="1"/>
        <c:majorTickMark val="out"/>
        <c:minorTickMark val="none"/>
        <c:tickLblPos val="nextTo"/>
        <c:txPr>
          <a:bodyPr/>
          <a:lstStyle/>
          <a:p>
            <a:pPr>
              <a:defRPr lang="en-US" sz="900"/>
            </a:pPr>
            <a:endParaRPr lang="zh-CN"/>
          </a:p>
        </c:txPr>
        <c:crossAx val="31724672"/>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763E-2"/>
          <c:y val="5.6799181803052184E-2"/>
          <c:w val="0.84514512136750963"/>
          <c:h val="0.83747866456634401"/>
        </c:manualLayout>
      </c:layout>
      <c:scatterChart>
        <c:scatterStyle val="lineMarker"/>
        <c:varyColors val="0"/>
        <c:ser>
          <c:idx val="0"/>
          <c:order val="0"/>
          <c:tx>
            <c:v>双曲线模型</c:v>
          </c:tx>
          <c:spPr>
            <a:ln>
              <a:solidFill>
                <a:sysClr val="windowText" lastClr="000000"/>
              </a:solidFill>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0.90851276460434272</c:v>
                </c:pt>
                <c:pt idx="1">
                  <c:v>161.29032258064515</c:v>
                </c:pt>
                <c:pt idx="2">
                  <c:v>289.85507246376807</c:v>
                </c:pt>
                <c:pt idx="3">
                  <c:v>394.73684210526318</c:v>
                </c:pt>
                <c:pt idx="4">
                  <c:v>481.92771084337346</c:v>
                </c:pt>
                <c:pt idx="5">
                  <c:v>555.55555555555554</c:v>
                </c:pt>
                <c:pt idx="6">
                  <c:v>618.5567010309278</c:v>
                </c:pt>
                <c:pt idx="7">
                  <c:v>673.07692307692309</c:v>
                </c:pt>
                <c:pt idx="8">
                  <c:v>720.72072072072081</c:v>
                </c:pt>
                <c:pt idx="9">
                  <c:v>762.71186440677957</c:v>
                </c:pt>
                <c:pt idx="10">
                  <c:v>800</c:v>
                </c:pt>
                <c:pt idx="11">
                  <c:v>833.33333333333326</c:v>
                </c:pt>
                <c:pt idx="12">
                  <c:v>863.30935251798553</c:v>
                </c:pt>
                <c:pt idx="13">
                  <c:v>890.41095890410963</c:v>
                </c:pt>
                <c:pt idx="14">
                  <c:v>915.03267973856202</c:v>
                </c:pt>
                <c:pt idx="15">
                  <c:v>937.5</c:v>
                </c:pt>
                <c:pt idx="16">
                  <c:v>958.08383233532936</c:v>
                </c:pt>
                <c:pt idx="17">
                  <c:v>977.0114942528736</c:v>
                </c:pt>
                <c:pt idx="18">
                  <c:v>994.47513812154693</c:v>
                </c:pt>
                <c:pt idx="19">
                  <c:v>1010.6382978723403</c:v>
                </c:pt>
                <c:pt idx="20">
                  <c:v>1025.6410256410256</c:v>
                </c:pt>
                <c:pt idx="21">
                  <c:v>1039.6039603960396</c:v>
                </c:pt>
                <c:pt idx="22">
                  <c:v>1052.6315789473686</c:v>
                </c:pt>
                <c:pt idx="23">
                  <c:v>1064.8148148148148</c:v>
                </c:pt>
                <c:pt idx="24">
                  <c:v>1076.2331838565021</c:v>
                </c:pt>
                <c:pt idx="25">
                  <c:v>1086.9565217391305</c:v>
                </c:pt>
                <c:pt idx="26">
                  <c:v>1097.0464135021095</c:v>
                </c:pt>
              </c:numCache>
            </c:numRef>
          </c:yVal>
          <c:smooth val="0"/>
          <c:extLst>
            <c:ext xmlns:c16="http://schemas.microsoft.com/office/drawing/2014/chart" uri="{C3380CC4-5D6E-409C-BE32-E72D297353CC}">
              <c16:uniqueId val="{00000000-9A48-4A08-AC07-F9131F99F4C3}"/>
            </c:ext>
          </c:extLst>
        </c:ser>
        <c:ser>
          <c:idx val="1"/>
          <c:order val="1"/>
          <c:tx>
            <c:v>渐近线 y=1/b</c:v>
          </c:tx>
          <c:spPr>
            <a:ln w="22225">
              <a:solidFill>
                <a:schemeClr val="tx1"/>
              </a:solidFill>
              <a:prstDash val="dash"/>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1428.5714285714287</c:v>
                </c:pt>
                <c:pt idx="1">
                  <c:v>1428.5714285714287</c:v>
                </c:pt>
                <c:pt idx="2">
                  <c:v>1428.5714285714287</c:v>
                </c:pt>
                <c:pt idx="3">
                  <c:v>1428.5714285714287</c:v>
                </c:pt>
                <c:pt idx="4">
                  <c:v>1428.5714285714287</c:v>
                </c:pt>
                <c:pt idx="5">
                  <c:v>1428.5714285714287</c:v>
                </c:pt>
                <c:pt idx="6">
                  <c:v>1428.5714285714287</c:v>
                </c:pt>
                <c:pt idx="7">
                  <c:v>1428.5714285714287</c:v>
                </c:pt>
                <c:pt idx="8">
                  <c:v>1428.5714285714287</c:v>
                </c:pt>
                <c:pt idx="9">
                  <c:v>1428.5714285714287</c:v>
                </c:pt>
                <c:pt idx="10">
                  <c:v>1428.5714285714287</c:v>
                </c:pt>
                <c:pt idx="11">
                  <c:v>1428.5714285714287</c:v>
                </c:pt>
                <c:pt idx="12">
                  <c:v>1428.5714285714287</c:v>
                </c:pt>
                <c:pt idx="13">
                  <c:v>1428.5714285714287</c:v>
                </c:pt>
                <c:pt idx="14">
                  <c:v>1428.5714285714287</c:v>
                </c:pt>
                <c:pt idx="15">
                  <c:v>1428.5714285714287</c:v>
                </c:pt>
                <c:pt idx="16">
                  <c:v>1428.5714285714287</c:v>
                </c:pt>
                <c:pt idx="17">
                  <c:v>1428.5714285714287</c:v>
                </c:pt>
                <c:pt idx="18">
                  <c:v>1428.5714285714287</c:v>
                </c:pt>
                <c:pt idx="19">
                  <c:v>1428.5714285714287</c:v>
                </c:pt>
                <c:pt idx="20">
                  <c:v>1428.5714285714287</c:v>
                </c:pt>
                <c:pt idx="21">
                  <c:v>1428.5714285714287</c:v>
                </c:pt>
                <c:pt idx="22">
                  <c:v>1428.5714285714287</c:v>
                </c:pt>
                <c:pt idx="23">
                  <c:v>1428.5714285714287</c:v>
                </c:pt>
                <c:pt idx="24">
                  <c:v>1428.5714285714287</c:v>
                </c:pt>
                <c:pt idx="25">
                  <c:v>1428.5714285714287</c:v>
                </c:pt>
                <c:pt idx="26">
                  <c:v>1428.5714285714287</c:v>
                </c:pt>
              </c:numCache>
            </c:numRef>
          </c:yVal>
          <c:smooth val="0"/>
          <c:extLst>
            <c:ext xmlns:c16="http://schemas.microsoft.com/office/drawing/2014/chart" uri="{C3380CC4-5D6E-409C-BE32-E72D297353CC}">
              <c16:uniqueId val="{00000001-9A48-4A08-AC07-F9131F99F4C3}"/>
            </c:ext>
          </c:extLst>
        </c:ser>
        <c:ser>
          <c:idx val="2"/>
          <c:order val="2"/>
          <c:tx>
            <c:v>切线y=x/a</c:v>
          </c:tx>
          <c:spPr>
            <a:ln w="22225">
              <a:solidFill>
                <a:sysClr val="windowText" lastClr="000000"/>
              </a:solidFill>
              <a:prstDash val="sysDash"/>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9A48-4A08-AC07-F9131F99F4C3}"/>
            </c:ext>
          </c:extLst>
        </c:ser>
        <c:dLbls>
          <c:showLegendKey val="0"/>
          <c:showVal val="0"/>
          <c:showCatName val="0"/>
          <c:showSerName val="0"/>
          <c:showPercent val="0"/>
          <c:showBubbleSize val="0"/>
        </c:dLbls>
        <c:axId val="31451008"/>
        <c:axId val="31452544"/>
      </c:scatterChart>
      <c:valAx>
        <c:axId val="31451008"/>
        <c:scaling>
          <c:orientation val="minMax"/>
        </c:scaling>
        <c:delete val="0"/>
        <c:axPos val="b"/>
        <c:numFmt formatCode="General" sourceLinked="1"/>
        <c:majorTickMark val="out"/>
        <c:minorTickMark val="none"/>
        <c:tickLblPos val="nextTo"/>
        <c:txPr>
          <a:bodyPr rot="0"/>
          <a:lstStyle/>
          <a:p>
            <a:pPr>
              <a:defRPr lang="en-US" sz="100"/>
            </a:pPr>
            <a:endParaRPr lang="zh-CN"/>
          </a:p>
        </c:txPr>
        <c:crossAx val="31452544"/>
        <c:crosses val="autoZero"/>
        <c:crossBetween val="midCat"/>
      </c:valAx>
      <c:valAx>
        <c:axId val="31452544"/>
        <c:scaling>
          <c:orientation val="minMax"/>
        </c:scaling>
        <c:delete val="0"/>
        <c:axPos val="l"/>
        <c:numFmt formatCode="General" sourceLinked="1"/>
        <c:majorTickMark val="out"/>
        <c:minorTickMark val="none"/>
        <c:tickLblPos val="nextTo"/>
        <c:txPr>
          <a:bodyPr/>
          <a:lstStyle/>
          <a:p>
            <a:pPr>
              <a:defRPr lang="en-US" sz="100"/>
            </a:pPr>
            <a:endParaRPr lang="zh-CN"/>
          </a:p>
        </c:txPr>
        <c:crossAx val="31451008"/>
        <c:crosses val="autoZero"/>
        <c:crossBetween val="midCat"/>
      </c:valAx>
    </c:plotArea>
    <c:legend>
      <c:legendPos val="r"/>
      <c:layout>
        <c:manualLayout>
          <c:xMode val="edge"/>
          <c:yMode val="edge"/>
          <c:x val="0.76515678883488469"/>
          <c:y val="1.4263231797755163E-2"/>
          <c:w val="0.23280697516674495"/>
          <c:h val="0.21350363788667376"/>
        </c:manualLayout>
      </c:layout>
      <c:overlay val="0"/>
      <c:spPr>
        <a:ln>
          <a:solidFill>
            <a:sysClr val="windowText" lastClr="000000"/>
          </a:solidFill>
        </a:ln>
      </c:spPr>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5407261592300965E-2"/>
          <c:y val="8.060421426758059E-2"/>
          <c:w val="0.87122462817149038"/>
          <c:h val="0.82426143808014762"/>
        </c:manualLayout>
      </c:layout>
      <c:scatterChart>
        <c:scatterStyle val="smoothMarker"/>
        <c:varyColors val="0"/>
        <c:ser>
          <c:idx val="0"/>
          <c:order val="0"/>
          <c:tx>
            <c:v>指数模型</c:v>
          </c:tx>
          <c:spPr>
            <a:ln>
              <a:solidFill>
                <a:sysClr val="windowText" lastClr="000000"/>
              </a:solidFill>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0-9E23-43C1-AE8D-137960F89B92}"/>
            </c:ext>
          </c:extLst>
        </c:ser>
        <c:dLbls>
          <c:showLegendKey val="0"/>
          <c:showVal val="0"/>
          <c:showCatName val="0"/>
          <c:showSerName val="0"/>
          <c:showPercent val="0"/>
          <c:showBubbleSize val="0"/>
        </c:dLbls>
        <c:axId val="31459200"/>
        <c:axId val="31460736"/>
      </c:scatterChart>
      <c:valAx>
        <c:axId val="31459200"/>
        <c:scaling>
          <c:orientation val="minMax"/>
        </c:scaling>
        <c:delete val="0"/>
        <c:axPos val="b"/>
        <c:numFmt formatCode="General" sourceLinked="1"/>
        <c:majorTickMark val="out"/>
        <c:minorTickMark val="none"/>
        <c:tickLblPos val="nextTo"/>
        <c:txPr>
          <a:bodyPr/>
          <a:lstStyle/>
          <a:p>
            <a:pPr>
              <a:defRPr sz="100"/>
            </a:pPr>
            <a:endParaRPr lang="zh-CN"/>
          </a:p>
        </c:txPr>
        <c:crossAx val="31460736"/>
        <c:crosses val="autoZero"/>
        <c:crossBetween val="midCat"/>
      </c:valAx>
      <c:valAx>
        <c:axId val="31460736"/>
        <c:scaling>
          <c:orientation val="minMax"/>
        </c:scaling>
        <c:delete val="0"/>
        <c:axPos val="l"/>
        <c:numFmt formatCode="General" sourceLinked="1"/>
        <c:majorTickMark val="out"/>
        <c:minorTickMark val="none"/>
        <c:tickLblPos val="nextTo"/>
        <c:txPr>
          <a:bodyPr/>
          <a:lstStyle/>
          <a:p>
            <a:pPr>
              <a:defRPr sz="100"/>
            </a:pPr>
            <a:endParaRPr lang="zh-CN"/>
          </a:p>
        </c:txPr>
        <c:crossAx val="31459200"/>
        <c:crosses val="autoZero"/>
        <c:crossBetween val="midCat"/>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5520230234904558"/>
          <c:y val="7.4548702245552628E-2"/>
          <c:w val="0.79735005657482216"/>
          <c:h val="0.68913396908894642"/>
        </c:manualLayout>
      </c:layout>
      <c:scatterChart>
        <c:scatterStyle val="smoothMarker"/>
        <c:varyColors val="0"/>
        <c:ser>
          <c:idx val="0"/>
          <c:order val="0"/>
          <c:tx>
            <c:v>h-t</c:v>
          </c:tx>
          <c:spPr>
            <a:ln>
              <a:solidFill>
                <a:srgbClr val="0070C0"/>
              </a:solidFill>
            </a:ln>
          </c:spPr>
          <c:marker>
            <c:spPr>
              <a:ln>
                <a:solidFill>
                  <a:srgbClr val="0070C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742.5721783889237</c:v>
              </c:pt>
              <c:pt idx="1">
                <c:v>742.57141453914335</c:v>
              </c:pt>
              <c:pt idx="2">
                <c:v>742.57028992374967</c:v>
              </c:pt>
              <c:pt idx="3">
                <c:v>742.56882391549038</c:v>
              </c:pt>
              <c:pt idx="4">
                <c:v>742.56701894712432</c:v>
              </c:pt>
              <c:pt idx="5">
                <c:v>742.56486784453796</c:v>
              </c:pt>
              <c:pt idx="6">
                <c:v>742.56235729875687</c:v>
              </c:pt>
              <c:pt idx="7">
                <c:v>742.55946967034959</c:v>
              </c:pt>
              <c:pt idx="8">
                <c:v>742.55618399104446</c:v>
              </c:pt>
              <c:pt idx="9">
                <c:v>742.55247654519553</c:v>
              </c:pt>
              <c:pt idx="10">
                <c:v>742.54832121608194</c:v>
              </c:pt>
              <c:pt idx="11">
                <c:v>742.54368969301447</c:v>
              </c:pt>
              <c:pt idx="12">
                <c:v>742.53855159194939</c:v>
              </c:pt>
              <c:pt idx="13">
                <c:v>742.53287451995914</c:v>
              </c:pt>
              <c:pt idx="14">
                <c:v>742.52662410173218</c:v>
              </c:pt>
              <c:pt idx="15">
                <c:v>742.51976397934607</c:v>
              </c:pt>
              <c:pt idx="16">
                <c:v>742.51225579243237</c:v>
              </c:pt>
              <c:pt idx="17">
                <c:v>742.50405914337932</c:v>
              </c:pt>
              <c:pt idx="18">
                <c:v>742.49513155057173</c:v>
              </c:pt>
              <c:pt idx="19">
                <c:v>742.47820009514169</c:v>
              </c:pt>
              <c:pt idx="20">
                <c:v>742.46011419587398</c:v>
              </c:pt>
              <c:pt idx="21">
                <c:v>742.440821747516</c:v>
              </c:pt>
              <c:pt idx="22">
                <c:v>742.42027065494278</c:v>
              </c:pt>
              <c:pt idx="23">
                <c:v>742.37550122062783</c:v>
              </c:pt>
              <c:pt idx="24">
                <c:v>742.34000651514282</c:v>
              </c:pt>
              <c:pt idx="25">
                <c:v>742.30287507974674</c:v>
              </c:pt>
              <c:pt idx="26">
                <c:v>742.26405779421373</c:v>
              </c:pt>
              <c:pt idx="27">
                <c:v>742.22350662289819</c:v>
              </c:pt>
              <c:pt idx="28">
                <c:v>742.18117494330852</c:v>
              </c:pt>
              <c:pt idx="29">
                <c:v>742.13701791408403</c:v>
              </c:pt>
              <c:pt idx="30">
                <c:v>742.09099288527545</c:v>
              </c:pt>
              <c:pt idx="31">
                <c:v>742.04305985386907</c:v>
              </c:pt>
              <c:pt idx="32">
                <c:v>741.993181967434</c:v>
              </c:pt>
              <c:pt idx="33">
                <c:v>741.88826136100977</c:v>
              </c:pt>
              <c:pt idx="34">
                <c:v>741.81525590194997</c:v>
              </c:pt>
              <c:pt idx="35">
                <c:v>741.73994123935336</c:v>
              </c:pt>
              <c:pt idx="36">
                <c:v>741.66227176531117</c:v>
              </c:pt>
              <c:pt idx="37">
                <c:v>741.58220393779754</c:v>
              </c:pt>
              <c:pt idx="38">
                <c:v>741.49969671686358</c:v>
              </c:pt>
              <c:pt idx="39">
                <c:v>741.41471204892139</c:v>
              </c:pt>
              <c:pt idx="40">
                <c:v>741.32721540244813</c:v>
              </c:pt>
              <c:pt idx="41">
                <c:v>741.13431794110352</c:v>
              </c:pt>
              <c:pt idx="42">
                <c:v>741.03453081452471</c:v>
              </c:pt>
              <c:pt idx="43">
                <c:v>740.93307098187893</c:v>
              </c:pt>
              <c:pt idx="44">
                <c:v>740.82994118766476</c:v>
              </c:pt>
              <c:pt idx="45">
                <c:v>740.72514726024451</c:v>
              </c:pt>
              <c:pt idx="46">
                <c:v>740.61869835485845</c:v>
              </c:pt>
              <c:pt idx="47">
                <c:v>740.51060720297357</c:v>
              </c:pt>
              <c:pt idx="48">
                <c:v>740.40089036643303</c:v>
              </c:pt>
              <c:pt idx="49">
                <c:v>740.28956849457961</c:v>
              </c:pt>
              <c:pt idx="50">
                <c:v>740.17666658221049</c:v>
              </c:pt>
              <c:pt idx="51">
                <c:v>739.72361926420433</c:v>
              </c:pt>
              <c:pt idx="52">
                <c:v>739.4959908042224</c:v>
              </c:pt>
              <c:pt idx="53">
                <c:v>739.26911003520718</c:v>
              </c:pt>
              <c:pt idx="54">
                <c:v>739.04326501794151</c:v>
              </c:pt>
              <c:pt idx="55">
                <c:v>738.81873793285274</c:v>
              </c:pt>
              <c:pt idx="56">
                <c:v>738.59580272339781</c:v>
              </c:pt>
              <c:pt idx="57">
                <c:v>738.374722934484</c:v>
              </c:pt>
              <c:pt idx="58">
                <c:v>738.15574979068163</c:v>
              </c:pt>
              <c:pt idx="59">
                <c:v>737.9391205484892</c:v>
              </c:pt>
              <c:pt idx="60">
                <c:v>737.72505714548538</c:v>
              </c:pt>
              <c:pt idx="61">
                <c:v>737.51376515764161</c:v>
              </c:pt>
              <c:pt idx="62">
                <c:v>737.30543306505444</c:v>
              </c:pt>
              <c:pt idx="63">
                <c:v>737.10023181646932</c:v>
              </c:pt>
              <c:pt idx="64">
                <c:v>736.89831467457952</c:v>
              </c:pt>
              <c:pt idx="65">
                <c:v>736.69981731754478</c:v>
              </c:pt>
              <c:pt idx="66">
                <c:v>736.49185262774984</c:v>
              </c:pt>
              <c:pt idx="67">
                <c:v>736.27340239878015</c:v>
              </c:pt>
              <c:pt idx="68">
                <c:v>736.04325594609202</c:v>
              </c:pt>
              <c:pt idx="69">
                <c:v>735.79995533133354</c:v>
              </c:pt>
              <c:pt idx="70">
                <c:v>735.54171887373673</c:v>
              </c:pt>
              <c:pt idx="71">
                <c:v>735.26633146193058</c:v>
              </c:pt>
              <c:pt idx="72">
                <c:v>734.9709822659654</c:v>
              </c:pt>
              <c:pt idx="73">
                <c:v>734.65201552779376</c:v>
              </c:pt>
              <c:pt idx="74">
                <c:v>734.30453023657481</c:v>
              </c:pt>
              <c:pt idx="75">
                <c:v>733.92170017416504</c:v>
              </c:pt>
              <c:pt idx="76">
                <c:v>733.4935341491697</c:v>
              </c:pt>
              <c:pt idx="77">
                <c:v>733.24050861118803</c:v>
              </c:pt>
              <c:pt idx="78">
                <c:v>732.96590850488008</c:v>
              </c:pt>
              <c:pt idx="79">
                <c:v>732.66443718013841</c:v>
              </c:pt>
              <c:pt idx="80">
                <c:v>732.32826047948652</c:v>
              </c:pt>
              <c:pt idx="81">
                <c:v>731.94493710411598</c:v>
              </c:pt>
              <c:pt idx="82">
                <c:v>731.4925696725852</c:v>
              </c:pt>
              <c:pt idx="83">
                <c:v>730.92581484539562</c:v>
              </c:pt>
              <c:pt idx="84">
                <c:v>730.11787446118296</c:v>
              </c:pt>
              <c:pt idx="85">
                <c:v>728.4414783295889</c:v>
              </c:pt>
              <c:pt idx="86">
                <c:v>727.26876971384308</c:v>
              </c:pt>
              <c:pt idx="87">
                <c:v>726.71189229197512</c:v>
              </c:pt>
              <c:pt idx="88">
                <c:v>726.25572638821041</c:v>
              </c:pt>
              <c:pt idx="89">
                <c:v>725.8557969974446</c:v>
              </c:pt>
              <c:pt idx="90">
                <c:v>725.49345711898479</c:v>
              </c:pt>
              <c:pt idx="91">
                <c:v>725.15865307962054</c:v>
              </c:pt>
              <c:pt idx="92">
                <c:v>724.84519564418758</c:v>
              </c:pt>
              <c:pt idx="93">
                <c:v>724.54894125077192</c:v>
              </c:pt>
              <c:pt idx="94">
                <c:v>724.26694916217275</c:v>
              </c:pt>
              <c:pt idx="95">
                <c:v>723.99704027391306</c:v>
              </c:pt>
              <c:pt idx="96">
                <c:v>723.73754520330715</c:v>
              </c:pt>
              <c:pt idx="97">
                <c:v>723.48715071344122</c:v>
              </c:pt>
              <c:pt idx="98">
                <c:v>723.24480115252311</c:v>
              </c:pt>
              <c:pt idx="99">
                <c:v>723.00963252494671</c:v>
              </c:pt>
              <c:pt idx="100">
                <c:v>722.78092685694457</c:v>
              </c:pt>
              <c:pt idx="101">
                <c:v>722.55807968970123</c:v>
              </c:pt>
              <c:pt idx="102">
                <c:v>722.34057634993383</c:v>
              </c:pt>
              <c:pt idx="103">
                <c:v>722.12797425809106</c:v>
              </c:pt>
              <c:pt idx="104">
                <c:v>721.91988949271058</c:v>
              </c:pt>
              <c:pt idx="105">
                <c:v>721.71598642021888</c:v>
              </c:pt>
              <c:pt idx="106">
                <c:v>720.82168906208346</c:v>
              </c:pt>
              <c:pt idx="107">
                <c:v>720.6375227911841</c:v>
              </c:pt>
              <c:pt idx="108">
                <c:v>719.82883225228352</c:v>
              </c:pt>
              <c:pt idx="109">
                <c:v>719.07176579504869</c:v>
              </c:pt>
              <c:pt idx="110">
                <c:v>718.35551520599279</c:v>
              </c:pt>
              <c:pt idx="111">
                <c:v>717.67268600597629</c:v>
              </c:pt>
              <c:pt idx="112">
                <c:v>717.01794749444787</c:v>
              </c:pt>
              <c:pt idx="113">
                <c:v>716.38730296963968</c:v>
              </c:pt>
              <c:pt idx="114">
                <c:v>715.77766285700011</c:v>
              </c:pt>
              <c:pt idx="115">
                <c:v>715.18657951450552</c:v>
              </c:pt>
              <c:pt idx="116">
                <c:v>714.6120744334404</c:v>
              </c:pt>
              <c:pt idx="117">
                <c:v>714.05252119340798</c:v>
              </c:pt>
              <c:pt idx="118">
                <c:v>713.5065635901027</c:v>
              </c:pt>
              <c:pt idx="119">
                <c:v>712.97305678951273</c:v>
              </c:pt>
              <c:pt idx="120">
                <c:v>712.45102403757289</c:v>
              </c:pt>
              <c:pt idx="121">
                <c:v>711.93962416547856</c:v>
              </c:pt>
              <c:pt idx="122">
                <c:v>711.43812676493178</c:v>
              </c:pt>
              <c:pt idx="123">
                <c:v>710.94589292572971</c:v>
              </c:pt>
              <c:pt idx="124">
                <c:v>710.46236008127062</c:v>
              </c:pt>
              <c:pt idx="125">
                <c:v>709.98702993739585</c:v>
              </c:pt>
              <c:pt idx="126">
                <c:v>709.51945874942544</c:v>
              </c:pt>
              <c:pt idx="127">
                <c:v>709.05924941113619</c:v>
              </c:pt>
              <c:pt idx="128">
                <c:v>708.60604495861321</c:v>
              </c:pt>
              <c:pt idx="129">
                <c:v>708.15952319096925</c:v>
              </c:pt>
              <c:pt idx="130">
                <c:v>707.71939218149112</c:v>
              </c:pt>
              <c:pt idx="131">
                <c:v>707.28538650515463</c:v>
              </c:pt>
              <c:pt idx="132">
                <c:v>706.8572640473775</c:v>
              </c:pt>
              <c:pt idx="133">
                <c:v>706.43480328801991</c:v>
              </c:pt>
              <c:pt idx="134">
                <c:v>706.01780097678773</c:v>
              </c:pt>
              <c:pt idx="135">
                <c:v>705.60607013317247</c:v>
              </c:pt>
              <c:pt idx="136">
                <c:v>705.1994383171575</c:v>
              </c:pt>
              <c:pt idx="137">
                <c:v>704.79774612715903</c:v>
              </c:pt>
              <c:pt idx="138">
                <c:v>704.40084588972957</c:v>
              </c:pt>
              <c:pt idx="139">
                <c:v>704.00860051190682</c:v>
              </c:pt>
              <c:pt idx="140">
                <c:v>703.62088247219526</c:v>
              </c:pt>
              <c:pt idx="141">
                <c:v>703.2375729302546</c:v>
              </c:pt>
              <c:pt idx="142">
                <c:v>702.85856093866551</c:v>
              </c:pt>
              <c:pt idx="143">
                <c:v>702.48374274283674</c:v>
              </c:pt>
              <c:pt idx="144">
                <c:v>702.11302115731405</c:v>
              </c:pt>
              <c:pt idx="145">
                <c:v>701.74630500856392</c:v>
              </c:pt>
              <c:pt idx="146">
                <c:v>701.38350863578523</c:v>
              </c:pt>
              <c:pt idx="147">
                <c:v>701.02455144255839</c:v>
              </c:pt>
            </c:numLit>
          </c:yVal>
          <c:smooth val="1"/>
          <c:extLst>
            <c:ext xmlns:c16="http://schemas.microsoft.com/office/drawing/2014/chart" uri="{C3380CC4-5D6E-409C-BE32-E72D297353CC}">
              <c16:uniqueId val="{00000000-6693-4A23-8DAA-31C9A23E297D}"/>
            </c:ext>
          </c:extLst>
        </c:ser>
        <c:ser>
          <c:idx val="1"/>
          <c:order val="1"/>
          <c:tx>
            <c:v>z-t</c:v>
          </c:tx>
          <c:spPr>
            <a:ln>
              <a:solidFill>
                <a:srgbClr val="FF0000"/>
              </a:solidFill>
            </a:ln>
          </c:spPr>
          <c:marker>
            <c:symbol val="square"/>
            <c:size val="7"/>
            <c:spPr>
              <a:solidFill>
                <a:srgbClr val="FF0000"/>
              </a:solidFill>
              <a:ln>
                <a:solidFill>
                  <a:srgbClr val="FF000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740</c:v>
              </c:pt>
              <c:pt idx="1">
                <c:v>739.84522997480099</c:v>
              </c:pt>
              <c:pt idx="2">
                <c:v>739.68557572469729</c:v>
              </c:pt>
              <c:pt idx="3">
                <c:v>739.52105456240849</c:v>
              </c:pt>
              <c:pt idx="4">
                <c:v>739.35166690904828</c:v>
              </c:pt>
              <c:pt idx="5">
                <c:v>739.17740362340624</c:v>
              </c:pt>
              <c:pt idx="6">
                <c:v>738.99824947052184</c:v>
              </c:pt>
              <c:pt idx="7">
                <c:v>738.81418492299792</c:v>
              </c:pt>
              <c:pt idx="8">
                <c:v>738.62518715982083</c:v>
              </c:pt>
              <c:pt idx="9">
                <c:v>738.43123064529448</c:v>
              </c:pt>
              <c:pt idx="10">
                <c:v>738.23228747305097</c:v>
              </c:pt>
              <c:pt idx="11">
                <c:v>738.0283275710658</c:v>
              </c:pt>
              <c:pt idx="12">
                <c:v>737.81931882036986</c:v>
              </c:pt>
              <c:pt idx="13">
                <c:v>737.60522711778628</c:v>
              </c:pt>
              <c:pt idx="14">
                <c:v>737.38601640083891</c:v>
              </c:pt>
              <c:pt idx="15">
                <c:v>737.16164864606719</c:v>
              </c:pt>
              <c:pt idx="16">
                <c:v>736.93208384785498</c:v>
              </c:pt>
              <c:pt idx="17">
                <c:v>736.6972799823975</c:v>
              </c:pt>
              <c:pt idx="18">
                <c:v>736.45719295981041</c:v>
              </c:pt>
              <c:pt idx="19">
                <c:v>736.20454826983087</c:v>
              </c:pt>
              <c:pt idx="20">
                <c:v>735.94619375575064</c:v>
              </c:pt>
              <c:pt idx="21">
                <c:v>735.68207575183305</c:v>
              </c:pt>
              <c:pt idx="22">
                <c:v>735.41214061664357</c:v>
              </c:pt>
              <c:pt idx="23">
                <c:v>735.11342711974783</c:v>
              </c:pt>
              <c:pt idx="24">
                <c:v>734.88395534133303</c:v>
              </c:pt>
              <c:pt idx="25">
                <c:v>734.65026502624676</c:v>
              </c:pt>
              <c:pt idx="26">
                <c:v>734.41230628955657</c:v>
              </c:pt>
              <c:pt idx="27">
                <c:v>734.17003033347044</c:v>
              </c:pt>
              <c:pt idx="28">
                <c:v>733.92338977581471</c:v>
              </c:pt>
              <c:pt idx="29">
                <c:v>733.67233901791133</c:v>
              </c:pt>
              <c:pt idx="30">
                <c:v>733.41683465476467</c:v>
              </c:pt>
              <c:pt idx="31">
                <c:v>733.15683593050323</c:v>
              </c:pt>
              <c:pt idx="32">
                <c:v>732.89230524193999</c:v>
              </c:pt>
              <c:pt idx="33">
                <c:v>732.57014397538262</c:v>
              </c:pt>
              <c:pt idx="34">
                <c:v>732.35019716316799</c:v>
              </c:pt>
              <c:pt idx="35">
                <c:v>732.12677672852692</c:v>
              </c:pt>
              <c:pt idx="36">
                <c:v>731.89983675099029</c:v>
              </c:pt>
              <c:pt idx="37">
                <c:v>731.66933337616581</c:v>
              </c:pt>
              <c:pt idx="38">
                <c:v>731.43522525192498</c:v>
              </c:pt>
              <c:pt idx="39">
                <c:v>731.19747401268694</c:v>
              </c:pt>
              <c:pt idx="40">
                <c:v>730.95604481510929</c:v>
              </c:pt>
              <c:pt idx="41">
                <c:v>730.60804851120554</c:v>
              </c:pt>
              <c:pt idx="42">
                <c:v>730.42930174051548</c:v>
              </c:pt>
              <c:pt idx="43">
                <c:v>730.24858019036958</c:v>
              </c:pt>
              <c:pt idx="44">
                <c:v>730.0658865281938</c:v>
              </c:pt>
              <c:pt idx="45">
                <c:v>729.88122650526657</c:v>
              </c:pt>
              <c:pt idx="46">
                <c:v>729.69460919973949</c:v>
              </c:pt>
              <c:pt idx="47">
                <c:v>729.50604726597896</c:v>
              </c:pt>
              <c:pt idx="48">
                <c:v>729.31555718871959</c:v>
              </c:pt>
              <c:pt idx="49">
                <c:v>729.12315954019073</c:v>
              </c:pt>
              <c:pt idx="50">
                <c:v>728.92887923806074</c:v>
              </c:pt>
              <c:pt idx="51">
                <c:v>728.39415084007635</c:v>
              </c:pt>
              <c:pt idx="52">
                <c:v>728.1245821224154</c:v>
              </c:pt>
              <c:pt idx="53">
                <c:v>727.85567999206671</c:v>
              </c:pt>
              <c:pt idx="54">
                <c:v>727.58773248962154</c:v>
              </c:pt>
              <c:pt idx="55">
                <c:v>727.32102177530908</c:v>
              </c:pt>
              <c:pt idx="56">
                <c:v>727.05582177238841</c:v>
              </c:pt>
              <c:pt idx="57">
                <c:v>726.79239600556252</c:v>
              </c:pt>
              <c:pt idx="58">
                <c:v>726.53099567919321</c:v>
              </c:pt>
              <c:pt idx="59">
                <c:v>726.27185802956762</c:v>
              </c:pt>
              <c:pt idx="60">
                <c:v>726.01520497404942</c:v>
              </c:pt>
              <c:pt idx="61">
                <c:v>725.76124206839154</c:v>
              </c:pt>
              <c:pt idx="62">
                <c:v>725.51015777246789</c:v>
              </c:pt>
              <c:pt idx="63">
                <c:v>725.26212301479666</c:v>
              </c:pt>
              <c:pt idx="64">
                <c:v>725.01729103784135</c:v>
              </c:pt>
              <c:pt idx="65">
                <c:v>724.77579749952724</c:v>
              </c:pt>
              <c:pt idx="66">
                <c:v>724.52475526200135</c:v>
              </c:pt>
              <c:pt idx="67">
                <c:v>724.26314609860651</c:v>
              </c:pt>
              <c:pt idx="68">
                <c:v>723.98975930455458</c:v>
              </c:pt>
              <c:pt idx="69">
                <c:v>723.70313692124409</c:v>
              </c:pt>
              <c:pt idx="70">
                <c:v>723.40149724765399</c:v>
              </c:pt>
              <c:pt idx="71">
                <c:v>723.08262515215472</c:v>
              </c:pt>
              <c:pt idx="72">
                <c:v>722.74370978453783</c:v>
              </c:pt>
              <c:pt idx="73">
                <c:v>722.38109536649074</c:v>
              </c:pt>
              <c:pt idx="74">
                <c:v>721.9898808669036</c:v>
              </c:pt>
              <c:pt idx="75">
                <c:v>721.56324004736155</c:v>
              </c:pt>
              <c:pt idx="76">
                <c:v>721.09118169619273</c:v>
              </c:pt>
              <c:pt idx="77">
                <c:v>720.81511615731949</c:v>
              </c:pt>
              <c:pt idx="78">
                <c:v>720.51745269794378</c:v>
              </c:pt>
              <c:pt idx="79">
                <c:v>720.1928946623168</c:v>
              </c:pt>
              <c:pt idx="80">
                <c:v>719.83360788731829</c:v>
              </c:pt>
              <c:pt idx="81">
                <c:v>719.42715106849721</c:v>
              </c:pt>
              <c:pt idx="82">
                <c:v>718.95162681876616</c:v>
              </c:pt>
              <c:pt idx="83">
                <c:v>718.36169179298133</c:v>
              </c:pt>
              <c:pt idx="84">
                <c:v>717.53054782413119</c:v>
              </c:pt>
              <c:pt idx="85">
                <c:v>715.8309247162091</c:v>
              </c:pt>
              <c:pt idx="86">
                <c:v>714.67715682965775</c:v>
              </c:pt>
              <c:pt idx="87">
                <c:v>714.13920751840476</c:v>
              </c:pt>
              <c:pt idx="88">
                <c:v>713.70195710316921</c:v>
              </c:pt>
              <c:pt idx="89">
                <c:v>713.32093057534075</c:v>
              </c:pt>
              <c:pt idx="90">
                <c:v>712.97748093071857</c:v>
              </c:pt>
              <c:pt idx="91">
                <c:v>712.66155449258451</c:v>
              </c:pt>
              <c:pt idx="92">
                <c:v>712.36696202226665</c:v>
              </c:pt>
              <c:pt idx="93">
                <c:v>712.08955995434064</c:v>
              </c:pt>
              <c:pt idx="94">
                <c:v>711.82640754809631</c:v>
              </c:pt>
              <c:pt idx="95">
                <c:v>711.57532569554439</c:v>
              </c:pt>
              <c:pt idx="96">
                <c:v>711.33464501048911</c:v>
              </c:pt>
              <c:pt idx="97">
                <c:v>711.10305225250454</c:v>
              </c:pt>
              <c:pt idx="98">
                <c:v>710.87949176628433</c:v>
              </c:pt>
              <c:pt idx="99">
                <c:v>710.66309955270924</c:v>
              </c:pt>
              <c:pt idx="100">
                <c:v>710.45315763449742</c:v>
              </c:pt>
              <c:pt idx="101">
                <c:v>710.24906154931921</c:v>
              </c:pt>
              <c:pt idx="102">
                <c:v>710.05029662037441</c:v>
              </c:pt>
              <c:pt idx="103">
                <c:v>709.85642026459539</c:v>
              </c:pt>
              <c:pt idx="104">
                <c:v>709.66704855700459</c:v>
              </c:pt>
              <c:pt idx="105">
                <c:v>709.48184586050752</c:v>
              </c:pt>
              <c:pt idx="106">
                <c:v>708.6685050061036</c:v>
              </c:pt>
              <c:pt idx="107">
                <c:v>708.50297136906295</c:v>
              </c:pt>
              <c:pt idx="108">
                <c:v>707.77491534294484</c:v>
              </c:pt>
              <c:pt idx="109">
                <c:v>707.09822167114089</c:v>
              </c:pt>
              <c:pt idx="110">
                <c:v>706.46208207123482</c:v>
              </c:pt>
              <c:pt idx="111">
                <c:v>705.85910199514217</c:v>
              </c:pt>
              <c:pt idx="112">
                <c:v>705.28395067334668</c:v>
              </c:pt>
              <c:pt idx="113">
                <c:v>704.73263133509261</c:v>
              </c:pt>
              <c:pt idx="114">
                <c:v>704.20205433682702</c:v>
              </c:pt>
              <c:pt idx="115">
                <c:v>703.68977196750006</c:v>
              </c:pt>
              <c:pt idx="116">
                <c:v>703.19380564935329</c:v>
              </c:pt>
              <c:pt idx="117">
                <c:v>702.71252889292521</c:v>
              </c:pt>
              <c:pt idx="118">
                <c:v>702.24458542482773</c:v>
              </c:pt>
              <c:pt idx="119">
                <c:v>701.78883034194644</c:v>
              </c:pt>
              <c:pt idx="120">
                <c:v>701.34428682109149</c:v>
              </c:pt>
              <c:pt idx="121">
                <c:v>700.91011362431652</c:v>
              </c:pt>
              <c:pt idx="122">
                <c:v>700.48558027415993</c:v>
              </c:pt>
              <c:pt idx="123">
                <c:v>700.0700477912352</c:v>
              </c:pt>
              <c:pt idx="124">
                <c:v>699.66295353973794</c:v>
              </c:pt>
              <c:pt idx="125">
                <c:v>699.26379915628513</c:v>
              </c:pt>
              <c:pt idx="126">
                <c:v>698.87214082695289</c:v>
              </c:pt>
              <c:pt idx="127">
                <c:v>698.48758137625384</c:v>
              </c:pt>
              <c:pt idx="128">
                <c:v>698.1097637709878</c:v>
              </c:pt>
              <c:pt idx="129">
                <c:v>697.7383657409631</c:v>
              </c:pt>
              <c:pt idx="130">
                <c:v>697.37309529013862</c:v>
              </c:pt>
              <c:pt idx="131">
                <c:v>697.01368692414451</c:v>
              </c:pt>
              <c:pt idx="132">
                <c:v>696.6598984590313</c:v>
              </c:pt>
              <c:pt idx="133">
                <c:v>696.31150830526849</c:v>
              </c:pt>
              <c:pt idx="134">
                <c:v>695.96831314315511</c:v>
              </c:pt>
              <c:pt idx="135">
                <c:v>695.63012592275061</c:v>
              </c:pt>
              <c:pt idx="136">
                <c:v>695.29677413458762</c:v>
              </c:pt>
              <c:pt idx="137">
                <c:v>694.96809830760867</c:v>
              </c:pt>
              <c:pt idx="138">
                <c:v>694.64395069887303</c:v>
              </c:pt>
              <c:pt idx="139">
                <c:v>694.32419414590129</c:v>
              </c:pt>
              <c:pt idx="140">
                <c:v>694.0087010576633</c:v>
              </c:pt>
              <c:pt idx="141">
                <c:v>693.69735252425801</c:v>
              </c:pt>
              <c:pt idx="142">
                <c:v>693.3900375286878</c:v>
              </c:pt>
              <c:pt idx="143">
                <c:v>693.08665224675747</c:v>
              </c:pt>
              <c:pt idx="144">
                <c:v>692.7870994233906</c:v>
              </c:pt>
              <c:pt idx="145">
                <c:v>692.49128781540719</c:v>
              </c:pt>
              <c:pt idx="146">
                <c:v>692.19913169233905</c:v>
              </c:pt>
              <c:pt idx="147">
                <c:v>691.91055038807622</c:v>
              </c:pt>
            </c:numLit>
          </c:yVal>
          <c:smooth val="1"/>
          <c:extLst>
            <c:ext xmlns:c16="http://schemas.microsoft.com/office/drawing/2014/chart" uri="{C3380CC4-5D6E-409C-BE32-E72D297353CC}">
              <c16:uniqueId val="{00000001-6693-4A23-8DAA-31C9A23E297D}"/>
            </c:ext>
          </c:extLst>
        </c:ser>
        <c:dLbls>
          <c:showLegendKey val="0"/>
          <c:showVal val="0"/>
          <c:showCatName val="0"/>
          <c:showSerName val="0"/>
          <c:showPercent val="0"/>
          <c:showBubbleSize val="0"/>
        </c:dLbls>
        <c:axId val="31598848"/>
        <c:axId val="31609216"/>
      </c:scatterChart>
      <c:valAx>
        <c:axId val="31598848"/>
        <c:scaling>
          <c:orientation val="minMax"/>
        </c:scaling>
        <c:delete val="0"/>
        <c:axPos val="b"/>
        <c:numFmt formatCode="General" sourceLinked="1"/>
        <c:majorTickMark val="out"/>
        <c:minorTickMark val="none"/>
        <c:tickLblPos val="nextTo"/>
        <c:crossAx val="31609216"/>
        <c:crosses val="autoZero"/>
        <c:crossBetween val="midCat"/>
      </c:valAx>
      <c:valAx>
        <c:axId val="31609216"/>
        <c:scaling>
          <c:orientation val="minMax"/>
        </c:scaling>
        <c:delete val="0"/>
        <c:axPos val="l"/>
        <c:majorGridlines/>
        <c:numFmt formatCode="General" sourceLinked="1"/>
        <c:majorTickMark val="out"/>
        <c:minorTickMark val="none"/>
        <c:tickLblPos val="nextTo"/>
        <c:crossAx val="31598848"/>
        <c:crosses val="autoZero"/>
        <c:crossBetween val="midCat"/>
      </c:valAx>
    </c:plotArea>
    <c:legend>
      <c:legendPos val="r"/>
      <c:layout>
        <c:manualLayout>
          <c:xMode val="edge"/>
          <c:yMode val="edge"/>
          <c:x val="0.79540370229051771"/>
          <c:y val="0.17530219195573526"/>
          <c:w val="0.16307667648414167"/>
          <c:h val="0.22194961792137621"/>
        </c:manualLayout>
      </c:layout>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45"/>
          <c:y val="0.15000912319115503"/>
          <c:w val="0.78818842214860063"/>
          <c:h val="0.64863306525188458"/>
        </c:manualLayout>
      </c:layout>
      <c:scatterChart>
        <c:scatterStyle val="smoothMarker"/>
        <c:varyColors val="0"/>
        <c:ser>
          <c:idx val="0"/>
          <c:order val="0"/>
          <c:tx>
            <c:v>Q-T</c:v>
          </c:tx>
          <c:spPr>
            <a:ln>
              <a:solidFill>
                <a:srgbClr val="0070C0"/>
              </a:solidFill>
            </a:ln>
          </c:spPr>
          <c:marker>
            <c:spPr>
              <a:ln>
                <a:solidFill>
                  <a:srgbClr val="0070C0"/>
                </a:solidFill>
              </a:ln>
            </c:spPr>
          </c:marker>
          <c:xVal>
            <c:numRef>
              <c:f>calculation2!$AJ$62:$AJ$209</c:f>
              <c:numCache>
                <c:formatCode>0.00_ </c:formatCode>
                <c:ptCount val="1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numCache>
            </c:numRef>
          </c:xVal>
          <c:yVal>
            <c:numRef>
              <c:f>calculation2!$G$61:$G$208</c:f>
              <c:numCache>
                <c:formatCode>0.00_ </c:formatCode>
                <c:ptCount val="148"/>
                <c:pt idx="0">
                  <c:v>86.897131283814673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numCache>
            </c:numRef>
          </c:yVal>
          <c:smooth val="1"/>
          <c:extLst>
            <c:ext xmlns:c16="http://schemas.microsoft.com/office/drawing/2014/chart" uri="{C3380CC4-5D6E-409C-BE32-E72D297353CC}">
              <c16:uniqueId val="{00000000-58E0-41C3-B546-B3FA544AB03D}"/>
            </c:ext>
          </c:extLst>
        </c:ser>
        <c:dLbls>
          <c:showLegendKey val="0"/>
          <c:showVal val="0"/>
          <c:showCatName val="0"/>
          <c:showSerName val="0"/>
          <c:showPercent val="0"/>
          <c:showBubbleSize val="0"/>
        </c:dLbls>
        <c:axId val="31396224"/>
        <c:axId val="31398144"/>
      </c:scatterChart>
      <c:valAx>
        <c:axId val="31396224"/>
        <c:scaling>
          <c:orientation val="minMax"/>
        </c:scaling>
        <c:delete val="0"/>
        <c:axPos val="b"/>
        <c:numFmt formatCode="0.00_ " sourceLinked="1"/>
        <c:majorTickMark val="out"/>
        <c:minorTickMark val="none"/>
        <c:tickLblPos val="nextTo"/>
        <c:crossAx val="31398144"/>
        <c:crosses val="autoZero"/>
        <c:crossBetween val="midCat"/>
      </c:valAx>
      <c:valAx>
        <c:axId val="31398144"/>
        <c:scaling>
          <c:orientation val="minMax"/>
        </c:scaling>
        <c:delete val="0"/>
        <c:axPos val="l"/>
        <c:majorGridlines/>
        <c:numFmt formatCode="0.00_ " sourceLinked="1"/>
        <c:majorTickMark val="out"/>
        <c:minorTickMark val="none"/>
        <c:tickLblPos val="nextTo"/>
        <c:crossAx val="31396224"/>
        <c:crosses val="autoZero"/>
        <c:crossBetween val="midCat"/>
      </c:valAx>
    </c:plotArea>
    <c:legend>
      <c:legendPos val="r"/>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checked="Checked" firstButton="1" lockText="1" noThreeD="1"/>
</file>

<file path=xl/ctrlProps/ctrlProp19.xml><?xml version="1.0" encoding="utf-8"?>
<formControlPr xmlns="http://schemas.microsoft.com/office/spreadsheetml/2009/9/main" objectType="Radio" checked="Checked" firstButton="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Drop" dropStyle="combo" dx="15" fmlaLink="$X$51" fmlaRange="$O$8:$O$16" sel="9" val="0"/>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checked="Checked" firstButton="1"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Radio" checked="Checked" firstButton="1"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checked="Checked"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4.jpeg"/><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10" Type="http://schemas.openxmlformats.org/officeDocument/2006/relationships/image" Target="../media/image14.png"/><Relationship Id="rId4" Type="http://schemas.openxmlformats.org/officeDocument/2006/relationships/image" Target="../media/image9.png"/><Relationship Id="rId9"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79131</xdr:colOff>
      <xdr:row>0</xdr:row>
      <xdr:rowOff>47625</xdr:rowOff>
    </xdr:from>
    <xdr:to>
      <xdr:col>1</xdr:col>
      <xdr:colOff>447675</xdr:colOff>
      <xdr:row>2</xdr:row>
      <xdr:rowOff>148807</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131" y="47625"/>
          <a:ext cx="1054344" cy="929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104775</xdr:colOff>
          <xdr:row>6</xdr:row>
          <xdr:rowOff>85725</xdr:rowOff>
        </xdr:from>
        <xdr:to>
          <xdr:col>7</xdr:col>
          <xdr:colOff>619125</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水库/堰塞湖 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16</xdr:row>
          <xdr:rowOff>19050</xdr:rowOff>
        </xdr:from>
        <xdr:to>
          <xdr:col>7</xdr:col>
          <xdr:colOff>600075</xdr:colOff>
          <xdr:row>22</xdr:row>
          <xdr:rowOff>123825</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库容水位关系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12</xdr:row>
          <xdr:rowOff>57150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溃口土体冲蚀系数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10</xdr:row>
          <xdr:rowOff>171450</xdr:rowOff>
        </xdr:from>
        <xdr:to>
          <xdr:col>7</xdr:col>
          <xdr:colOff>628650</xdr:colOff>
          <xdr:row>15</xdr:row>
          <xdr:rowOff>95250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初始条件（导流槽/溃口初始信息）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16</xdr:row>
          <xdr:rowOff>95250</xdr:rowOff>
        </xdr:from>
        <xdr:to>
          <xdr:col>15</xdr:col>
          <xdr:colOff>171450</xdr:colOff>
          <xdr:row>22</xdr:row>
          <xdr:rowOff>95250</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47625</xdr:rowOff>
        </xdr:from>
        <xdr:to>
          <xdr:col>15</xdr:col>
          <xdr:colOff>333375</xdr:colOff>
          <xdr:row>23</xdr:row>
          <xdr:rowOff>38100</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28575</xdr:rowOff>
        </xdr:from>
        <xdr:to>
          <xdr:col>12</xdr:col>
          <xdr:colOff>200025</xdr:colOff>
          <xdr:row>28</xdr:row>
          <xdr:rowOff>123825</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600" b="1" i="0" u="none" strike="noStrike" baseline="0">
                  <a:solidFill>
                    <a:srgbClr val="000000"/>
                  </a:solidFill>
                  <a:latin typeface="宋体"/>
                  <a:ea typeface="宋体"/>
                </a:rPr>
                <a:t>返回计算页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247650</xdr:colOff>
          <xdr:row>0</xdr:row>
          <xdr:rowOff>447675</xdr:rowOff>
        </xdr:from>
        <xdr:to>
          <xdr:col>15</xdr:col>
          <xdr:colOff>571500</xdr:colOff>
          <xdr:row>2</xdr:row>
          <xdr:rowOff>152400</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切换英文版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95250</xdr:rowOff>
        </xdr:from>
        <xdr:to>
          <xdr:col>2</xdr:col>
          <xdr:colOff>180975</xdr:colOff>
          <xdr:row>12</xdr:row>
          <xdr:rowOff>180975</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85725</xdr:rowOff>
        </xdr:from>
        <xdr:to>
          <xdr:col>5</xdr:col>
          <xdr:colOff>152400</xdr:colOff>
          <xdr:row>12</xdr:row>
          <xdr:rowOff>171450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通过 Vc 和 Qin 计算获得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20</xdr:row>
          <xdr:rowOff>114300</xdr:rowOff>
        </xdr:from>
        <xdr:to>
          <xdr:col>13</xdr:col>
          <xdr:colOff>476250</xdr:colOff>
          <xdr:row>22</xdr:row>
          <xdr:rowOff>47625</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20</xdr:row>
          <xdr:rowOff>85725</xdr:rowOff>
        </xdr:from>
        <xdr:to>
          <xdr:col>14</xdr:col>
          <xdr:colOff>800100</xdr:colOff>
          <xdr:row>22</xdr:row>
          <xdr:rowOff>19050</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使用建议值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219075</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溃口（宽顶堰）流量系数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9</xdr:row>
          <xdr:rowOff>104775</xdr:rowOff>
        </xdr:from>
        <xdr:to>
          <xdr:col>13</xdr:col>
          <xdr:colOff>180975</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输入mb、mq和m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9</xdr:row>
          <xdr:rowOff>133350</xdr:rowOff>
        </xdr:from>
        <xdr:to>
          <xdr:col>14</xdr:col>
          <xdr:colOff>228600</xdr:colOff>
          <xdr:row>11</xdr:row>
          <xdr:rowOff>47625</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输入C和m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9</xdr:row>
          <xdr:rowOff>152400</xdr:rowOff>
        </xdr:from>
        <xdr:to>
          <xdr:col>15</xdr:col>
          <xdr:colOff>228600</xdr:colOff>
          <xdr:row>11</xdr:row>
          <xdr:rowOff>47625</xdr:rowOff>
        </xdr:to>
        <xdr:sp macro="" textlink="">
          <xdr:nvSpPr>
            <xdr:cNvPr id="23592" name="Option Button 1077" hidden="1">
              <a:extLst>
                <a:ext uri="{63B3BB69-23CF-44E3-9099-C40C66FF867C}">
                  <a14:compatExt spid="_x0000_s23592"/>
                </a:ext>
                <a:ext uri="{FF2B5EF4-FFF2-40B4-BE49-F238E27FC236}">
                  <a16:creationId xmlns:a16="http://schemas.microsoft.com/office/drawing/2014/main" id="{00000000-0008-0000-00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使用建议值</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88656</xdr:colOff>
      <xdr:row>0</xdr:row>
      <xdr:rowOff>93783</xdr:rowOff>
    </xdr:from>
    <xdr:to>
      <xdr:col>2</xdr:col>
      <xdr:colOff>6931</xdr:colOff>
      <xdr:row>2</xdr:row>
      <xdr:rowOff>220914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56" y="93783"/>
          <a:ext cx="1060542" cy="912577"/>
        </a:xfrm>
        <a:prstGeom prst="rect">
          <a:avLst/>
        </a:prstGeom>
      </xdr:spPr>
    </xdr:pic>
    <xdr:clientData/>
  </xdr:twoCellAnchor>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401170</xdr:colOff>
      <xdr:row>13</xdr:row>
      <xdr:rowOff>188819</xdr:rowOff>
    </xdr:from>
    <xdr:to>
      <xdr:col>12</xdr:col>
      <xdr:colOff>376604</xdr:colOff>
      <xdr:row>20</xdr:row>
      <xdr:rowOff>186417</xdr:rowOff>
    </xdr:to>
    <xdr:sp macro="" textlink="">
      <xdr:nvSpPr>
        <xdr:cNvPr id="6" name="圆角矩形 5">
          <a:extLst>
            <a:ext uri="{FF2B5EF4-FFF2-40B4-BE49-F238E27FC236}">
              <a16:creationId xmlns:a16="http://schemas.microsoft.com/office/drawing/2014/main" id="{00000000-0008-0000-0100-000006000000}"/>
            </a:ext>
          </a:extLst>
        </xdr:cNvPr>
        <xdr:cNvSpPr/>
      </xdr:nvSpPr>
      <xdr:spPr>
        <a:xfrm>
          <a:off x="7611595" y="3627344"/>
          <a:ext cx="2537659" cy="1531123"/>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336947</xdr:colOff>
      <xdr:row>14</xdr:row>
      <xdr:rowOff>58832</xdr:rowOff>
    </xdr:from>
    <xdr:to>
      <xdr:col>12</xdr:col>
      <xdr:colOff>428625</xdr:colOff>
      <xdr:row>18</xdr:row>
      <xdr:rowOff>70038</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547372" y="3716432"/>
          <a:ext cx="2653903" cy="944656"/>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en-US" altLang="zh-CN" sz="1100" b="0" i="0" baseline="0">
              <a:solidFill>
                <a:schemeClr val="dk1"/>
              </a:solidFill>
              <a:latin typeface="+mn-lt"/>
              <a:ea typeface="+mn-ea"/>
              <a:cs typeface="+mn-cs"/>
            </a:rPr>
            <a:t>There are several candidate methods to consider the erosion rate of sediments,The User can swtich the methods by click the Drop Down box</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95250</xdr:colOff>
          <xdr:row>16</xdr:row>
          <xdr:rowOff>57150</xdr:rowOff>
        </xdr:from>
        <xdr:to>
          <xdr:col>5</xdr:col>
          <xdr:colOff>361950</xdr:colOff>
          <xdr:row>17</xdr:row>
          <xdr:rowOff>47625</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133350</xdr:rowOff>
        </xdr:from>
        <xdr:to>
          <xdr:col>5</xdr:col>
          <xdr:colOff>381000</xdr:colOff>
          <xdr:row>23</xdr:row>
          <xdr:rowOff>57150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133350</xdr:colOff>
          <xdr:row>6</xdr:row>
          <xdr:rowOff>19050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5</xdr:row>
          <xdr:rowOff>19050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xdr:row>
          <xdr:rowOff>85725</xdr:rowOff>
        </xdr:from>
        <xdr:to>
          <xdr:col>12</xdr:col>
          <xdr:colOff>514350</xdr:colOff>
          <xdr:row>8</xdr:row>
          <xdr:rowOff>104775</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nput H0, B0 and z0 by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9</xdr:row>
          <xdr:rowOff>85725</xdr:rowOff>
        </xdr:from>
        <xdr:to>
          <xdr:col>5</xdr:col>
          <xdr:colOff>657225</xdr:colOff>
          <xdr:row>14</xdr:row>
          <xdr:rowOff>66675</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19050</xdr:rowOff>
        </xdr:from>
        <xdr:to>
          <xdr:col>5</xdr:col>
          <xdr:colOff>704850</xdr:colOff>
          <xdr:row>19</xdr:row>
          <xdr:rowOff>95250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5</xdr:col>
          <xdr:colOff>704850</xdr:colOff>
          <xdr:row>25</xdr:row>
          <xdr:rowOff>85725</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95250</xdr:rowOff>
        </xdr:from>
        <xdr:to>
          <xdr:col>5</xdr:col>
          <xdr:colOff>657225</xdr:colOff>
          <xdr:row>8</xdr:row>
          <xdr:rowOff>200025</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104775</xdr:rowOff>
        </xdr:from>
        <xdr:to>
          <xdr:col>5</xdr:col>
          <xdr:colOff>0</xdr:colOff>
          <xdr:row>11</xdr:row>
          <xdr:rowOff>57150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0</xdr:rowOff>
        </xdr:from>
        <xdr:to>
          <xdr:col>5</xdr:col>
          <xdr:colOff>0</xdr:colOff>
          <xdr:row>12</xdr:row>
          <xdr:rowOff>180975</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628650</xdr:colOff>
          <xdr:row>17</xdr:row>
          <xdr:rowOff>161925</xdr:rowOff>
        </xdr:from>
        <xdr:to>
          <xdr:col>12</xdr:col>
          <xdr:colOff>152400</xdr:colOff>
          <xdr:row>19</xdr:row>
          <xdr:rowOff>85725</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133350</xdr:rowOff>
        </xdr:from>
        <xdr:to>
          <xdr:col>28</xdr:col>
          <xdr:colOff>285750</xdr:colOff>
          <xdr:row>9</xdr:row>
          <xdr:rowOff>66675</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18</xdr:row>
          <xdr:rowOff>19050</xdr:rowOff>
        </xdr:from>
        <xdr:to>
          <xdr:col>5</xdr:col>
          <xdr:colOff>342900</xdr:colOff>
          <xdr:row>19</xdr:row>
          <xdr:rowOff>47625</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100-000061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13</xdr:row>
          <xdr:rowOff>152400</xdr:rowOff>
        </xdr:from>
        <xdr:to>
          <xdr:col>12</xdr:col>
          <xdr:colOff>523875</xdr:colOff>
          <xdr:row>21</xdr:row>
          <xdr:rowOff>47625</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100-000064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sediment transport parameter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180975</xdr:rowOff>
        </xdr:from>
        <xdr:to>
          <xdr:col>12</xdr:col>
          <xdr:colOff>514350</xdr:colOff>
          <xdr:row>25</xdr:row>
          <xdr:rowOff>104775</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100-000065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Calculation buttom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285750</xdr:colOff>
          <xdr:row>22</xdr:row>
          <xdr:rowOff>142875</xdr:rowOff>
        </xdr:from>
        <xdr:to>
          <xdr:col>9</xdr:col>
          <xdr:colOff>752475</xdr:colOff>
          <xdr:row>24</xdr:row>
          <xdr:rowOff>171450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100-000066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Re 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9</xdr:row>
          <xdr:rowOff>0</xdr:rowOff>
        </xdr:from>
        <xdr:to>
          <xdr:col>12</xdr:col>
          <xdr:colOff>514350</xdr:colOff>
          <xdr:row>13</xdr:row>
          <xdr:rowOff>9525</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100-000067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438150</xdr:colOff>
          <xdr:row>12</xdr:row>
          <xdr:rowOff>85725</xdr:rowOff>
        </xdr:from>
        <xdr:to>
          <xdr:col>12</xdr:col>
          <xdr:colOff>323850</xdr:colOff>
          <xdr:row>13</xdr:row>
          <xdr:rowOff>19050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100-000068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12</xdr:row>
          <xdr:rowOff>38100</xdr:rowOff>
        </xdr:from>
        <xdr:to>
          <xdr:col>11</xdr:col>
          <xdr:colOff>314325</xdr:colOff>
          <xdr:row>13</xdr:row>
          <xdr:rowOff>19050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100-00006A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0</xdr:rowOff>
        </xdr:from>
        <xdr:to>
          <xdr:col>12</xdr:col>
          <xdr:colOff>180975</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Peak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0</xdr:row>
          <xdr:rowOff>457200</xdr:rowOff>
        </xdr:from>
        <xdr:to>
          <xdr:col>12</xdr:col>
          <xdr:colOff>657225</xdr:colOff>
          <xdr:row>2</xdr:row>
          <xdr:rowOff>314325</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100-00006C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0" i="0" u="none" strike="noStrike" baseline="0">
                  <a:solidFill>
                    <a:srgbClr val="000000"/>
                  </a:solidFill>
                  <a:latin typeface="宋体"/>
                  <a:ea typeface="宋体"/>
                </a:rPr>
                <a:t>Switch to Chinese Version</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elevation</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4.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TextBox 2"/>
        <cdr:cNvSpPr txBox="1"/>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itchFamily="18" charset="0"/>
              <a:cs typeface="Times New Roman" pitchFamily="18" charset="0"/>
            </a:rPr>
            <a:t>Dam</a:t>
          </a:r>
          <a:r>
            <a:rPr lang="en-US" altLang="zh-CN" sz="1400" b="1" baseline="0">
              <a:latin typeface="Times New Roman" pitchFamily="18" charset="0"/>
              <a:cs typeface="Times New Roman" pitchFamily="18" charset="0"/>
            </a:rPr>
            <a:t> flow</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r>
            <a:rPr lang="en-US" altLang="zh-CN" sz="1400" b="1" baseline="30000">
              <a:latin typeface="Times New Roman" pitchFamily="18" charset="0"/>
              <a:cs typeface="Times New Roman" pitchFamily="18" charset="0"/>
            </a:rPr>
            <a:t>3</a:t>
          </a:r>
          <a:r>
            <a:rPr lang="en-US" altLang="zh-CN" sz="1400" b="1">
              <a:latin typeface="Times New Roman" pitchFamily="18" charset="0"/>
              <a:cs typeface="Times New Roman" pitchFamily="18" charset="0"/>
            </a:rPr>
            <a:t>/s)</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TextBox 3"/>
        <cdr:cNvSpPr txBox="1"/>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438650" y="2933699"/>
          <a:ext cx="361950"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75014" cy="1185034"/>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200-00000C000000}"/>
            </a:ext>
          </a:extLst>
        </xdr:cNvPr>
        <xdr:cNvSpPr txBox="1"/>
      </xdr:nvSpPr>
      <xdr:spPr>
        <a:xfrm>
          <a:off x="9693088" y="2588559"/>
          <a:ext cx="3866029" cy="2353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0</xdr:col>
          <xdr:colOff>819150</xdr:colOff>
          <xdr:row>14</xdr:row>
          <xdr:rowOff>57150</xdr:rowOff>
        </xdr:from>
        <xdr:to>
          <xdr:col>2</xdr:col>
          <xdr:colOff>676275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4</xdr:row>
          <xdr:rowOff>19050</xdr:rowOff>
        </xdr:from>
        <xdr:to>
          <xdr:col>5</xdr:col>
          <xdr:colOff>180975</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4</xdr:row>
          <xdr:rowOff>38100</xdr:rowOff>
        </xdr:from>
        <xdr:to>
          <xdr:col>11</xdr:col>
          <xdr:colOff>504825</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47625</xdr:rowOff>
        </xdr:from>
        <xdr:to>
          <xdr:col>16</xdr:col>
          <xdr:colOff>295275</xdr:colOff>
          <xdr:row>23</xdr:row>
          <xdr:rowOff>171450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819150</xdr:colOff>
          <xdr:row>17</xdr:row>
          <xdr:rowOff>133350</xdr:rowOff>
        </xdr:from>
        <xdr:to>
          <xdr:col>2</xdr:col>
          <xdr:colOff>628650</xdr:colOff>
          <xdr:row>19</xdr:row>
          <xdr:rowOff>161925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TextBox 1"/>
        <cdr:cNvSpPr txBox="1"/>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7.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85900" cy="1186395"/>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20154" y="2300654"/>
          <a:ext cx="813288" cy="1978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428625</xdr:colOff>
          <xdr:row>3</xdr:row>
          <xdr:rowOff>133350</xdr:rowOff>
        </xdr:from>
        <xdr:to>
          <xdr:col>6</xdr:col>
          <xdr:colOff>19050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3</xdr:row>
          <xdr:rowOff>114300</xdr:rowOff>
        </xdr:from>
        <xdr:to>
          <xdr:col>12</xdr:col>
          <xdr:colOff>619125</xdr:colOff>
          <xdr:row>25</xdr:row>
          <xdr:rowOff>66675</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10</xdr:row>
          <xdr:rowOff>95250</xdr:rowOff>
        </xdr:from>
        <xdr:to>
          <xdr:col>2</xdr:col>
          <xdr:colOff>685800</xdr:colOff>
          <xdr:row>12</xdr:row>
          <xdr:rowOff>104775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14</xdr:row>
          <xdr:rowOff>19050</xdr:rowOff>
        </xdr:from>
        <xdr:to>
          <xdr:col>6</xdr:col>
          <xdr:colOff>0</xdr:colOff>
          <xdr:row>25</xdr:row>
          <xdr:rowOff>47625</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866775</xdr:colOff>
          <xdr:row>3</xdr:row>
          <xdr:rowOff>133350</xdr:rowOff>
        </xdr:from>
        <xdr:to>
          <xdr:col>18</xdr:col>
          <xdr:colOff>504825</xdr:colOff>
          <xdr:row>25</xdr:row>
          <xdr:rowOff>85725</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4" name="TextBox 3"/>
        <cdr:cNvSpPr txBox="1"/>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5" name="TextBox 4"/>
        <cdr:cNvSpPr txBox="1"/>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6" name="TextBox 5"/>
        <cdr:cNvSpPr txBox="1"/>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7" name="TextBox 1"/>
        <cdr:cNvSpPr txBox="1"/>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9.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TextBox 1"/>
        <cdr:cNvSpPr txBox="1"/>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TextBox 1"/>
        <cdr:cNvSpPr txBox="1"/>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剪应力</a:t>
          </a:r>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485900" cy="1164623"/>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133350</xdr:rowOff>
        </xdr:from>
        <xdr:to>
          <xdr:col>6</xdr:col>
          <xdr:colOff>133350</xdr:colOff>
          <xdr:row>17</xdr:row>
          <xdr:rowOff>171450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133350</xdr:rowOff>
        </xdr:from>
        <xdr:to>
          <xdr:col>6</xdr:col>
          <xdr:colOff>133350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19050</xdr:rowOff>
        </xdr:from>
        <xdr:to>
          <xdr:col>6</xdr:col>
          <xdr:colOff>133350</xdr:colOff>
          <xdr:row>23</xdr:row>
          <xdr:rowOff>200025</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47625</xdr:rowOff>
        </xdr:from>
        <xdr:to>
          <xdr:col>15</xdr:col>
          <xdr:colOff>476250</xdr:colOff>
          <xdr:row>48</xdr:row>
          <xdr:rowOff>57150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5</xdr:row>
          <xdr:rowOff>133350</xdr:rowOff>
        </xdr:from>
        <xdr:to>
          <xdr:col>10</xdr:col>
          <xdr:colOff>266700</xdr:colOff>
          <xdr:row>6</xdr:row>
          <xdr:rowOff>209550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19050</xdr:rowOff>
        </xdr:from>
        <xdr:to>
          <xdr:col>13</xdr:col>
          <xdr:colOff>476250</xdr:colOff>
          <xdr:row>6</xdr:row>
          <xdr:rowOff>200025</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19050</xdr:rowOff>
        </xdr:from>
        <xdr:to>
          <xdr:col>16</xdr:col>
          <xdr:colOff>628650</xdr:colOff>
          <xdr:row>27</xdr:row>
          <xdr:rowOff>19050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85725</xdr:rowOff>
        </xdr:from>
        <xdr:to>
          <xdr:col>6</xdr:col>
          <xdr:colOff>800100</xdr:colOff>
          <xdr:row>14</xdr:row>
          <xdr:rowOff>95250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6</xdr:col>
          <xdr:colOff>800100</xdr:colOff>
          <xdr:row>19</xdr:row>
          <xdr:rowOff>85725</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6</xdr:col>
          <xdr:colOff>781050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95250</xdr:rowOff>
        </xdr:from>
        <xdr:to>
          <xdr:col>6</xdr:col>
          <xdr:colOff>800100</xdr:colOff>
          <xdr:row>8</xdr:row>
          <xdr:rowOff>133350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47625</xdr:colOff>
          <xdr:row>136</xdr:row>
          <xdr:rowOff>66675</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104775</xdr:rowOff>
        </xdr:from>
        <xdr:to>
          <xdr:col>5</xdr:col>
          <xdr:colOff>457200</xdr:colOff>
          <xdr:row>11</xdr:row>
          <xdr:rowOff>85725</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247650</xdr:rowOff>
        </xdr:from>
        <xdr:to>
          <xdr:col>5</xdr:col>
          <xdr:colOff>457200</xdr:colOff>
          <xdr:row>12</xdr:row>
          <xdr:rowOff>161925</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742950</xdr:colOff>
          <xdr:row>40</xdr:row>
          <xdr:rowOff>133350</xdr:rowOff>
        </xdr:from>
        <xdr:to>
          <xdr:col>17</xdr:col>
          <xdr:colOff>47625</xdr:colOff>
          <xdr:row>43</xdr:row>
          <xdr:rowOff>57150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733425</xdr:colOff>
          <xdr:row>37</xdr:row>
          <xdr:rowOff>19050</xdr:rowOff>
        </xdr:from>
        <xdr:to>
          <xdr:col>17</xdr:col>
          <xdr:colOff>19050</xdr:colOff>
          <xdr:row>39</xdr:row>
          <xdr:rowOff>133350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704850</xdr:colOff>
          <xdr:row>44</xdr:row>
          <xdr:rowOff>95250</xdr:rowOff>
        </xdr:from>
        <xdr:to>
          <xdr:col>17</xdr:col>
          <xdr:colOff>19050</xdr:colOff>
          <xdr:row>47</xdr:row>
          <xdr:rowOff>19050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400-00001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2.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TextBox 2"/>
        <cdr:cNvSpPr txBox="1"/>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TextBox 3"/>
        <cdr:cNvSpPr txBox="1"/>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500-000023000000}"/>
            </a:ext>
          </a:extLst>
        </xdr:cNvPr>
        <xdr:cNvGrpSpPr/>
      </xdr:nvGrpSpPr>
      <xdr:grpSpPr>
        <a:xfrm>
          <a:off x="0" y="1219578"/>
          <a:ext cx="11917638" cy="4986935"/>
          <a:chOff x="0" y="1120320"/>
          <a:chExt cx="11868151" cy="4947132"/>
        </a:xfrm>
      </xdr:grpSpPr>
      <xdr:grpSp>
        <xdr:nvGrpSpPr>
          <xdr:cNvPr id="40" name="组合1">
            <a:extLst>
              <a:ext uri="{FF2B5EF4-FFF2-40B4-BE49-F238E27FC236}">
                <a16:creationId xmlns:a16="http://schemas.microsoft.com/office/drawing/2014/main" id="{00000000-0008-0000-0500-000028000000}"/>
              </a:ext>
            </a:extLst>
          </xdr:cNvPr>
          <xdr:cNvGrpSpPr/>
        </xdr:nvGrpSpPr>
        <xdr:grpSpPr>
          <a:xfrm>
            <a:off x="0" y="1120320"/>
            <a:ext cx="11868151" cy="4947132"/>
            <a:chOff x="19050" y="777420"/>
            <a:chExt cx="11868151" cy="4947132"/>
          </a:xfrm>
        </xdr:grpSpPr>
        <xdr:sp macro="" textlink="" fLocksText="0">
          <xdr:nvSpPr>
            <xdr:cNvPr id="18" name="11">
              <a:extLst>
                <a:ext uri="{FF2B5EF4-FFF2-40B4-BE49-F238E27FC236}">
                  <a16:creationId xmlns:a16="http://schemas.microsoft.com/office/drawing/2014/main" id="{00000000-0008-0000-05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itchFamily="49" charset="-122"/>
                  <a:ea typeface="楷体_GB2312"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itchFamily="49" charset="-122"/>
                  <a:ea typeface="楷体_GB2312"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itchFamily="49" charset="-122"/>
                  <a:ea typeface="楷体_GB2312" pitchFamily="49" charset="-122"/>
                </a:rPr>
                <a:t>EXCEL</a:t>
              </a:r>
              <a:r>
                <a:rPr lang="zh-CN" altLang="en-US" sz="2400">
                  <a:solidFill>
                    <a:sysClr val="windowText" lastClr="000000"/>
                  </a:solidFill>
                  <a:latin typeface="楷体_GB2312" pitchFamily="49" charset="-122"/>
                  <a:ea typeface="楷体_GB2312" pitchFamily="49" charset="-122"/>
                </a:rPr>
                <a:t>的二次开发，并使用</a:t>
              </a:r>
              <a:r>
                <a:rPr lang="en-US" altLang="zh-CN" sz="2400">
                  <a:solidFill>
                    <a:sysClr val="windowText" lastClr="000000"/>
                  </a:solidFill>
                  <a:latin typeface="楷体_GB2312" pitchFamily="49" charset="-122"/>
                  <a:ea typeface="楷体_GB2312" pitchFamily="49" charset="-122"/>
                </a:rPr>
                <a:t>VBA</a:t>
              </a:r>
              <a:r>
                <a:rPr lang="zh-CN" altLang="en-US" sz="2400">
                  <a:solidFill>
                    <a:sysClr val="windowText" lastClr="000000"/>
                  </a:solidFill>
                  <a:latin typeface="楷体_GB2312" pitchFamily="49" charset="-122"/>
                  <a:ea typeface="楷体_GB2312"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fLocksText="0">
          <xdr:nvSpPr>
            <xdr:cNvPr id="11" name="矩形 10">
              <a:extLst>
                <a:ext uri="{FF2B5EF4-FFF2-40B4-BE49-F238E27FC236}">
                  <a16:creationId xmlns:a16="http://schemas.microsoft.com/office/drawing/2014/main" id="{00000000-0008-0000-05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fLocksText="0">
          <xdr:nvSpPr>
            <xdr:cNvPr id="13" name="矩形 12">
              <a:extLst>
                <a:ext uri="{FF2B5EF4-FFF2-40B4-BE49-F238E27FC236}">
                  <a16:creationId xmlns:a16="http://schemas.microsoft.com/office/drawing/2014/main" id="{00000000-0008-0000-05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fLocksText="0">
          <xdr:nvSpPr>
            <xdr:cNvPr id="14" name="矩形 13">
              <a:extLst>
                <a:ext uri="{FF2B5EF4-FFF2-40B4-BE49-F238E27FC236}">
                  <a16:creationId xmlns:a16="http://schemas.microsoft.com/office/drawing/2014/main" id="{00000000-0008-0000-05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fLocksText="0">
          <xdr:nvSpPr>
            <xdr:cNvPr id="15" name="矩形 14">
              <a:extLst>
                <a:ext uri="{FF2B5EF4-FFF2-40B4-BE49-F238E27FC236}">
                  <a16:creationId xmlns:a16="http://schemas.microsoft.com/office/drawing/2014/main" id="{00000000-0008-0000-05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fLocksText="0">
        <xdr:nvSpPr>
          <xdr:cNvPr id="32" name="TextBox 31">
            <a:extLst>
              <a:ext uri="{FF2B5EF4-FFF2-40B4-BE49-F238E27FC236}">
                <a16:creationId xmlns:a16="http://schemas.microsoft.com/office/drawing/2014/main" id="{00000000-0008-0000-05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500-000036000000}"/>
            </a:ext>
          </a:extLst>
        </xdr:cNvPr>
        <xdr:cNvGrpSpPr/>
      </xdr:nvGrpSpPr>
      <xdr:grpSpPr>
        <a:xfrm>
          <a:off x="1" y="6574525"/>
          <a:ext cx="11867942" cy="4886290"/>
          <a:chOff x="-18206" y="7083013"/>
          <a:chExt cx="11899964" cy="5023138"/>
        </a:xfrm>
      </xdr:grpSpPr>
      <xdr:sp macro="" textlink="" fLocksText="0">
        <xdr:nvSpPr>
          <xdr:cNvPr id="37" name="TextBox 36">
            <a:extLst>
              <a:ext uri="{FF2B5EF4-FFF2-40B4-BE49-F238E27FC236}">
                <a16:creationId xmlns:a16="http://schemas.microsoft.com/office/drawing/2014/main" id="{00000000-0008-0000-05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500-000038000000}"/>
            </a:ext>
          </a:extLst>
        </xdr:cNvPr>
        <xdr:cNvGrpSpPr/>
      </xdr:nvGrpSpPr>
      <xdr:grpSpPr>
        <a:xfrm>
          <a:off x="0" y="11518446"/>
          <a:ext cx="11859245" cy="2219771"/>
          <a:chOff x="-8706" y="11866445"/>
          <a:chExt cx="11891282" cy="2362200"/>
        </a:xfrm>
      </xdr:grpSpPr>
      <xdr:sp macro="" textlink="" fLocksText="0">
        <xdr:nvSpPr>
          <xdr:cNvPr id="39" name="TextBox 38">
            <a:extLst>
              <a:ext uri="{FF2B5EF4-FFF2-40B4-BE49-F238E27FC236}">
                <a16:creationId xmlns:a16="http://schemas.microsoft.com/office/drawing/2014/main" id="{00000000-0008-0000-05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5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500-000039000000}"/>
            </a:ext>
          </a:extLst>
        </xdr:cNvPr>
        <xdr:cNvGrpSpPr/>
      </xdr:nvGrpSpPr>
      <xdr:grpSpPr>
        <a:xfrm>
          <a:off x="0" y="13776319"/>
          <a:ext cx="11946870" cy="2258826"/>
          <a:chOff x="9525" y="14286002"/>
          <a:chExt cx="12301438" cy="2324100"/>
        </a:xfrm>
      </xdr:grpSpPr>
      <xdr:sp macro="" textlink="" fLocksText="0">
        <xdr:nvSpPr>
          <xdr:cNvPr id="47" name="TextBox 46">
            <a:extLst>
              <a:ext uri="{FF2B5EF4-FFF2-40B4-BE49-F238E27FC236}">
                <a16:creationId xmlns:a16="http://schemas.microsoft.com/office/drawing/2014/main" id="{00000000-0008-0000-05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500-00003A000000}"/>
            </a:ext>
          </a:extLst>
        </xdr:cNvPr>
        <xdr:cNvGrpSpPr/>
      </xdr:nvGrpSpPr>
      <xdr:grpSpPr>
        <a:xfrm>
          <a:off x="0" y="16135352"/>
          <a:ext cx="11943669" cy="3397702"/>
          <a:chOff x="0" y="13754552"/>
          <a:chExt cx="12288896" cy="2324100"/>
        </a:xfrm>
      </xdr:grpSpPr>
      <xdr:sp macro="" textlink="" fLocksText="0">
        <xdr:nvSpPr>
          <xdr:cNvPr id="48" name="TextBox 47">
            <a:extLst>
              <a:ext uri="{FF2B5EF4-FFF2-40B4-BE49-F238E27FC236}">
                <a16:creationId xmlns:a16="http://schemas.microsoft.com/office/drawing/2014/main" id="{00000000-0008-0000-05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500-00003B000000}"/>
            </a:ext>
          </a:extLst>
        </xdr:cNvPr>
        <xdr:cNvGrpSpPr/>
      </xdr:nvGrpSpPr>
      <xdr:grpSpPr>
        <a:xfrm>
          <a:off x="0" y="18434445"/>
          <a:ext cx="11930307" cy="3309768"/>
          <a:chOff x="-17010" y="19059524"/>
          <a:chExt cx="12272347" cy="2291122"/>
        </a:xfrm>
      </xdr:grpSpPr>
      <xdr:sp macro="" textlink="" fLocksText="0">
        <xdr:nvSpPr>
          <xdr:cNvPr id="36" name="TextBox 35">
            <a:extLst>
              <a:ext uri="{FF2B5EF4-FFF2-40B4-BE49-F238E27FC236}">
                <a16:creationId xmlns:a16="http://schemas.microsoft.com/office/drawing/2014/main" id="{00000000-0008-0000-05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488621" cy="1163262"/>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0" cstate="print"/>
        <a:stretch>
          <a:fillRect/>
        </a:stretch>
      </xdr:blipFill>
      <xdr:spPr>
        <a:xfrm>
          <a:off x="3973286" y="3053140"/>
          <a:ext cx="2830286" cy="784074"/>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500-000037000000}"/>
            </a:ext>
          </a:extLst>
        </xdr:cNvPr>
        <xdr:cNvSpPr/>
      </xdr:nvSpPr>
      <xdr:spPr>
        <a:xfrm>
          <a:off x="775607" y="12681857"/>
          <a:ext cx="1047750" cy="20410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500-00003C000000}"/>
            </a:ext>
          </a:extLst>
        </xdr:cNvPr>
        <xdr:cNvSpPr/>
      </xdr:nvSpPr>
      <xdr:spPr>
        <a:xfrm>
          <a:off x="775607" y="12940393"/>
          <a:ext cx="1047750" cy="217714"/>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47" xr6:uid="{00000000-000C-0000-FFFF-FFFF00000000}" r="B6" connectionId="3">
    <xmlCellPr id="1" xr6:uid="{00000000-0010-0000-0000-000001000000}" uniqueName="Z0">
      <xmlPr mapId="6" xpath="/IDBmodelinfo/Lake/Z0" xmlDataType="integer"/>
    </xmlCellPr>
  </singleXmlCell>
  <singleXmlCell id="48" xr6:uid="{00000000-000C-0000-FFFF-FFFF01000000}" r="B7" connectionId="3">
    <xmlCellPr id="1" xr6:uid="{00000000-0010-0000-0100-000001000000}" uniqueName="Qin">
      <xmlPr mapId="6" xpath="/IDBmodelinfo/Lake/Qin" xmlDataType="double"/>
    </xmlCellPr>
  </singleXmlCell>
  <singleXmlCell id="49" xr6:uid="{00000000-000C-0000-FFFF-FFFF02000000}" r="B8" connectionId="3">
    <xmlCellPr id="1" xr6:uid="{00000000-0010-0000-0200-000001000000}" uniqueName="Hr">
      <xmlPr mapId="6" xpath="/IDBmodelinfo/Lake/Hr" xmlDataType="integer"/>
    </xmlCellPr>
  </singleXmlCell>
  <singleXmlCell id="50" xr6:uid="{00000000-000C-0000-FFFF-FFFF03000000}" r="B11" connectionId="3">
    <xmlCellPr id="1" xr6:uid="{00000000-0010-0000-0300-000001000000}" uniqueName="p1">
      <xmlPr mapId="6" xpath="/IDBmodelinfo/Lake/p1" xmlDataType="integer"/>
    </xmlCellPr>
  </singleXmlCell>
  <singleXmlCell id="51" xr6:uid="{00000000-000C-0000-FFFF-FFFF04000000}" r="B12" connectionId="3">
    <xmlCellPr id="1" xr6:uid="{00000000-0010-0000-0400-000001000000}" uniqueName="p2">
      <xmlPr mapId="6" xpath="/IDBmodelinfo/Lake/p2" xmlDataType="double"/>
    </xmlCellPr>
  </singleXmlCell>
  <singleXmlCell id="52" xr6:uid="{00000000-000C-0000-FFFF-FFFF05000000}" r="B13" connectionId="3">
    <xmlCellPr id="1" xr6:uid="{00000000-0010-0000-0500-000001000000}" uniqueName="p3">
      <xmlPr mapId="6" xpath="/IDBmodelinfo/Lake/p3" xmlDataType="integer"/>
    </xmlCellPr>
  </singleXmlCell>
  <singleXmlCell id="53" xr6:uid="{00000000-000C-0000-FFFF-FFFF06000000}" r="H7" connectionId="3">
    <xmlCellPr id="1" xr6:uid="{00000000-0010-0000-0600-000001000000}" uniqueName="h0">
      <xmlPr mapId="6" xpath="/IDBmodelinfo/Lake/h0" xmlDataType="integer"/>
    </xmlCellPr>
  </singleXmlCell>
  <singleXmlCell id="54" xr6:uid="{00000000-000C-0000-FFFF-FFFF07000000}" r="H8" connectionId="3">
    <xmlCellPr id="1" xr6:uid="{00000000-0010-0000-0700-000001000000}" uniqueName="b0">
      <xmlPr mapId="6" xpath="/IDBmodelinfo/Lake/b0" xmlDataType="double"/>
    </xmlCellPr>
  </singleXmlCell>
  <singleXmlCell id="55" xr6:uid="{00000000-000C-0000-FFFF-FFFF08000000}" r="B22" connectionId="3">
    <xmlCellPr id="1" xr6:uid="{00000000-0010-0000-0800-000001000000}" uniqueName="vc">
      <xmlPr mapId="6" xpath="/IDBmodelinfo/Erosion/vc" xmlDataType="integer"/>
    </xmlCellPr>
  </singleXmlCell>
  <singleXmlCell id="56" xr6:uid="{00000000-000C-0000-FFFF-FFFF09000000}" r="B23" connectionId="3">
    <xmlCellPr id="1" xr6:uid="{00000000-0010-0000-0900-000001000000}" uniqueName="a">
      <xmlPr mapId="6" xpath="/IDBmodelinfo/Erosion/a" xmlDataType="double"/>
    </xmlCellPr>
  </singleXmlCell>
  <singleXmlCell id="57" xr6:uid="{00000000-000C-0000-FFFF-FFFF0A000000}" r="B24" connectionId="3">
    <xmlCellPr id="1" xr6:uid="{00000000-0010-0000-0A00-000001000000}" uniqueName="b">
      <xmlPr mapId="6" xpath="/IDBmodelinfo/Erosion/b" xmlDataType="integer"/>
    </xmlCellPr>
  </singleXmlCell>
  <singleXmlCell id="58" xr6:uid="{00000000-000C-0000-FFFF-FFFF0B000000}" r="B25" connectionId="3">
    <xmlCellPr id="1" xr6:uid="{00000000-0010-0000-0B00-000001000000}" uniqueName="tc">
      <xmlPr mapId="6" xpath="/IDBmodelinfo/Erosion/tc" xmlDataType="integer"/>
    </xmlCellPr>
  </singleXmlCell>
  <singleXmlCell id="59" xr6:uid="{00000000-000C-0000-FFFF-FFFF0C000000}" r="B17" connectionId="3">
    <xmlCellPr id="1" xr6:uid="{00000000-0010-0000-0C00-000001000000}" uniqueName="mq">
      <xmlPr mapId="6" xpath="/IDBmodelinfo/Erosion/mq" xmlDataType="double"/>
    </xmlCellPr>
  </singleXmlCell>
  <singleXmlCell id="60" xr6:uid="{00000000-000C-0000-FFFF-FFFF0D000000}" r="B18" connectionId="3">
    <xmlCellPr id="1" xr6:uid="{00000000-0010-0000-0D00-000001000000}" uniqueName="mb">
      <xmlPr mapId="6" xpath="/IDBmodelinfo/Erosion/mb" xmlDataType="integer"/>
    </xmlCellPr>
  </singleXmlCell>
  <singleXmlCell id="61" xr6:uid="{00000000-000C-0000-FFFF-FFFF0E000000}" r="B19" connectionId="3">
    <xmlCellPr id="1" xr6:uid="{00000000-0010-0000-0E00-000001000000}" uniqueName="m">
      <xmlPr mapId="6" xpath="/IDBmodelinfo/Erosion/m" xmlDataType="integer"/>
    </xmlCellPr>
  </singleXmlCell>
  <singleXmlCell id="62" xr6:uid="{00000000-000C-0000-FFFF-FFFF0F000000}" r="H10" connectionId="3">
    <xmlCellPr id="1" xr6:uid="{00000000-0010-0000-0F00-000001000000}" uniqueName="Coh">
      <xmlPr mapId="6" xpath="/IDBmodelinfo/Enlarge/Coh" xmlDataType="integer"/>
    </xmlCellPr>
  </singleXmlCell>
  <singleXmlCell id="63" xr6:uid="{00000000-000C-0000-FFFF-FFFF10000000}" r="H11" connectionId="3">
    <xmlCellPr id="1" xr6:uid="{00000000-0010-0000-1000-000001000000}" uniqueName="fai">
      <xmlPr mapId="6" xpath="/IDBmodelinfo/Enlarge/fai" xmlDataType="double"/>
    </xmlCellPr>
  </singleXmlCell>
  <singleXmlCell id="64" xr6:uid="{00000000-000C-0000-FFFF-FFFF11000000}" r="H12" connectionId="3">
    <xmlCellPr id="1" xr6:uid="{00000000-0010-0000-1100-000001000000}" uniqueName="gamma">
      <xmlPr mapId="6" xpath="/IDBmodelinfo/Enlarge/gamma" xmlDataType="integer"/>
    </xmlCellPr>
  </singleXmlCell>
  <singleXmlCell id="65" xr6:uid="{00000000-000C-0000-FFFF-FFFF12000000}" r="H13" connectionId="3">
    <xmlCellPr id="1" xr6:uid="{00000000-0010-0000-1200-000001000000}" uniqueName="beta1">
      <xmlPr mapId="6" xpath="/IDBmodelinfo/Enlarge/beta1" xmlDataType="integer"/>
    </xmlCellPr>
  </singleXmlCell>
  <singleXmlCell id="66" xr6:uid="{00000000-000C-0000-FFFF-FFFF13000000}" r="K10" connectionId="3">
    <xmlCellPr id="1" xr6:uid="{00000000-0010-0000-1300-000001000000}" uniqueName="m1">
      <xmlPr mapId="6" xpath="/IDBmodelinfo/Enlarge/m1" xmlDataType="double"/>
    </xmlCellPr>
  </singleXmlCell>
  <singleXmlCell id="67" xr6:uid="{00000000-000C-0000-FFFF-FFFF14000000}" r="K11" connectionId="3">
    <xmlCellPr id="1" xr6:uid="{00000000-0010-0000-1400-000001000000}" uniqueName="m2">
      <xmlPr mapId="6" xpath="/IDBmodelinfo/Enlarge/m2" xmlDataType="integer"/>
    </xmlCellPr>
  </singleXmlCell>
  <singleXmlCell id="68" xr6:uid="{00000000-000C-0000-FFFF-FFFF15000000}" r="H15" connectionId="3">
    <xmlCellPr id="1" xr6:uid="{00000000-0010-0000-1500-000001000000}" uniqueName="d50">
      <xmlPr mapId="6" xpath="/IDBmodelinfo/Enlarge/d50" xmlDataType="integer"/>
    </xmlCellPr>
  </singleXmlCell>
  <singleXmlCell id="69" xr6:uid="{00000000-000C-0000-FFFF-FFFF16000000}" r="H16" connectionId="3">
    <xmlCellPr id="1" xr6:uid="{00000000-0010-0000-1600-000001000000}" uniqueName="density">
      <xmlPr mapId="6" xpath="/IDBmodelinfo/Enlarge/density" xmlDataType="integer"/>
    </xmlCellPr>
  </singleXmlCell>
  <singleXmlCell id="70" xr6:uid="{00000000-000C-0000-FFFF-FFFF17000000}" r="H17" connectionId="3">
    <xmlCellPr id="1" xr6:uid="{00000000-0010-0000-1700-000001000000}" uniqueName="voidratio">
      <xmlPr mapId="6" xpath="/IDBmodelinfo/Enlarge/voidratio" xmlDataType="integer"/>
    </xmlCellPr>
  </singleXmlCell>
  <singleXmlCell id="71" xr6:uid="{00000000-000C-0000-FFFF-FFFF18000000}" r="H18" connectionId="3">
    <xmlCellPr id="1" xr6:uid="{00000000-0010-0000-1800-000001000000}" uniqueName="Gs">
      <xmlPr mapId="6" xpath="/IDBmodelinfo/Enlarge/Gs" xmlDataType="integer"/>
    </xmlCellPr>
  </singleXmlCell>
  <singleXmlCell id="72" xr6:uid="{00000000-000C-0000-FFFF-FFFF19000000}" r="H19" connectionId="3">
    <xmlCellPr id="1" xr6:uid="{00000000-0010-0000-1900-000001000000}" uniqueName="Len">
      <xmlPr mapId="6" xpath="/IDBmodelinfo/Enlarge/Len" xmlDataType="double"/>
    </xmlCellPr>
  </singleXmlCell>
  <singleXmlCell id="73" xr6:uid="{00000000-000C-0000-FFFF-FFFF1A000000}" r="H20" connectionId="3">
    <xmlCellPr id="1" xr6:uid="{00000000-0010-0000-1A00-000001000000}" uniqueName="roughness">
      <xmlPr mapId="6" xpath="/IDBmodelinfo/Enlarge/roughness" xmlDataType="integer"/>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printerSettings" Target="../printerSettings/printerSettings1.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5" Type="http://schemas.openxmlformats.org/officeDocument/2006/relationships/image" Target="../media/image2.emf"/><Relationship Id="rId15" Type="http://schemas.openxmlformats.org/officeDocument/2006/relationships/ctrlProp" Target="../ctrlProps/ctrlProp26.xml"/><Relationship Id="rId23" Type="http://schemas.openxmlformats.org/officeDocument/2006/relationships/ctrlProp" Target="../ctrlProps/ctrlProp34.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ontrol" Target="../activeX/activeX1.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tableSingleCells" Target="../tables/tableSingleCell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3.xml"/><Relationship Id="rId7" Type="http://schemas.openxmlformats.org/officeDocument/2006/relationships/ctrlProp" Target="../ctrlProps/ctrlProp47.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oleObject" Target="../embeddings/oleObject1.bin"/><Relationship Id="rId21" Type="http://schemas.openxmlformats.org/officeDocument/2006/relationships/ctrlProp" Target="../ctrlProps/ctrlProp64.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vmlDrawing" Target="../drawings/vmlDrawing5.v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drawing" Target="../drawings/drawing10.xml"/><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image" Target="../media/image5.emf"/><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0E351-AED5-4526-B683-BD650BB70F95}">
  <sheetPr codeName="Sheet2"/>
  <dimension ref="A1:P34"/>
  <sheetViews>
    <sheetView tabSelected="1" workbookViewId="0">
      <selection activeCell="R12" sqref="R12"/>
    </sheetView>
  </sheetViews>
  <sheetFormatPr defaultRowHeight="13.5" x14ac:dyDescent="0.15"/>
  <cols>
    <col min="10" max="10" width="11.125" customWidth="1"/>
    <col min="12" max="12" width="11" customWidth="1"/>
    <col min="13" max="13" width="13" customWidth="1"/>
    <col min="14" max="14" width="12" customWidth="1"/>
    <col min="15" max="15" width="13.5" customWidth="1"/>
  </cols>
  <sheetData>
    <row r="1" spans="1:16" ht="37.5" customHeight="1" x14ac:dyDescent="0.15">
      <c r="A1" s="397" t="s">
        <v>325</v>
      </c>
      <c r="B1" s="397"/>
      <c r="C1" s="397"/>
      <c r="D1" s="397"/>
      <c r="E1" s="397"/>
      <c r="F1" s="397"/>
      <c r="G1" s="397"/>
      <c r="H1" s="397"/>
      <c r="I1" s="397"/>
      <c r="J1" s="397"/>
      <c r="K1" s="397"/>
      <c r="L1" s="397"/>
      <c r="M1" s="397"/>
      <c r="N1" s="397"/>
      <c r="O1" s="400" t="s">
        <v>328</v>
      </c>
      <c r="P1" s="400"/>
    </row>
    <row r="2" spans="1:16" ht="27.75" customHeight="1" x14ac:dyDescent="0.15">
      <c r="A2" s="398" t="s">
        <v>326</v>
      </c>
      <c r="B2" s="398"/>
      <c r="C2" s="398"/>
      <c r="D2" s="398"/>
      <c r="E2" s="398"/>
      <c r="F2" s="398"/>
      <c r="G2" s="398"/>
      <c r="H2" s="398"/>
      <c r="I2" s="398"/>
      <c r="J2" s="398"/>
      <c r="K2" s="398"/>
      <c r="L2" s="398"/>
      <c r="M2" s="398"/>
      <c r="N2" s="398"/>
      <c r="O2" s="1">
        <v>0</v>
      </c>
      <c r="P2" s="1"/>
    </row>
    <row r="3" spans="1:16" ht="30.75" customHeight="1" x14ac:dyDescent="0.15">
      <c r="A3" s="399" t="s">
        <v>327</v>
      </c>
      <c r="B3" s="399"/>
      <c r="C3" s="399"/>
      <c r="D3" s="399"/>
      <c r="E3" s="399"/>
      <c r="F3" s="399"/>
      <c r="G3" s="399"/>
      <c r="H3" s="399"/>
      <c r="I3" s="399"/>
      <c r="J3" s="399"/>
      <c r="K3" s="399"/>
      <c r="L3" s="399"/>
      <c r="M3" s="399"/>
      <c r="N3" s="399"/>
      <c r="O3" s="1"/>
      <c r="P3" s="1"/>
    </row>
    <row r="4" spans="1:16" ht="3" hidden="1" customHeight="1" x14ac:dyDescent="0.15">
      <c r="A4" s="378" t="s">
        <v>330</v>
      </c>
      <c r="B4" s="382"/>
      <c r="C4" s="378" t="s">
        <v>331</v>
      </c>
      <c r="D4" s="382"/>
      <c r="E4" s="378" t="s">
        <v>332</v>
      </c>
      <c r="F4" s="382"/>
      <c r="G4" s="378" t="s">
        <v>333</v>
      </c>
      <c r="H4" s="382"/>
      <c r="I4" s="378" t="s">
        <v>334</v>
      </c>
      <c r="J4" s="382"/>
      <c r="K4" s="378" t="s">
        <v>335</v>
      </c>
      <c r="L4" s="396"/>
      <c r="M4" s="396"/>
      <c r="N4" s="396"/>
      <c r="O4" s="396"/>
      <c r="P4" s="396"/>
    </row>
    <row r="5" spans="1:16" ht="15" customHeight="1" x14ac:dyDescent="0.15">
      <c r="A5" s="394" t="s">
        <v>329</v>
      </c>
      <c r="B5" s="394"/>
      <c r="C5" s="394"/>
      <c r="D5" s="394"/>
      <c r="E5" s="394"/>
      <c r="F5" s="394"/>
      <c r="G5" s="394"/>
      <c r="H5" s="394"/>
      <c r="I5" s="394"/>
      <c r="J5" s="394"/>
      <c r="K5" s="394"/>
      <c r="L5" s="394"/>
      <c r="M5" s="394"/>
      <c r="N5" s="394"/>
      <c r="O5" s="394"/>
      <c r="P5" s="374"/>
    </row>
    <row r="6" spans="1:16" ht="15" customHeight="1" x14ac:dyDescent="0.15">
      <c r="A6" s="394"/>
      <c r="B6" s="394"/>
      <c r="C6" s="394"/>
      <c r="D6" s="394"/>
      <c r="E6" s="394"/>
      <c r="F6" s="394"/>
      <c r="G6" s="394"/>
      <c r="H6" s="394"/>
      <c r="I6" s="394"/>
      <c r="J6" s="394"/>
      <c r="K6" s="394"/>
      <c r="L6" s="394"/>
      <c r="M6" s="394"/>
      <c r="N6" s="394"/>
      <c r="O6" s="394"/>
      <c r="P6" s="374"/>
    </row>
    <row r="7" spans="1:16" ht="15" customHeight="1" x14ac:dyDescent="0.15">
      <c r="A7" s="248"/>
      <c r="B7" s="248"/>
      <c r="C7" s="248"/>
      <c r="D7" s="248"/>
      <c r="E7" s="14"/>
      <c r="F7" s="14"/>
      <c r="G7" s="14"/>
      <c r="H7" s="14"/>
      <c r="I7" s="77"/>
      <c r="J7" s="77"/>
      <c r="K7" s="77"/>
      <c r="L7" s="77"/>
      <c r="M7" s="77"/>
      <c r="N7" s="121"/>
      <c r="O7" s="14"/>
      <c r="P7" s="14"/>
    </row>
    <row r="8" spans="1:16" ht="15" customHeight="1" x14ac:dyDescent="0.15">
      <c r="A8" s="255" t="s">
        <v>274</v>
      </c>
      <c r="B8" s="389">
        <f>B14-POWER((J14*J11/4.427/J8/J9)/(1-27.8*POWER(J11-0.67,3)),2)</f>
        <v>739.99760230104778</v>
      </c>
      <c r="C8" s="368" t="s">
        <v>336</v>
      </c>
      <c r="D8" s="359"/>
      <c r="E8" s="14"/>
      <c r="F8" s="14"/>
      <c r="G8" s="14"/>
      <c r="H8" s="14"/>
      <c r="I8" s="258" t="s">
        <v>232</v>
      </c>
      <c r="J8" s="386">
        <v>0.36</v>
      </c>
      <c r="K8" s="368" t="s">
        <v>343</v>
      </c>
      <c r="L8" s="247"/>
      <c r="M8" s="247"/>
      <c r="N8" s="395" t="s">
        <v>347</v>
      </c>
      <c r="O8" s="395"/>
      <c r="P8" s="14"/>
    </row>
    <row r="9" spans="1:16" ht="15" customHeight="1" x14ac:dyDescent="0.15">
      <c r="A9" s="255" t="s">
        <v>283</v>
      </c>
      <c r="B9" s="360">
        <v>80</v>
      </c>
      <c r="C9" s="368" t="s">
        <v>337</v>
      </c>
      <c r="D9" s="359"/>
      <c r="E9" s="14"/>
      <c r="F9" s="14"/>
      <c r="G9" s="14"/>
      <c r="H9" s="14"/>
      <c r="I9" s="258" t="s">
        <v>233</v>
      </c>
      <c r="J9" s="387">
        <v>0.9</v>
      </c>
      <c r="K9" s="368" t="s">
        <v>344</v>
      </c>
      <c r="L9" s="247"/>
      <c r="M9" s="247"/>
      <c r="N9" s="395"/>
      <c r="O9" s="395"/>
      <c r="P9" s="14"/>
    </row>
    <row r="10" spans="1:16" ht="15" customHeight="1" x14ac:dyDescent="0.15">
      <c r="A10" s="255" t="s">
        <v>275</v>
      </c>
      <c r="B10" s="360">
        <v>700</v>
      </c>
      <c r="C10" s="368" t="s">
        <v>338</v>
      </c>
      <c r="D10" s="359"/>
      <c r="E10" s="14"/>
      <c r="F10" s="14"/>
      <c r="G10" s="14"/>
      <c r="H10" s="14"/>
      <c r="I10" s="375" t="s">
        <v>278</v>
      </c>
      <c r="J10" s="379">
        <v>1.4339999999999999</v>
      </c>
      <c r="K10" s="377" t="s">
        <v>345</v>
      </c>
      <c r="L10" s="14"/>
      <c r="M10" s="247"/>
      <c r="N10" s="121"/>
      <c r="O10" s="14"/>
      <c r="P10" s="14"/>
    </row>
    <row r="11" spans="1:16" ht="15" customHeight="1" x14ac:dyDescent="0.15">
      <c r="A11" s="71"/>
      <c r="B11" s="361"/>
      <c r="C11" s="67"/>
      <c r="D11" s="67"/>
      <c r="E11" s="14"/>
      <c r="F11" s="14"/>
      <c r="G11" s="14"/>
      <c r="H11" s="14"/>
      <c r="I11" s="258" t="s">
        <v>48</v>
      </c>
      <c r="J11" s="386">
        <v>0.8</v>
      </c>
      <c r="K11" s="368" t="s">
        <v>346</v>
      </c>
      <c r="L11" s="247"/>
      <c r="M11" s="14"/>
      <c r="N11" s="14"/>
      <c r="O11" s="14"/>
      <c r="P11" s="364"/>
    </row>
    <row r="12" spans="1:16" ht="15" customHeight="1" x14ac:dyDescent="0.15">
      <c r="A12" s="67"/>
      <c r="B12" s="392"/>
      <c r="C12" s="392"/>
      <c r="D12" s="392"/>
      <c r="E12" s="392"/>
      <c r="F12" s="392"/>
      <c r="G12" s="67"/>
      <c r="H12" s="14"/>
      <c r="I12" s="67"/>
      <c r="J12" s="79"/>
      <c r="K12" s="70"/>
      <c r="L12" s="70"/>
      <c r="M12" s="67"/>
      <c r="N12" s="121"/>
      <c r="O12" s="14"/>
      <c r="P12" s="364"/>
    </row>
    <row r="13" spans="1:16" ht="15" customHeight="1" x14ac:dyDescent="0.15">
      <c r="A13" s="67"/>
      <c r="B13" s="301"/>
      <c r="C13" s="301"/>
      <c r="D13" s="301"/>
      <c r="E13" s="301"/>
      <c r="F13" s="301"/>
      <c r="G13" s="67"/>
      <c r="H13" s="14"/>
      <c r="I13" s="14"/>
      <c r="J13" s="14"/>
      <c r="K13" s="14"/>
      <c r="L13" s="303"/>
      <c r="M13" s="303"/>
      <c r="N13" s="121"/>
      <c r="O13" s="14"/>
      <c r="P13" s="364"/>
    </row>
    <row r="14" spans="1:16" ht="15" customHeight="1" x14ac:dyDescent="0.15">
      <c r="A14" s="255" t="s">
        <v>247</v>
      </c>
      <c r="B14" s="80">
        <v>742.57</v>
      </c>
      <c r="C14" s="370" t="s">
        <v>339</v>
      </c>
      <c r="D14" s="67"/>
      <c r="E14" s="67"/>
      <c r="F14" s="67"/>
      <c r="G14" s="67"/>
      <c r="H14" s="14"/>
      <c r="I14" s="255" t="s">
        <v>276</v>
      </c>
      <c r="J14" s="366">
        <v>2.7</v>
      </c>
      <c r="K14" s="370" t="s">
        <v>348</v>
      </c>
      <c r="L14" s="303"/>
      <c r="M14" s="303"/>
      <c r="N14" s="303"/>
      <c r="O14" s="14"/>
      <c r="P14" s="364"/>
    </row>
    <row r="15" spans="1:16" ht="15" customHeight="1" x14ac:dyDescent="0.15">
      <c r="A15" s="255" t="s">
        <v>241</v>
      </c>
      <c r="B15" s="380">
        <f>B9/(1-27.8*POWER(J11-0.67,3))/4.427/J8/J9/POWER(B14-B8,1.5)</f>
        <v>14.397865871253906</v>
      </c>
      <c r="C15" s="369" t="s">
        <v>340</v>
      </c>
      <c r="D15" s="259"/>
      <c r="E15" s="259"/>
      <c r="F15" s="70"/>
      <c r="G15" s="70"/>
      <c r="H15" s="14"/>
      <c r="I15" s="255" t="s">
        <v>237</v>
      </c>
      <c r="J15" s="266">
        <v>1.1000000000000001</v>
      </c>
      <c r="K15" s="370" t="s">
        <v>349</v>
      </c>
      <c r="L15" s="303"/>
      <c r="M15" s="303"/>
      <c r="N15" s="303"/>
      <c r="O15" s="14"/>
      <c r="P15" s="14"/>
    </row>
    <row r="16" spans="1:16" ht="15" customHeight="1" x14ac:dyDescent="0.15">
      <c r="A16" s="255"/>
      <c r="B16" s="363"/>
      <c r="C16" s="358"/>
      <c r="D16" s="259"/>
      <c r="E16" s="259"/>
      <c r="F16" s="70"/>
      <c r="G16" s="70"/>
      <c r="H16" s="14"/>
      <c r="I16" s="255" t="s">
        <v>238</v>
      </c>
      <c r="J16" s="367">
        <v>6.9999999999999999E-4</v>
      </c>
      <c r="K16" s="370" t="s">
        <v>350</v>
      </c>
      <c r="L16" s="14"/>
      <c r="M16" s="14"/>
      <c r="N16" s="14"/>
      <c r="O16" s="14"/>
      <c r="P16" s="14"/>
    </row>
    <row r="17" spans="1:16" ht="15" customHeight="1" x14ac:dyDescent="0.15">
      <c r="A17" s="301"/>
      <c r="B17" s="301"/>
      <c r="C17" s="301"/>
      <c r="D17" s="301"/>
      <c r="E17" s="301"/>
      <c r="F17" s="121"/>
      <c r="G17" s="14"/>
      <c r="H17" s="14"/>
      <c r="I17" s="281"/>
      <c r="J17" s="282"/>
      <c r="K17" s="365"/>
      <c r="L17" s="251"/>
      <c r="M17" s="251"/>
      <c r="N17" s="249"/>
      <c r="O17" s="70"/>
      <c r="P17" s="14"/>
    </row>
    <row r="18" spans="1:16" ht="15" customHeight="1" x14ac:dyDescent="0.25">
      <c r="A18" s="390" t="s">
        <v>341</v>
      </c>
      <c r="B18" s="390"/>
      <c r="C18" s="255" t="s">
        <v>251</v>
      </c>
      <c r="D18" s="255" t="s">
        <v>252</v>
      </c>
      <c r="E18" s="255" t="s">
        <v>284</v>
      </c>
      <c r="F18" s="121"/>
      <c r="G18" s="14"/>
      <c r="H18" s="14"/>
      <c r="I18" s="304" t="s">
        <v>279</v>
      </c>
      <c r="J18" s="280">
        <v>25</v>
      </c>
      <c r="K18" s="371" t="s">
        <v>351</v>
      </c>
      <c r="L18" s="304"/>
      <c r="M18" s="388"/>
      <c r="N18" s="283"/>
      <c r="O18" s="70"/>
      <c r="P18" s="14"/>
    </row>
    <row r="19" spans="1:16" ht="15" customHeight="1" x14ac:dyDescent="0.15">
      <c r="A19" s="390"/>
      <c r="B19" s="390"/>
      <c r="C19" s="366">
        <v>700</v>
      </c>
      <c r="D19" s="366">
        <v>720</v>
      </c>
      <c r="E19" s="366">
        <v>750</v>
      </c>
      <c r="F19" s="121"/>
      <c r="G19" s="14"/>
      <c r="H19" s="14"/>
      <c r="I19" s="383" t="s">
        <v>285</v>
      </c>
      <c r="J19" s="260">
        <v>26</v>
      </c>
      <c r="K19" s="372" t="s">
        <v>352</v>
      </c>
      <c r="L19" s="255"/>
      <c r="M19" s="357"/>
      <c r="N19" s="283"/>
      <c r="O19" s="70"/>
      <c r="P19" s="14"/>
    </row>
    <row r="20" spans="1:16" ht="15" customHeight="1" x14ac:dyDescent="0.15">
      <c r="A20" s="390" t="s">
        <v>342</v>
      </c>
      <c r="B20" s="391"/>
      <c r="C20" s="255" t="s">
        <v>259</v>
      </c>
      <c r="D20" s="255" t="s">
        <v>260</v>
      </c>
      <c r="E20" s="255" t="s">
        <v>261</v>
      </c>
      <c r="F20" s="121"/>
      <c r="G20" s="14"/>
      <c r="H20" s="364"/>
      <c r="I20" s="255" t="s">
        <v>271</v>
      </c>
      <c r="J20" s="265">
        <v>19</v>
      </c>
      <c r="K20" s="372" t="s">
        <v>353</v>
      </c>
      <c r="L20" s="255"/>
      <c r="M20" s="357"/>
      <c r="N20" s="354"/>
      <c r="O20" s="70"/>
      <c r="P20" s="14"/>
    </row>
    <row r="21" spans="1:16" ht="12" customHeight="1" x14ac:dyDescent="0.15">
      <c r="A21" s="391"/>
      <c r="B21" s="391"/>
      <c r="C21" s="366">
        <v>44</v>
      </c>
      <c r="D21" s="366">
        <v>108</v>
      </c>
      <c r="E21" s="366">
        <v>300</v>
      </c>
      <c r="F21" s="121"/>
      <c r="G21" s="14"/>
      <c r="H21" s="364">
        <v>5</v>
      </c>
      <c r="I21" s="256" t="s">
        <v>288</v>
      </c>
      <c r="J21" s="356">
        <v>727</v>
      </c>
      <c r="K21" s="372" t="s">
        <v>355</v>
      </c>
      <c r="L21" s="251"/>
      <c r="M21" s="251"/>
      <c r="N21" s="250"/>
      <c r="O21" s="70"/>
      <c r="P21" s="14"/>
    </row>
    <row r="22" spans="1:16" ht="15" customHeight="1" x14ac:dyDescent="0.15">
      <c r="A22" s="362"/>
      <c r="B22" s="362"/>
      <c r="C22" s="362"/>
      <c r="D22" s="362"/>
      <c r="E22" s="362"/>
      <c r="F22" s="121"/>
      <c r="G22" s="14"/>
      <c r="H22" s="364"/>
      <c r="I22" s="255" t="s">
        <v>280</v>
      </c>
      <c r="J22" s="356">
        <v>144</v>
      </c>
      <c r="K22" s="384" t="s">
        <v>354</v>
      </c>
      <c r="L22" s="252"/>
      <c r="M22" s="252"/>
      <c r="N22" s="250"/>
      <c r="O22" s="70"/>
      <c r="P22" s="14"/>
    </row>
    <row r="23" spans="1:16" ht="15" customHeight="1" x14ac:dyDescent="0.15">
      <c r="A23" s="14"/>
      <c r="B23" s="14"/>
      <c r="C23" s="14"/>
      <c r="D23" s="14"/>
      <c r="E23" s="14"/>
      <c r="F23" s="14"/>
      <c r="G23" s="14"/>
      <c r="H23" s="14"/>
      <c r="I23" s="14"/>
      <c r="J23" s="14"/>
      <c r="K23" s="14"/>
      <c r="L23" s="14"/>
      <c r="M23" s="14"/>
      <c r="N23" s="14"/>
      <c r="O23" s="14"/>
      <c r="P23" s="14"/>
    </row>
    <row r="24" spans="1:16" ht="15" customHeight="1" x14ac:dyDescent="0.15">
      <c r="A24" s="14"/>
      <c r="B24" s="14"/>
      <c r="C24" s="14"/>
      <c r="D24" s="14"/>
      <c r="E24" s="14"/>
      <c r="F24" s="14"/>
      <c r="G24" s="14"/>
      <c r="H24" s="14"/>
      <c r="I24" s="14"/>
      <c r="J24" s="14"/>
      <c r="K24" s="14"/>
      <c r="L24" s="14"/>
      <c r="M24" s="14"/>
      <c r="N24" s="14"/>
      <c r="O24" s="14"/>
      <c r="P24" s="14"/>
    </row>
    <row r="25" spans="1:16" ht="15" customHeight="1" x14ac:dyDescent="0.15">
      <c r="A25" s="14"/>
      <c r="B25" s="14"/>
      <c r="C25" s="14"/>
      <c r="D25" s="14"/>
      <c r="E25" s="14"/>
      <c r="F25" s="14"/>
      <c r="G25" s="14"/>
      <c r="H25" s="14"/>
      <c r="I25" s="14"/>
      <c r="J25" s="14"/>
      <c r="K25" s="14"/>
      <c r="L25" s="14"/>
      <c r="M25" s="14"/>
      <c r="N25" s="14"/>
      <c r="O25" s="14"/>
      <c r="P25" s="14"/>
    </row>
    <row r="26" spans="1:16" ht="15" customHeight="1" x14ac:dyDescent="0.15">
      <c r="A26" s="14"/>
      <c r="B26" s="14"/>
      <c r="C26" s="14"/>
      <c r="D26" s="14"/>
      <c r="E26" s="14"/>
      <c r="F26" s="14"/>
      <c r="G26" s="14"/>
      <c r="H26" s="14"/>
      <c r="I26" s="256"/>
      <c r="J26" s="14"/>
      <c r="K26" s="14"/>
      <c r="L26" s="14"/>
      <c r="M26" s="14"/>
      <c r="N26" s="14"/>
      <c r="O26" s="14"/>
      <c r="P26" s="14"/>
    </row>
    <row r="27" spans="1:16" ht="15" customHeight="1" x14ac:dyDescent="0.15">
      <c r="A27" s="14"/>
      <c r="B27" s="14"/>
      <c r="C27" s="14"/>
      <c r="D27" s="14"/>
      <c r="E27" s="14"/>
      <c r="F27" s="14"/>
      <c r="G27" s="14"/>
      <c r="H27" s="14"/>
      <c r="I27" s="14"/>
      <c r="J27" s="14"/>
      <c r="K27" s="14"/>
      <c r="L27" s="14"/>
      <c r="M27" s="14"/>
      <c r="N27" s="14"/>
      <c r="O27" s="14"/>
      <c r="P27" s="14"/>
    </row>
    <row r="28" spans="1:16" ht="15" customHeight="1" x14ac:dyDescent="0.15">
      <c r="A28" s="14"/>
      <c r="B28" s="14"/>
      <c r="C28" s="14"/>
      <c r="D28" s="14"/>
      <c r="E28" s="14"/>
      <c r="F28" s="14"/>
      <c r="G28" s="14"/>
      <c r="H28" s="14"/>
      <c r="I28" s="14"/>
      <c r="J28" s="14"/>
      <c r="K28" s="14"/>
      <c r="L28" s="14"/>
      <c r="M28" s="14"/>
      <c r="N28" s="14"/>
      <c r="O28" s="14"/>
      <c r="P28" s="14"/>
    </row>
    <row r="29" spans="1:16" ht="15" customHeight="1" x14ac:dyDescent="0.15">
      <c r="A29" s="14"/>
      <c r="B29" s="14"/>
      <c r="C29" s="14"/>
      <c r="D29" s="14"/>
      <c r="E29" s="14"/>
      <c r="F29" s="14"/>
      <c r="G29" s="14"/>
      <c r="H29" s="14"/>
      <c r="I29" s="14"/>
      <c r="J29" s="393"/>
      <c r="K29" s="393"/>
      <c r="L29" s="14"/>
      <c r="M29" s="14"/>
      <c r="N29" s="14"/>
      <c r="O29" s="14"/>
      <c r="P29" s="14"/>
    </row>
    <row r="30" spans="1:16" ht="15" customHeight="1" x14ac:dyDescent="0.15">
      <c r="A30" s="14"/>
      <c r="B30" s="14"/>
      <c r="C30" s="14"/>
      <c r="D30" s="14"/>
      <c r="E30" s="14"/>
      <c r="F30" s="14"/>
      <c r="G30" s="14"/>
      <c r="H30" s="14"/>
      <c r="I30" s="14"/>
      <c r="J30" s="393"/>
      <c r="K30" s="393"/>
      <c r="L30" s="14"/>
      <c r="M30" s="14"/>
      <c r="N30" s="14"/>
      <c r="O30" s="14"/>
      <c r="P30" s="14"/>
    </row>
    <row r="31" spans="1:16" ht="15" customHeight="1" x14ac:dyDescent="0.15">
      <c r="A31" s="14"/>
      <c r="B31" s="14"/>
      <c r="C31" s="14"/>
      <c r="D31" s="14"/>
      <c r="E31" s="14"/>
      <c r="F31" s="14"/>
      <c r="G31" s="14"/>
      <c r="H31" s="14"/>
      <c r="I31" s="14"/>
      <c r="J31" s="14"/>
      <c r="K31" s="14"/>
      <c r="L31" s="14"/>
      <c r="M31" s="14"/>
      <c r="N31" s="14"/>
      <c r="O31" s="14"/>
      <c r="P31" s="14"/>
    </row>
    <row r="32" spans="1:16" ht="15" customHeight="1" x14ac:dyDescent="0.15">
      <c r="A32" s="14"/>
      <c r="B32" s="14"/>
      <c r="C32" s="14"/>
      <c r="D32" s="14"/>
      <c r="E32" s="14"/>
      <c r="F32" s="14"/>
      <c r="G32" s="14"/>
      <c r="H32" s="14"/>
      <c r="I32" s="14"/>
      <c r="J32" s="14"/>
      <c r="K32" s="14"/>
      <c r="L32" s="14"/>
      <c r="M32" s="14"/>
      <c r="N32" s="14"/>
      <c r="O32" s="14"/>
      <c r="P32" s="14"/>
    </row>
    <row r="33" spans="1:16" ht="15" customHeight="1" x14ac:dyDescent="0.15">
      <c r="A33" s="14"/>
      <c r="B33" s="14"/>
      <c r="C33" s="14"/>
      <c r="D33" s="14"/>
      <c r="E33" s="14"/>
      <c r="F33" s="14"/>
      <c r="G33" s="14"/>
      <c r="H33" s="14"/>
      <c r="I33" s="14"/>
      <c r="J33" s="14"/>
      <c r="K33" s="14"/>
      <c r="L33" s="14"/>
      <c r="M33" s="14"/>
      <c r="N33" s="14"/>
      <c r="O33" s="14"/>
      <c r="P33" s="14"/>
    </row>
    <row r="34" spans="1:16" ht="15" customHeight="1" x14ac:dyDescent="0.15"/>
  </sheetData>
  <mergeCells count="11">
    <mergeCell ref="L4:P4"/>
    <mergeCell ref="A1:N1"/>
    <mergeCell ref="A2:N2"/>
    <mergeCell ref="A3:N3"/>
    <mergeCell ref="O1:P1"/>
    <mergeCell ref="A20:B21"/>
    <mergeCell ref="B12:F12"/>
    <mergeCell ref="A18:B19"/>
    <mergeCell ref="J29:K30"/>
    <mergeCell ref="A5:O6"/>
    <mergeCell ref="N8:O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4" r:id="rId3" name="Group box 1011">
              <controlPr defaultSize="0" autoFill="0" autoPict="0">
                <anchor moveWithCells="1">
                  <from>
                    <xdr:col>0</xdr:col>
                    <xdr:colOff>104775</xdr:colOff>
                    <xdr:row>6</xdr:row>
                    <xdr:rowOff>85725</xdr:rowOff>
                  </from>
                  <to>
                    <xdr:col>7</xdr:col>
                    <xdr:colOff>619125</xdr:colOff>
                    <xdr:row>10</xdr:row>
                    <xdr:rowOff>76200</xdr:rowOff>
                  </to>
                </anchor>
              </controlPr>
            </control>
          </mc:Choice>
        </mc:AlternateContent>
        <mc:AlternateContent xmlns:mc="http://schemas.openxmlformats.org/markup-compatibility/2006">
          <mc:Choice Requires="x14">
            <control shapeId="23555" r:id="rId4" name="Group box 1033">
              <controlPr defaultSize="0" autoFill="0" autoPict="0">
                <anchor moveWithCells="1">
                  <from>
                    <xdr:col>0</xdr:col>
                    <xdr:colOff>95250</xdr:colOff>
                    <xdr:row>16</xdr:row>
                    <xdr:rowOff>19050</xdr:rowOff>
                  </from>
                  <to>
                    <xdr:col>7</xdr:col>
                    <xdr:colOff>600075</xdr:colOff>
                    <xdr:row>22</xdr:row>
                    <xdr:rowOff>123825</xdr:rowOff>
                  </to>
                </anchor>
              </controlPr>
            </control>
          </mc:Choice>
        </mc:AlternateContent>
        <mc:AlternateContent xmlns:mc="http://schemas.openxmlformats.org/markup-compatibility/2006">
          <mc:Choice Requires="x14">
            <control shapeId="23559" r:id="rId5" name="Group box 1044">
              <controlPr defaultSize="0" autoFill="0" autoPict="0">
                <anchor moveWithCells="1">
                  <from>
                    <xdr:col>8</xdr:col>
                    <xdr:colOff>142875</xdr:colOff>
                    <xdr:row>12</xdr:row>
                    <xdr:rowOff>57150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6" name="Group box 1022">
              <controlPr defaultSize="0" autoFill="0" autoPict="0">
                <anchor moveWithCells="1">
                  <from>
                    <xdr:col>0</xdr:col>
                    <xdr:colOff>104775</xdr:colOff>
                    <xdr:row>10</xdr:row>
                    <xdr:rowOff>171450</xdr:rowOff>
                  </from>
                  <to>
                    <xdr:col>7</xdr:col>
                    <xdr:colOff>628650</xdr:colOff>
                    <xdr:row>15</xdr:row>
                    <xdr:rowOff>95250</xdr:rowOff>
                  </to>
                </anchor>
              </controlPr>
            </control>
          </mc:Choice>
        </mc:AlternateContent>
        <mc:AlternateContent xmlns:mc="http://schemas.openxmlformats.org/markup-compatibility/2006">
          <mc:Choice Requires="x14">
            <control shapeId="23563" r:id="rId7" name="Group Box 11">
              <controlPr defaultSize="0" autoFill="0" autoPict="0">
                <anchor moveWithCells="1">
                  <from>
                    <xdr:col>8</xdr:col>
                    <xdr:colOff>142875</xdr:colOff>
                    <xdr:row>16</xdr:row>
                    <xdr:rowOff>95250</xdr:rowOff>
                  </from>
                  <to>
                    <xdr:col>15</xdr:col>
                    <xdr:colOff>171450</xdr:colOff>
                    <xdr:row>22</xdr:row>
                    <xdr:rowOff>95250</xdr:rowOff>
                  </to>
                </anchor>
              </controlPr>
            </control>
          </mc:Choice>
        </mc:AlternateContent>
        <mc:AlternateContent xmlns:mc="http://schemas.openxmlformats.org/markup-compatibility/2006">
          <mc:Choice Requires="x14">
            <control shapeId="23566" r:id="rId8" name="Group Box 14">
              <controlPr defaultSize="0" autoFill="0" autoPict="0">
                <anchor moveWithCells="1">
                  <from>
                    <xdr:col>0</xdr:col>
                    <xdr:colOff>38100</xdr:colOff>
                    <xdr:row>4</xdr:row>
                    <xdr:rowOff>47625</xdr:rowOff>
                  </from>
                  <to>
                    <xdr:col>15</xdr:col>
                    <xdr:colOff>333375</xdr:colOff>
                    <xdr:row>23</xdr:row>
                    <xdr:rowOff>38100</xdr:rowOff>
                  </to>
                </anchor>
              </controlPr>
            </control>
          </mc:Choice>
        </mc:AlternateContent>
        <mc:AlternateContent xmlns:mc="http://schemas.openxmlformats.org/markup-compatibility/2006">
          <mc:Choice Requires="x14">
            <control shapeId="23569" r:id="rId9" name="Button 1022">
              <controlPr defaultSize="0" print="0" autoFill="0" autoPict="0" macro="[0]!Calculate_Click">
                <anchor moveWithCells="1" sizeWithCells="1">
                  <from>
                    <xdr:col>10</xdr:col>
                    <xdr:colOff>228600</xdr:colOff>
                    <xdr:row>25</xdr:row>
                    <xdr:rowOff>28575</xdr:rowOff>
                  </from>
                  <to>
                    <xdr:col>12</xdr:col>
                    <xdr:colOff>200025</xdr:colOff>
                    <xdr:row>28</xdr:row>
                    <xdr:rowOff>123825</xdr:rowOff>
                  </to>
                </anchor>
              </controlPr>
            </control>
          </mc:Choice>
        </mc:AlternateContent>
        <mc:AlternateContent xmlns:mc="http://schemas.openxmlformats.org/markup-compatibility/2006">
          <mc:Choice Requires="x14">
            <control shapeId="23571" r:id="rId10" name="Button 1011">
              <controlPr defaultSize="0" print="0" autoFill="0" autoPict="0" macro="[0]!Switchlgg222">
                <anchor moveWithCells="1" sizeWithCells="1">
                  <from>
                    <xdr:col>14</xdr:col>
                    <xdr:colOff>247650</xdr:colOff>
                    <xdr:row>0</xdr:row>
                    <xdr:rowOff>447675</xdr:rowOff>
                  </from>
                  <to>
                    <xdr:col>15</xdr:col>
                    <xdr:colOff>571500</xdr:colOff>
                    <xdr:row>2</xdr:row>
                    <xdr:rowOff>152400</xdr:rowOff>
                  </to>
                </anchor>
              </controlPr>
            </control>
          </mc:Choice>
        </mc:AlternateContent>
        <mc:AlternateContent xmlns:mc="http://schemas.openxmlformats.org/markup-compatibility/2006">
          <mc:Choice Requires="x14">
            <control shapeId="23572" r:id="rId11" name="Option button 1011">
              <controlPr defaultSize="0" autoFill="0" autoLine="0" autoPict="0" macro="[0]!B_Manually">
                <anchor moveWithCells="1">
                  <from>
                    <xdr:col>0</xdr:col>
                    <xdr:colOff>419100</xdr:colOff>
                    <xdr:row>11</xdr:row>
                    <xdr:rowOff>95250</xdr:rowOff>
                  </from>
                  <to>
                    <xdr:col>2</xdr:col>
                    <xdr:colOff>180975</xdr:colOff>
                    <xdr:row>12</xdr:row>
                    <xdr:rowOff>180975</xdr:rowOff>
                  </to>
                </anchor>
              </controlPr>
            </control>
          </mc:Choice>
        </mc:AlternateContent>
        <mc:AlternateContent xmlns:mc="http://schemas.openxmlformats.org/markup-compatibility/2006">
          <mc:Choice Requires="x14">
            <control shapeId="23573" r:id="rId12" name="Option button 1022">
              <controlPr defaultSize="0" autoFill="0" autoLine="0" autoPict="0" macro="[0]!B_Default">
                <anchor moveWithCells="1">
                  <from>
                    <xdr:col>2</xdr:col>
                    <xdr:colOff>57150</xdr:colOff>
                    <xdr:row>11</xdr:row>
                    <xdr:rowOff>85725</xdr:rowOff>
                  </from>
                  <to>
                    <xdr:col>5</xdr:col>
                    <xdr:colOff>152400</xdr:colOff>
                    <xdr:row>12</xdr:row>
                    <xdr:rowOff>171450</xdr:rowOff>
                  </to>
                </anchor>
              </controlPr>
            </control>
          </mc:Choice>
        </mc:AlternateContent>
        <mc:AlternateContent xmlns:mc="http://schemas.openxmlformats.org/markup-compatibility/2006">
          <mc:Choice Requires="x14">
            <control shapeId="23575" r:id="rId13" name="Option button 1033">
              <controlPr defaultSize="0" autoFill="0" autoLine="0" autoPict="0" macro="[0]!beta_Manually">
                <anchor moveWithCells="1">
                  <from>
                    <xdr:col>12</xdr:col>
                    <xdr:colOff>314325</xdr:colOff>
                    <xdr:row>20</xdr:row>
                    <xdr:rowOff>114300</xdr:rowOff>
                  </from>
                  <to>
                    <xdr:col>13</xdr:col>
                    <xdr:colOff>476250</xdr:colOff>
                    <xdr:row>22</xdr:row>
                    <xdr:rowOff>47625</xdr:rowOff>
                  </to>
                </anchor>
              </controlPr>
            </control>
          </mc:Choice>
        </mc:AlternateContent>
        <mc:AlternateContent xmlns:mc="http://schemas.openxmlformats.org/markup-compatibility/2006">
          <mc:Choice Requires="x14">
            <control shapeId="23576" r:id="rId14" name="Option button 1044">
              <controlPr defaultSize="0" autoFill="0" autoLine="0" autoPict="0" macro="[0]!beta_Default">
                <anchor moveWithCells="1">
                  <from>
                    <xdr:col>13</xdr:col>
                    <xdr:colOff>533400</xdr:colOff>
                    <xdr:row>20</xdr:row>
                    <xdr:rowOff>85725</xdr:rowOff>
                  </from>
                  <to>
                    <xdr:col>14</xdr:col>
                    <xdr:colOff>800100</xdr:colOff>
                    <xdr:row>22</xdr:row>
                    <xdr:rowOff>19050</xdr:rowOff>
                  </to>
                </anchor>
              </controlPr>
            </control>
          </mc:Choice>
        </mc:AlternateContent>
        <mc:AlternateContent xmlns:mc="http://schemas.openxmlformats.org/markup-compatibility/2006">
          <mc:Choice Requires="x14">
            <control shapeId="23578" r:id="rId15" name="Group Box 1055">
              <controlPr defaultSize="0" autoFill="0" autoPict="0">
                <anchor moveWithCells="1">
                  <from>
                    <xdr:col>8</xdr:col>
                    <xdr:colOff>152400</xdr:colOff>
                    <xdr:row>6</xdr:row>
                    <xdr:rowOff>76200</xdr:rowOff>
                  </from>
                  <to>
                    <xdr:col>15</xdr:col>
                    <xdr:colOff>219075</xdr:colOff>
                    <xdr:row>11</xdr:row>
                    <xdr:rowOff>76200</xdr:rowOff>
                  </to>
                </anchor>
              </controlPr>
            </control>
          </mc:Choice>
        </mc:AlternateContent>
        <mc:AlternateContent xmlns:mc="http://schemas.openxmlformats.org/markup-compatibility/2006">
          <mc:Choice Requires="x14">
            <control shapeId="23590" r:id="rId16" name="Option Button 1055">
              <controlPr defaultSize="0" autoFill="0" autoLine="0" autoPict="0" macro="[0]!mqb_Input">
                <anchor moveWithCells="1">
                  <from>
                    <xdr:col>11</xdr:col>
                    <xdr:colOff>523875</xdr:colOff>
                    <xdr:row>9</xdr:row>
                    <xdr:rowOff>104775</xdr:rowOff>
                  </from>
                  <to>
                    <xdr:col>13</xdr:col>
                    <xdr:colOff>180975</xdr:colOff>
                    <xdr:row>11</xdr:row>
                    <xdr:rowOff>76200</xdr:rowOff>
                  </to>
                </anchor>
              </controlPr>
            </control>
          </mc:Choice>
        </mc:AlternateContent>
        <mc:AlternateContent xmlns:mc="http://schemas.openxmlformats.org/markup-compatibility/2006">
          <mc:Choice Requires="x14">
            <control shapeId="23591" r:id="rId17" name="Option Button 1066">
              <controlPr defaultSize="0" autoFill="0" autoLine="0" autoPict="0" macro="[0]!C_Input">
                <anchor moveWithCells="1">
                  <from>
                    <xdr:col>13</xdr:col>
                    <xdr:colOff>85725</xdr:colOff>
                    <xdr:row>9</xdr:row>
                    <xdr:rowOff>133350</xdr:rowOff>
                  </from>
                  <to>
                    <xdr:col>14</xdr:col>
                    <xdr:colOff>228600</xdr:colOff>
                    <xdr:row>11</xdr:row>
                    <xdr:rowOff>47625</xdr:rowOff>
                  </to>
                </anchor>
              </controlPr>
            </control>
          </mc:Choice>
        </mc:AlternateContent>
        <mc:AlternateContent xmlns:mc="http://schemas.openxmlformats.org/markup-compatibility/2006">
          <mc:Choice Requires="x14">
            <control shapeId="23592" r:id="rId18" name="Option Button 1077">
              <controlPr defaultSize="0" autoFill="0" autoLine="0" autoPict="0" macro="[0]!m_Default">
                <anchor moveWithCells="1">
                  <from>
                    <xdr:col>14</xdr:col>
                    <xdr:colOff>209550</xdr:colOff>
                    <xdr:row>9</xdr:row>
                    <xdr:rowOff>152400</xdr:rowOff>
                  </from>
                  <to>
                    <xdr:col>15</xdr:col>
                    <xdr:colOff>228600</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1001"/>
  <sheetViews>
    <sheetView zoomScaleNormal="100" workbookViewId="0">
      <selection activeCell="Q21" sqref="Q21"/>
    </sheetView>
  </sheetViews>
  <sheetFormatPr defaultColWidth="10.5" defaultRowHeight="13.5" x14ac:dyDescent="0.15"/>
  <cols>
    <col min="1" max="1" width="8.875" style="46" customWidth="1"/>
    <col min="2" max="2" width="6.875" style="46" customWidth="1"/>
    <col min="3" max="3" width="12.375" style="46" customWidth="1"/>
    <col min="4" max="4" width="10.5" style="46" bestFit="1" customWidth="1"/>
    <col min="5" max="5" width="11.5" style="46" customWidth="1"/>
    <col min="6" max="6" width="12.125" style="46" customWidth="1"/>
    <col min="7" max="7" width="10.625" style="46" customWidth="1"/>
    <col min="8" max="8" width="9.5" style="46" customWidth="1"/>
    <col min="9" max="9" width="12.25" style="46" customWidth="1"/>
    <col min="10" max="10" width="10.625" style="46" customWidth="1"/>
    <col min="11" max="11" width="8.75" style="46" customWidth="1"/>
    <col min="12" max="12" width="14.125" style="46" customWidth="1"/>
    <col min="13" max="13" width="9.125" style="46" customWidth="1"/>
    <col min="14" max="14" width="7.5" style="46" customWidth="1"/>
    <col min="15" max="15" width="13.875" style="46" customWidth="1"/>
    <col min="16" max="16" width="8.375" style="46" customWidth="1"/>
    <col min="17" max="18" width="8.5" style="8" customWidth="1"/>
    <col min="19" max="20" width="6.5" style="32" customWidth="1"/>
    <col min="21" max="21" width="13.75" style="32" hidden="1" customWidth="1"/>
    <col min="22" max="22" width="12.875" style="32" hidden="1" customWidth="1"/>
    <col min="23" max="23" width="16.125" style="32" hidden="1" customWidth="1"/>
    <col min="24" max="24" width="11.125" style="32" hidden="1" customWidth="1"/>
    <col min="25" max="25" width="10.5" style="32" hidden="1" customWidth="1"/>
    <col min="26" max="26" width="15" style="134" hidden="1" customWidth="1"/>
    <col min="27" max="27" width="12.5" style="32" hidden="1" customWidth="1"/>
    <col min="28" max="28" width="10.5" style="8" hidden="1" customWidth="1"/>
    <col min="29" max="29" width="5.625" style="8" customWidth="1"/>
    <col min="30" max="30" width="6.375" style="8" customWidth="1"/>
    <col min="31" max="31" width="6" style="8" customWidth="1"/>
    <col min="32" max="32" width="7.5" style="8" customWidth="1"/>
    <col min="33" max="33" width="7.75" style="8" customWidth="1"/>
    <col min="34" max="34" width="10" style="8" customWidth="1"/>
    <col min="35" max="35" width="8.25" style="8" customWidth="1"/>
    <col min="36" max="36" width="7.5" style="8" customWidth="1"/>
    <col min="37" max="37" width="11.125" style="8" bestFit="1" customWidth="1"/>
    <col min="38" max="52" width="10.5" style="8"/>
    <col min="53" max="16384" width="10.5" style="32"/>
  </cols>
  <sheetData>
    <row r="1" spans="1:52" ht="39.75" customHeight="1" x14ac:dyDescent="0.15">
      <c r="A1" s="397" t="s">
        <v>289</v>
      </c>
      <c r="B1" s="397"/>
      <c r="C1" s="397"/>
      <c r="D1" s="397"/>
      <c r="E1" s="397"/>
      <c r="F1" s="397"/>
      <c r="G1" s="397"/>
      <c r="H1" s="397"/>
      <c r="I1" s="397"/>
      <c r="J1" s="397"/>
      <c r="K1" s="397"/>
      <c r="L1" s="401" t="s">
        <v>291</v>
      </c>
      <c r="M1" s="402"/>
      <c r="N1" s="305"/>
      <c r="O1" s="355"/>
      <c r="P1" s="305"/>
      <c r="Q1" s="305"/>
      <c r="R1" s="305"/>
      <c r="S1" s="305"/>
      <c r="T1" s="305"/>
      <c r="U1" s="305"/>
      <c r="V1" s="305"/>
      <c r="W1" s="305"/>
      <c r="X1" s="305"/>
      <c r="Y1" s="305"/>
      <c r="Z1" s="88"/>
      <c r="AA1" s="69"/>
      <c r="AB1" s="69"/>
      <c r="AC1" s="69"/>
      <c r="AD1" s="69"/>
      <c r="AE1" s="69"/>
      <c r="AF1" s="69"/>
      <c r="AG1" s="69"/>
      <c r="AH1" s="69"/>
      <c r="AI1" s="69"/>
      <c r="AJ1" s="69"/>
    </row>
    <row r="2" spans="1:52" s="311" customFormat="1" ht="22.5" customHeight="1" x14ac:dyDescent="0.15">
      <c r="A2" s="398" t="s">
        <v>290</v>
      </c>
      <c r="B2" s="398"/>
      <c r="C2" s="398"/>
      <c r="D2" s="398"/>
      <c r="E2" s="398"/>
      <c r="F2" s="398"/>
      <c r="G2" s="398"/>
      <c r="H2" s="398"/>
      <c r="I2" s="398"/>
      <c r="J2" s="398"/>
      <c r="K2" s="398"/>
      <c r="L2" s="306">
        <v>1</v>
      </c>
      <c r="M2" s="306"/>
      <c r="N2" s="307"/>
      <c r="O2" s="307"/>
      <c r="P2" s="307"/>
      <c r="Q2" s="307"/>
      <c r="R2" s="307"/>
      <c r="S2" s="307"/>
      <c r="T2" s="307"/>
      <c r="U2" s="307"/>
      <c r="V2" s="307"/>
      <c r="W2" s="307"/>
      <c r="X2" s="307"/>
      <c r="Y2" s="307"/>
      <c r="Z2" s="308"/>
      <c r="AA2" s="309"/>
      <c r="AB2" s="309"/>
      <c r="AC2" s="309"/>
      <c r="AD2" s="309"/>
      <c r="AE2" s="309"/>
      <c r="AF2" s="309"/>
      <c r="AG2" s="309"/>
      <c r="AH2" s="309"/>
      <c r="AI2" s="309"/>
      <c r="AJ2" s="309"/>
      <c r="AK2" s="310"/>
      <c r="AL2" s="310"/>
      <c r="AM2" s="310"/>
      <c r="AN2" s="310"/>
      <c r="AO2" s="310"/>
      <c r="AP2" s="310"/>
      <c r="AQ2" s="310"/>
      <c r="AR2" s="310"/>
      <c r="AS2" s="310"/>
      <c r="AT2" s="310"/>
      <c r="AU2" s="310"/>
      <c r="AV2" s="310"/>
      <c r="AW2" s="310"/>
      <c r="AX2" s="310"/>
      <c r="AY2" s="310"/>
      <c r="AZ2" s="310"/>
    </row>
    <row r="3" spans="1:52" ht="33" customHeight="1" x14ac:dyDescent="0.15">
      <c r="A3" s="399" t="s">
        <v>306</v>
      </c>
      <c r="B3" s="399"/>
      <c r="C3" s="399"/>
      <c r="D3" s="399"/>
      <c r="E3" s="399"/>
      <c r="F3" s="399"/>
      <c r="G3" s="399"/>
      <c r="H3" s="399"/>
      <c r="I3" s="399"/>
      <c r="J3" s="399"/>
      <c r="K3" s="399"/>
      <c r="L3" s="312"/>
      <c r="M3" s="312"/>
      <c r="N3" s="313"/>
      <c r="O3" s="344"/>
      <c r="P3" s="346"/>
      <c r="Q3" s="313"/>
      <c r="R3" s="313"/>
      <c r="S3" s="313"/>
      <c r="T3" s="313"/>
      <c r="U3" s="313"/>
      <c r="V3" s="313"/>
      <c r="W3" s="313"/>
      <c r="X3" s="313"/>
      <c r="Y3" s="313"/>
      <c r="Z3" s="88"/>
      <c r="AA3" s="69"/>
      <c r="AB3" s="69"/>
      <c r="AC3" s="69"/>
      <c r="AD3" s="69"/>
      <c r="AE3" s="69"/>
      <c r="AF3" s="69"/>
      <c r="AG3" s="69"/>
      <c r="AH3" s="69"/>
      <c r="AI3" s="69"/>
      <c r="AJ3" s="69"/>
    </row>
    <row r="4" spans="1:52" ht="35.25" customHeight="1" x14ac:dyDescent="0.15">
      <c r="A4" s="373" t="s">
        <v>292</v>
      </c>
      <c r="B4" s="353"/>
      <c r="C4" s="373" t="s">
        <v>293</v>
      </c>
      <c r="D4" s="353"/>
      <c r="E4" s="373" t="s">
        <v>294</v>
      </c>
      <c r="F4" s="353"/>
      <c r="G4" s="373" t="s">
        <v>295</v>
      </c>
      <c r="H4" s="353"/>
      <c r="I4" s="373" t="s">
        <v>296</v>
      </c>
      <c r="J4" s="353"/>
      <c r="K4" s="373" t="s">
        <v>297</v>
      </c>
      <c r="L4" s="406"/>
      <c r="M4" s="407"/>
      <c r="N4" s="314"/>
      <c r="O4" s="345"/>
      <c r="P4" s="314"/>
      <c r="Q4" s="314"/>
      <c r="R4" s="314"/>
      <c r="S4" s="313"/>
      <c r="T4" s="313"/>
      <c r="U4" s="313"/>
      <c r="V4" s="313"/>
      <c r="W4" s="313"/>
      <c r="X4" s="313"/>
      <c r="Y4" s="313"/>
      <c r="Z4" s="88"/>
      <c r="AA4" s="69"/>
      <c r="AB4" s="69"/>
      <c r="AC4" s="69"/>
      <c r="AD4" s="69"/>
      <c r="AE4" s="69"/>
      <c r="AF4" s="69"/>
      <c r="AG4" s="69"/>
      <c r="AH4" s="69"/>
      <c r="AI4" s="69"/>
      <c r="AJ4" s="69"/>
    </row>
    <row r="5" spans="1:52" ht="15" x14ac:dyDescent="0.15">
      <c r="A5" s="248"/>
      <c r="B5" s="248"/>
      <c r="C5" s="248"/>
      <c r="D5" s="248"/>
      <c r="E5" s="248"/>
      <c r="F5" s="248"/>
      <c r="G5" s="67"/>
      <c r="H5" s="392"/>
      <c r="I5" s="392"/>
      <c r="J5" s="392"/>
      <c r="K5" s="392"/>
      <c r="L5" s="392"/>
      <c r="M5" s="67"/>
      <c r="N5" s="412"/>
      <c r="O5" s="412"/>
      <c r="P5" s="412"/>
      <c r="Q5" s="412"/>
      <c r="R5" s="267"/>
      <c r="S5" s="69"/>
      <c r="T5" s="69"/>
      <c r="U5" s="69"/>
      <c r="V5" s="69"/>
      <c r="W5" s="69"/>
      <c r="X5" s="69"/>
      <c r="Y5" s="69"/>
      <c r="Z5" s="88"/>
      <c r="AA5" s="69"/>
      <c r="AB5" s="69"/>
      <c r="AC5" s="69"/>
      <c r="AD5" s="69"/>
      <c r="AE5" s="69"/>
      <c r="AF5" s="69"/>
      <c r="AG5" s="69"/>
      <c r="AH5" s="69"/>
      <c r="AI5" s="69"/>
      <c r="AJ5" s="69"/>
    </row>
    <row r="6" spans="1:52" ht="15" x14ac:dyDescent="0.15">
      <c r="A6" s="257" t="s">
        <v>240</v>
      </c>
      <c r="B6" s="381">
        <v>739.99760230104778</v>
      </c>
      <c r="C6" s="376" t="s">
        <v>117</v>
      </c>
      <c r="D6" s="247"/>
      <c r="E6" s="247"/>
      <c r="F6" s="247"/>
      <c r="G6" s="67"/>
      <c r="H6" s="413"/>
      <c r="I6" s="413"/>
      <c r="J6" s="413"/>
      <c r="K6" s="413"/>
      <c r="L6" s="413"/>
      <c r="M6" s="67"/>
      <c r="N6" s="411"/>
      <c r="O6" s="411"/>
      <c r="P6" s="411"/>
      <c r="Q6" s="411"/>
      <c r="R6" s="268"/>
      <c r="S6" s="8"/>
      <c r="T6" s="8"/>
      <c r="U6" s="8"/>
      <c r="V6" s="8"/>
      <c r="W6" s="8"/>
      <c r="X6" s="8"/>
      <c r="Y6" s="8"/>
      <c r="Z6" s="89"/>
      <c r="AA6" s="69"/>
      <c r="AB6" s="69"/>
      <c r="AC6" s="69"/>
      <c r="AD6" s="69"/>
      <c r="AE6" s="69"/>
      <c r="AF6" s="69"/>
      <c r="AG6" s="69"/>
      <c r="AH6" s="69"/>
      <c r="AI6" s="69"/>
      <c r="AJ6" s="69"/>
    </row>
    <row r="7" spans="1:52" ht="12.75" customHeight="1" x14ac:dyDescent="0.15">
      <c r="A7" s="257" t="s">
        <v>286</v>
      </c>
      <c r="B7" s="261">
        <v>80</v>
      </c>
      <c r="C7" s="376" t="s">
        <v>298</v>
      </c>
      <c r="D7" s="247"/>
      <c r="E7" s="247"/>
      <c r="F7" s="247"/>
      <c r="G7" s="255" t="s">
        <v>247</v>
      </c>
      <c r="H7" s="80">
        <v>742.57</v>
      </c>
      <c r="I7" s="376" t="s">
        <v>299</v>
      </c>
      <c r="J7" s="67"/>
      <c r="K7" s="67"/>
      <c r="L7" s="67"/>
      <c r="M7" s="67"/>
      <c r="N7" s="269"/>
      <c r="O7" s="269"/>
      <c r="P7" s="269"/>
      <c r="Q7" s="269"/>
      <c r="R7" s="270"/>
      <c r="S7" s="8"/>
      <c r="T7" s="8"/>
      <c r="U7" s="8"/>
      <c r="V7" s="8"/>
      <c r="W7" s="8"/>
      <c r="X7" s="8"/>
      <c r="Y7" s="8"/>
      <c r="Z7" s="89"/>
      <c r="AA7" s="69"/>
      <c r="AB7" s="69"/>
      <c r="AC7" s="69"/>
      <c r="AD7" s="69"/>
      <c r="AE7" s="69"/>
      <c r="AF7" s="69"/>
      <c r="AG7" s="69"/>
      <c r="AH7" s="69"/>
      <c r="AI7" s="69"/>
      <c r="AJ7" s="69"/>
    </row>
    <row r="8" spans="1:52" ht="14.25" customHeight="1" x14ac:dyDescent="0.15">
      <c r="A8" s="257" t="s">
        <v>231</v>
      </c>
      <c r="B8" s="261">
        <v>700</v>
      </c>
      <c r="C8" s="376" t="s">
        <v>144</v>
      </c>
      <c r="D8" s="247"/>
      <c r="E8" s="247"/>
      <c r="F8" s="121"/>
      <c r="G8" s="255" t="s">
        <v>241</v>
      </c>
      <c r="H8" s="380">
        <v>14.397865871253906</v>
      </c>
      <c r="I8" s="376" t="s">
        <v>300</v>
      </c>
      <c r="J8" s="259"/>
      <c r="K8" s="259"/>
      <c r="L8" s="70"/>
      <c r="M8" s="70"/>
      <c r="N8" s="269"/>
      <c r="O8" s="269" t="s">
        <v>110</v>
      </c>
      <c r="P8" s="410"/>
      <c r="Q8" s="269"/>
      <c r="R8" s="69"/>
      <c r="S8" s="69"/>
      <c r="T8" s="69"/>
      <c r="U8" s="69"/>
      <c r="V8" s="69"/>
      <c r="W8" s="69"/>
      <c r="X8" s="69"/>
      <c r="Y8" s="69"/>
      <c r="Z8" s="88"/>
      <c r="AA8" s="69"/>
      <c r="AB8" s="69"/>
      <c r="AC8" s="69"/>
      <c r="AD8" s="69"/>
      <c r="AE8" s="69"/>
      <c r="AF8" s="69"/>
      <c r="AG8" s="69"/>
      <c r="AH8" s="69"/>
      <c r="AI8" s="69"/>
      <c r="AJ8" s="69"/>
    </row>
    <row r="9" spans="1:52" ht="18.75" customHeight="1" x14ac:dyDescent="0.15">
      <c r="A9" s="71"/>
      <c r="B9" s="72"/>
      <c r="C9" s="303"/>
      <c r="D9" s="303"/>
      <c r="E9" s="303"/>
      <c r="F9" s="121"/>
      <c r="G9" s="281"/>
      <c r="H9" s="282"/>
      <c r="I9" s="283"/>
      <c r="J9" s="251"/>
      <c r="K9" s="251"/>
      <c r="L9" s="249"/>
      <c r="M9" s="70"/>
      <c r="N9" s="269"/>
      <c r="O9" s="269" t="s">
        <v>226</v>
      </c>
      <c r="P9" s="410"/>
      <c r="Q9" s="269"/>
      <c r="R9" s="69"/>
      <c r="S9" s="69"/>
      <c r="T9" s="69"/>
      <c r="U9" s="69"/>
      <c r="V9" s="69"/>
      <c r="W9" s="69"/>
      <c r="X9" s="69"/>
      <c r="Y9" s="69"/>
      <c r="Z9" s="88"/>
      <c r="AA9" s="69"/>
      <c r="AB9" s="69"/>
      <c r="AC9" s="69"/>
      <c r="AD9" s="69"/>
      <c r="AE9" s="69"/>
      <c r="AF9" s="69"/>
      <c r="AG9" s="69"/>
      <c r="AH9" s="69"/>
      <c r="AI9" s="69"/>
      <c r="AJ9" s="69"/>
    </row>
    <row r="10" spans="1:52" ht="15.75" customHeight="1" x14ac:dyDescent="0.3">
      <c r="A10" s="301"/>
      <c r="B10" s="301"/>
      <c r="C10" s="301"/>
      <c r="D10" s="301"/>
      <c r="E10" s="301"/>
      <c r="F10" s="121"/>
      <c r="G10" s="304" t="s">
        <v>279</v>
      </c>
      <c r="H10" s="280">
        <v>25</v>
      </c>
      <c r="I10" s="376" t="s">
        <v>323</v>
      </c>
      <c r="J10" s="304" t="s">
        <v>272</v>
      </c>
      <c r="K10" s="347">
        <f>mminter(H12,H10,H11)</f>
        <v>0.19200499999999998</v>
      </c>
      <c r="L10" s="376" t="s">
        <v>317</v>
      </c>
      <c r="M10" s="70"/>
      <c r="N10" s="269">
        <v>5</v>
      </c>
      <c r="O10" s="269" t="s">
        <v>111</v>
      </c>
      <c r="P10" s="269"/>
      <c r="Q10" s="271"/>
      <c r="R10" s="74"/>
      <c r="S10" s="74"/>
      <c r="T10" s="74"/>
      <c r="U10" s="69"/>
      <c r="V10" s="69"/>
      <c r="W10" s="69"/>
      <c r="X10" s="69"/>
      <c r="Y10" s="69"/>
      <c r="Z10" s="88"/>
      <c r="AA10" s="69"/>
      <c r="AB10" s="69"/>
      <c r="AC10" s="69"/>
      <c r="AD10" s="69"/>
      <c r="AE10" s="69"/>
      <c r="AF10" s="69"/>
      <c r="AG10" s="69"/>
      <c r="AH10" s="69"/>
      <c r="AI10" s="69"/>
      <c r="AJ10" s="69"/>
    </row>
    <row r="11" spans="1:52" ht="16.5" x14ac:dyDescent="0.15">
      <c r="A11" s="257" t="s">
        <v>244</v>
      </c>
      <c r="B11" s="262">
        <v>6.3999999999999946E-2</v>
      </c>
      <c r="C11" s="376" t="s">
        <v>307</v>
      </c>
      <c r="D11" s="303"/>
      <c r="E11" s="303"/>
      <c r="F11" s="121"/>
      <c r="G11" s="383" t="s">
        <v>285</v>
      </c>
      <c r="H11" s="260">
        <v>26</v>
      </c>
      <c r="I11" s="376" t="s">
        <v>324</v>
      </c>
      <c r="J11" s="255" t="s">
        <v>273</v>
      </c>
      <c r="K11" s="348">
        <f>mm2inter(H12,H11)</f>
        <v>2.4637518227686266E-2</v>
      </c>
      <c r="L11" s="376" t="s">
        <v>318</v>
      </c>
      <c r="M11" s="70"/>
      <c r="N11" s="269"/>
      <c r="O11" s="269" t="s">
        <v>112</v>
      </c>
      <c r="P11" s="269"/>
      <c r="Q11" s="271"/>
      <c r="R11" s="74"/>
      <c r="S11" s="74"/>
      <c r="T11" s="74"/>
      <c r="U11" s="69"/>
      <c r="V11" s="69"/>
      <c r="W11" s="69"/>
      <c r="X11" s="69"/>
      <c r="Y11" s="69"/>
      <c r="Z11" s="88"/>
      <c r="AA11" s="69"/>
      <c r="AB11" s="69"/>
      <c r="AC11" s="69"/>
      <c r="AD11" s="69"/>
      <c r="AE11" s="69"/>
      <c r="AF11" s="69"/>
      <c r="AG11" s="69"/>
      <c r="AH11" s="69"/>
      <c r="AI11" s="69"/>
      <c r="AJ11" s="69"/>
    </row>
    <row r="12" spans="1:52" ht="16.5" x14ac:dyDescent="0.15">
      <c r="A12" s="257" t="s">
        <v>245</v>
      </c>
      <c r="B12" s="262">
        <v>1.9200000000000024</v>
      </c>
      <c r="C12" s="376" t="s">
        <v>308</v>
      </c>
      <c r="D12" s="303"/>
      <c r="E12" s="303"/>
      <c r="F12" s="121"/>
      <c r="G12" s="255" t="s">
        <v>271</v>
      </c>
      <c r="H12" s="265">
        <v>19</v>
      </c>
      <c r="I12" s="376" t="s">
        <v>311</v>
      </c>
      <c r="J12" s="255" t="s">
        <v>287</v>
      </c>
      <c r="K12" s="260">
        <v>727</v>
      </c>
      <c r="L12" s="385" t="s">
        <v>305</v>
      </c>
      <c r="M12" s="70"/>
      <c r="N12" s="269"/>
      <c r="O12" s="269" t="s">
        <v>227</v>
      </c>
      <c r="P12" s="269"/>
      <c r="Q12" s="271"/>
      <c r="R12" s="74"/>
      <c r="S12" s="74"/>
      <c r="T12" s="74"/>
      <c r="U12" s="69"/>
      <c r="V12" s="69"/>
      <c r="W12" s="69"/>
      <c r="X12" s="69"/>
      <c r="Y12" s="69"/>
      <c r="Z12" s="88"/>
      <c r="AA12" s="69"/>
      <c r="AB12" s="69"/>
      <c r="AC12" s="69"/>
      <c r="AD12" s="69"/>
      <c r="AE12" s="69"/>
      <c r="AF12" s="69"/>
      <c r="AG12" s="69"/>
      <c r="AH12" s="69"/>
      <c r="AI12" s="69"/>
      <c r="AJ12" s="69"/>
    </row>
    <row r="13" spans="1:52" ht="17.25" customHeight="1" x14ac:dyDescent="0.15">
      <c r="A13" s="257" t="s">
        <v>246</v>
      </c>
      <c r="B13" s="262">
        <v>43.999999999999993</v>
      </c>
      <c r="C13" s="376" t="s">
        <v>309</v>
      </c>
      <c r="D13" s="303"/>
      <c r="E13" s="303"/>
      <c r="F13" s="121"/>
      <c r="G13" s="255" t="s">
        <v>280</v>
      </c>
      <c r="H13" s="356">
        <v>144</v>
      </c>
      <c r="I13" s="376" t="s">
        <v>319</v>
      </c>
      <c r="J13" s="251"/>
      <c r="K13" s="251"/>
      <c r="L13" s="250"/>
      <c r="M13" s="70"/>
      <c r="N13" s="269"/>
      <c r="O13" s="269" t="s">
        <v>113</v>
      </c>
      <c r="P13" s="269"/>
      <c r="Q13" s="271"/>
      <c r="R13" s="74"/>
      <c r="S13" s="74"/>
      <c r="T13" s="74"/>
      <c r="U13" s="69"/>
      <c r="V13" s="69"/>
      <c r="W13" s="69"/>
      <c r="X13" s="69"/>
      <c r="Y13" s="69"/>
      <c r="Z13" s="88"/>
      <c r="AA13" s="69"/>
      <c r="AB13" s="69"/>
      <c r="AC13" s="69"/>
      <c r="AD13" s="69"/>
      <c r="AE13" s="69"/>
      <c r="AF13" s="69"/>
      <c r="AG13" s="69"/>
      <c r="AH13" s="69"/>
      <c r="AI13" s="69"/>
      <c r="AJ13" s="69"/>
    </row>
    <row r="14" spans="1:52" ht="17.25" customHeight="1" x14ac:dyDescent="0.15">
      <c r="A14" s="246" t="s">
        <v>159</v>
      </c>
      <c r="B14" s="246"/>
      <c r="C14" s="246"/>
      <c r="D14" s="246"/>
      <c r="E14" s="246"/>
      <c r="F14" s="121"/>
      <c r="G14" s="121"/>
      <c r="H14" s="121"/>
      <c r="I14" s="121"/>
      <c r="J14" s="252"/>
      <c r="K14" s="252"/>
      <c r="L14" s="250"/>
      <c r="M14" s="70"/>
      <c r="N14" s="269"/>
      <c r="O14" s="269" t="s">
        <v>114</v>
      </c>
      <c r="P14" s="269"/>
      <c r="Q14" s="271"/>
      <c r="R14" s="74"/>
      <c r="S14" s="74"/>
      <c r="T14" s="74"/>
      <c r="U14" s="69"/>
      <c r="V14" s="69"/>
      <c r="W14" s="69"/>
      <c r="X14" s="69"/>
      <c r="Y14" s="69"/>
      <c r="Z14" s="88"/>
      <c r="AA14" s="69"/>
      <c r="AB14" s="69"/>
      <c r="AC14" s="69"/>
      <c r="AD14" s="69"/>
      <c r="AE14" s="69"/>
      <c r="AF14" s="69"/>
      <c r="AG14" s="69"/>
      <c r="AH14" s="69"/>
      <c r="AI14" s="69"/>
      <c r="AJ14" s="69"/>
    </row>
    <row r="15" spans="1:52" ht="19.5" customHeight="1" x14ac:dyDescent="0.15">
      <c r="A15" s="77"/>
      <c r="B15" s="77"/>
      <c r="C15" s="77"/>
      <c r="D15" s="77"/>
      <c r="E15" s="77"/>
      <c r="F15" s="121"/>
      <c r="G15" s="256" t="s">
        <v>242</v>
      </c>
      <c r="H15" s="265">
        <v>5.0000000000000001E-3</v>
      </c>
      <c r="I15" s="376" t="s">
        <v>312</v>
      </c>
      <c r="J15" s="252"/>
      <c r="K15" s="252"/>
      <c r="L15" s="250"/>
      <c r="M15" s="70"/>
      <c r="N15" s="269"/>
      <c r="O15" s="272" t="s">
        <v>225</v>
      </c>
      <c r="P15" s="269"/>
      <c r="Q15" s="271"/>
      <c r="R15" s="74"/>
      <c r="S15" s="74"/>
      <c r="T15" s="74"/>
      <c r="U15" s="69"/>
      <c r="V15" s="69"/>
      <c r="W15" s="69"/>
      <c r="X15" s="69"/>
      <c r="Y15" s="69"/>
      <c r="Z15" s="88"/>
      <c r="AA15" s="69"/>
      <c r="AB15" s="69"/>
      <c r="AC15" s="69"/>
      <c r="AD15" s="69"/>
      <c r="AE15" s="69"/>
      <c r="AF15" s="69"/>
      <c r="AG15" s="69"/>
      <c r="AH15" s="69"/>
      <c r="AI15" s="69"/>
      <c r="AJ15" s="69"/>
    </row>
    <row r="16" spans="1:52" ht="18.75" customHeight="1" x14ac:dyDescent="0.15">
      <c r="A16" s="68"/>
      <c r="B16" s="68"/>
      <c r="C16" s="68"/>
      <c r="D16" s="68"/>
      <c r="E16" s="68"/>
      <c r="F16" s="121"/>
      <c r="G16" s="256" t="s">
        <v>243</v>
      </c>
      <c r="H16" s="265">
        <v>2650</v>
      </c>
      <c r="I16" s="376" t="s">
        <v>313</v>
      </c>
      <c r="J16" s="252"/>
      <c r="K16" s="252"/>
      <c r="L16" s="121"/>
      <c r="M16" s="70"/>
      <c r="N16" s="269"/>
      <c r="O16" s="272" t="s">
        <v>268</v>
      </c>
      <c r="P16" s="269"/>
      <c r="Q16" s="271"/>
      <c r="R16" s="74"/>
      <c r="S16" s="74"/>
      <c r="T16" s="74"/>
      <c r="U16" s="69"/>
      <c r="V16" s="69"/>
      <c r="W16" s="69"/>
      <c r="X16" s="69"/>
      <c r="Y16" s="69"/>
      <c r="Z16" s="88"/>
      <c r="AA16" s="69"/>
      <c r="AB16" s="69"/>
      <c r="AC16" s="69"/>
      <c r="AD16" s="69"/>
      <c r="AE16" s="69"/>
      <c r="AF16" s="69"/>
      <c r="AG16" s="69"/>
      <c r="AH16" s="69"/>
      <c r="AI16" s="69"/>
      <c r="AJ16" s="69"/>
    </row>
    <row r="17" spans="1:36" ht="17.25" customHeight="1" x14ac:dyDescent="0.15">
      <c r="A17" s="258" t="s">
        <v>232</v>
      </c>
      <c r="B17" s="261">
        <v>0.36</v>
      </c>
      <c r="C17" s="376" t="s">
        <v>161</v>
      </c>
      <c r="D17" s="247"/>
      <c r="E17" s="247"/>
      <c r="F17" s="121"/>
      <c r="G17" s="256" t="s">
        <v>228</v>
      </c>
      <c r="H17" s="265">
        <v>0.43</v>
      </c>
      <c r="I17" s="376" t="s">
        <v>314</v>
      </c>
      <c r="J17" s="253"/>
      <c r="K17" s="253"/>
      <c r="L17" s="121"/>
      <c r="M17" s="70"/>
      <c r="N17" s="74"/>
      <c r="O17" s="74"/>
      <c r="P17" s="273"/>
      <c r="Q17" s="74"/>
      <c r="R17" s="74"/>
      <c r="S17" s="74"/>
      <c r="T17" s="74"/>
      <c r="U17" s="69"/>
      <c r="V17" s="69"/>
      <c r="W17" s="69"/>
      <c r="X17" s="69"/>
      <c r="Y17" s="69"/>
      <c r="Z17" s="88"/>
      <c r="AA17" s="69"/>
      <c r="AB17" s="69"/>
      <c r="AC17" s="69"/>
      <c r="AD17" s="69"/>
      <c r="AE17" s="69"/>
      <c r="AF17" s="69"/>
      <c r="AG17" s="69"/>
      <c r="AH17" s="69"/>
      <c r="AI17" s="69"/>
      <c r="AJ17" s="69"/>
    </row>
    <row r="18" spans="1:36" ht="18" customHeight="1" x14ac:dyDescent="0.15">
      <c r="A18" s="258" t="s">
        <v>233</v>
      </c>
      <c r="B18" s="261">
        <v>0.9</v>
      </c>
      <c r="C18" s="376" t="s">
        <v>163</v>
      </c>
      <c r="D18" s="247"/>
      <c r="E18" s="247"/>
      <c r="F18" s="121"/>
      <c r="G18" s="255" t="s">
        <v>250</v>
      </c>
      <c r="H18" s="266">
        <v>2.65</v>
      </c>
      <c r="I18" s="376" t="s">
        <v>304</v>
      </c>
      <c r="J18" s="253"/>
      <c r="K18" s="253"/>
      <c r="L18" s="121"/>
      <c r="M18" s="70"/>
      <c r="N18" s="74"/>
      <c r="O18" s="349"/>
      <c r="P18" s="273"/>
      <c r="Q18" s="74"/>
      <c r="R18" s="74"/>
      <c r="S18" s="74"/>
      <c r="T18" s="74"/>
      <c r="U18" s="69"/>
      <c r="V18" s="69"/>
      <c r="W18" s="69"/>
      <c r="X18" s="69"/>
      <c r="Y18" s="69"/>
      <c r="Z18" s="88"/>
      <c r="AA18" s="69"/>
      <c r="AB18" s="69"/>
      <c r="AC18" s="69"/>
      <c r="AD18" s="69"/>
      <c r="AE18" s="69"/>
      <c r="AF18" s="69"/>
      <c r="AG18" s="69"/>
      <c r="AH18" s="69"/>
      <c r="AI18" s="69"/>
      <c r="AJ18" s="69"/>
    </row>
    <row r="19" spans="1:36" ht="15" x14ac:dyDescent="0.15">
      <c r="A19" s="258" t="s">
        <v>234</v>
      </c>
      <c r="B19" s="261">
        <v>0.8</v>
      </c>
      <c r="C19" s="376" t="s">
        <v>164</v>
      </c>
      <c r="D19" s="247"/>
      <c r="E19" s="247"/>
      <c r="F19" s="121"/>
      <c r="G19" s="255" t="s">
        <v>229</v>
      </c>
      <c r="H19" s="266">
        <v>36</v>
      </c>
      <c r="I19" s="376" t="s">
        <v>315</v>
      </c>
      <c r="J19" s="253"/>
      <c r="K19" s="253"/>
      <c r="L19" s="121"/>
      <c r="M19" s="70"/>
      <c r="N19" s="274"/>
      <c r="O19" s="274"/>
      <c r="P19" s="274"/>
      <c r="Q19" s="74"/>
      <c r="R19" s="74"/>
      <c r="S19" s="74"/>
      <c r="T19" s="74"/>
      <c r="U19" s="69"/>
      <c r="V19" s="69"/>
      <c r="W19" s="69"/>
      <c r="X19" s="69"/>
      <c r="Y19" s="69"/>
      <c r="Z19" s="88"/>
      <c r="AA19" s="69"/>
      <c r="AB19" s="69"/>
      <c r="AC19" s="69"/>
      <c r="AD19" s="69"/>
      <c r="AE19" s="69"/>
      <c r="AF19" s="69"/>
      <c r="AG19" s="69"/>
      <c r="AH19" s="69"/>
      <c r="AI19" s="69"/>
      <c r="AJ19" s="69"/>
    </row>
    <row r="20" spans="1:36" ht="15" x14ac:dyDescent="0.15">
      <c r="A20" s="67"/>
      <c r="B20" s="79"/>
      <c r="C20" s="70"/>
      <c r="D20" s="70"/>
      <c r="E20" s="67"/>
      <c r="F20" s="121"/>
      <c r="G20" s="255" t="s">
        <v>230</v>
      </c>
      <c r="H20" s="266">
        <v>2.5000000000000001E-2</v>
      </c>
      <c r="I20" s="376" t="s">
        <v>316</v>
      </c>
      <c r="J20" s="121"/>
      <c r="K20" s="121"/>
      <c r="L20" s="121"/>
      <c r="M20" s="73"/>
      <c r="N20" s="274"/>
      <c r="O20" s="350"/>
      <c r="P20" s="351"/>
      <c r="Q20" s="74"/>
      <c r="R20" s="74"/>
      <c r="S20" s="74"/>
      <c r="T20" s="74"/>
      <c r="U20" s="69"/>
      <c r="V20" s="69"/>
      <c r="W20" s="69"/>
      <c r="X20" s="69"/>
      <c r="Y20" s="69"/>
      <c r="Z20" s="88"/>
      <c r="AA20" s="69"/>
      <c r="AB20" s="69"/>
      <c r="AC20" s="69"/>
      <c r="AD20" s="69"/>
      <c r="AE20" s="69"/>
      <c r="AF20" s="69"/>
      <c r="AG20" s="69"/>
      <c r="AH20" s="69"/>
      <c r="AI20" s="69"/>
      <c r="AJ20" s="69"/>
    </row>
    <row r="21" spans="1:36" ht="15" x14ac:dyDescent="0.15">
      <c r="A21" s="245"/>
      <c r="B21" s="245"/>
      <c r="C21" s="245"/>
      <c r="D21" s="245"/>
      <c r="E21" s="245"/>
      <c r="F21" s="121"/>
      <c r="G21" s="121"/>
      <c r="H21" s="121"/>
      <c r="I21" s="121"/>
      <c r="J21" s="121"/>
      <c r="K21" s="70"/>
      <c r="L21" s="70"/>
      <c r="M21" s="73"/>
      <c r="N21" s="274"/>
      <c r="O21" s="350"/>
      <c r="P21" s="351"/>
      <c r="Q21" s="74"/>
      <c r="R21" s="74"/>
      <c r="S21" s="74"/>
      <c r="T21" s="74"/>
      <c r="U21" s="69"/>
      <c r="V21" s="69"/>
      <c r="W21" s="69"/>
      <c r="X21" s="69"/>
      <c r="Y21" s="69"/>
      <c r="Z21" s="88"/>
      <c r="AA21" s="69"/>
      <c r="AB21" s="69"/>
      <c r="AC21" s="69"/>
      <c r="AD21" s="69"/>
      <c r="AE21" s="69"/>
      <c r="AF21" s="69"/>
      <c r="AG21" s="69"/>
      <c r="AH21" s="69"/>
      <c r="AI21" s="69"/>
      <c r="AJ21" s="69"/>
    </row>
    <row r="22" spans="1:36" ht="15" x14ac:dyDescent="0.15">
      <c r="A22" s="257" t="s">
        <v>235</v>
      </c>
      <c r="B22" s="263">
        <v>2.7</v>
      </c>
      <c r="C22" s="376" t="s">
        <v>301</v>
      </c>
      <c r="D22" s="303"/>
      <c r="E22" s="303"/>
      <c r="F22" s="121"/>
      <c r="G22" s="121"/>
      <c r="H22" s="121"/>
      <c r="I22" s="121"/>
      <c r="J22" s="121"/>
      <c r="K22" s="70"/>
      <c r="L22" s="70"/>
      <c r="M22" s="73"/>
      <c r="N22" s="274"/>
      <c r="O22" s="350"/>
      <c r="P22" s="351"/>
      <c r="Q22" s="74"/>
      <c r="R22" s="74"/>
      <c r="S22" s="74"/>
      <c r="T22" s="74"/>
      <c r="U22" s="69"/>
      <c r="V22" s="69"/>
      <c r="W22" s="69"/>
      <c r="X22" s="69"/>
      <c r="Y22" s="69"/>
      <c r="Z22" s="88"/>
      <c r="AA22" s="69"/>
      <c r="AB22" s="69"/>
      <c r="AC22" s="69"/>
      <c r="AD22" s="69"/>
      <c r="AE22" s="69"/>
      <c r="AF22" s="69"/>
      <c r="AG22" s="69"/>
      <c r="AH22" s="69"/>
      <c r="AI22" s="69"/>
      <c r="AJ22" s="69"/>
    </row>
    <row r="23" spans="1:36" ht="15" x14ac:dyDescent="0.15">
      <c r="A23" s="257" t="s">
        <v>237</v>
      </c>
      <c r="B23" s="264">
        <v>1.1000000000000001</v>
      </c>
      <c r="C23" s="376" t="s">
        <v>302</v>
      </c>
      <c r="D23" s="303"/>
      <c r="E23" s="303"/>
      <c r="F23" s="303"/>
      <c r="G23" s="67"/>
      <c r="H23" s="121"/>
      <c r="I23" s="121"/>
      <c r="J23" s="121"/>
      <c r="K23" s="70"/>
      <c r="L23" s="70"/>
      <c r="M23" s="73"/>
      <c r="N23" s="274"/>
      <c r="O23" s="350"/>
      <c r="P23" s="351"/>
      <c r="Q23" s="74"/>
      <c r="R23" s="74"/>
      <c r="S23" s="74"/>
      <c r="T23" s="74"/>
      <c r="U23" s="69"/>
      <c r="V23" s="69"/>
      <c r="W23" s="69"/>
      <c r="X23" s="69"/>
      <c r="Y23" s="69"/>
      <c r="Z23" s="88"/>
      <c r="AA23" s="69"/>
      <c r="AB23" s="69"/>
      <c r="AC23" s="69"/>
      <c r="AD23" s="69"/>
      <c r="AE23" s="69"/>
      <c r="AF23" s="69"/>
      <c r="AG23" s="69"/>
      <c r="AH23" s="69"/>
      <c r="AI23" s="69"/>
      <c r="AJ23" s="69"/>
    </row>
    <row r="24" spans="1:36" ht="15" x14ac:dyDescent="0.15">
      <c r="A24" s="257" t="s">
        <v>238</v>
      </c>
      <c r="B24" s="277">
        <v>6.9999999999999999E-4</v>
      </c>
      <c r="C24" s="376" t="s">
        <v>303</v>
      </c>
      <c r="D24" s="303"/>
      <c r="E24" s="303"/>
      <c r="F24" s="303"/>
      <c r="G24" s="67"/>
      <c r="H24" s="67"/>
      <c r="I24" s="71"/>
      <c r="J24" s="73"/>
      <c r="K24" s="78"/>
      <c r="L24" s="73"/>
      <c r="M24" s="73"/>
      <c r="N24" s="274"/>
      <c r="O24" s="350"/>
      <c r="P24" s="351"/>
      <c r="Q24" s="74"/>
      <c r="R24" s="74"/>
      <c r="S24" s="74"/>
      <c r="T24" s="74"/>
      <c r="U24" s="69"/>
      <c r="V24" s="69"/>
      <c r="W24" s="69"/>
      <c r="X24" s="69"/>
      <c r="Y24" s="69"/>
      <c r="Z24" s="88"/>
      <c r="AA24" s="69"/>
      <c r="AB24" s="69"/>
      <c r="AC24" s="69"/>
      <c r="AD24" s="69"/>
      <c r="AE24" s="69"/>
      <c r="AF24" s="69"/>
      <c r="AG24" s="69"/>
      <c r="AH24" s="69"/>
      <c r="AI24" s="69"/>
      <c r="AJ24" s="69"/>
    </row>
    <row r="25" spans="1:36" ht="15" x14ac:dyDescent="0.15">
      <c r="A25" s="257" t="s">
        <v>236</v>
      </c>
      <c r="B25" s="246">
        <v>15</v>
      </c>
      <c r="C25" s="376" t="s">
        <v>310</v>
      </c>
      <c r="D25" s="376"/>
      <c r="E25" s="376"/>
      <c r="F25" s="303"/>
      <c r="G25" s="67"/>
      <c r="H25" s="67"/>
      <c r="I25" s="71"/>
      <c r="J25" s="71"/>
      <c r="K25" s="78"/>
      <c r="L25" s="71"/>
      <c r="M25" s="71"/>
      <c r="N25" s="274"/>
      <c r="O25" s="352"/>
      <c r="P25" s="351"/>
      <c r="Q25" s="315"/>
      <c r="R25" s="80"/>
      <c r="S25" s="80"/>
      <c r="T25" s="74"/>
      <c r="U25" s="69"/>
      <c r="V25" s="69"/>
      <c r="W25" s="69"/>
      <c r="X25" s="69"/>
      <c r="Y25" s="69"/>
      <c r="Z25" s="88"/>
      <c r="AA25" s="69"/>
      <c r="AB25" s="69"/>
      <c r="AC25" s="69"/>
      <c r="AD25" s="69"/>
      <c r="AE25" s="69"/>
      <c r="AF25" s="69"/>
      <c r="AG25" s="69"/>
      <c r="AH25" s="69"/>
      <c r="AI25" s="69"/>
      <c r="AJ25" s="69"/>
    </row>
    <row r="26" spans="1:36" ht="15.75" x14ac:dyDescent="0.15">
      <c r="A26" s="302"/>
      <c r="B26" s="72"/>
      <c r="C26" s="404"/>
      <c r="D26" s="404"/>
      <c r="E26" s="404"/>
      <c r="F26" s="404"/>
      <c r="G26" s="67"/>
      <c r="H26" s="67"/>
      <c r="I26" s="81"/>
      <c r="J26" s="82"/>
      <c r="K26" s="82"/>
      <c r="L26" s="82"/>
      <c r="M26" s="82"/>
      <c r="N26" s="274"/>
      <c r="O26" s="350"/>
      <c r="P26" s="351"/>
      <c r="Q26" s="69"/>
      <c r="R26" s="69"/>
      <c r="S26" s="69"/>
      <c r="T26" s="69"/>
      <c r="U26" s="69"/>
      <c r="V26" s="69"/>
      <c r="W26" s="69"/>
      <c r="X26" s="69"/>
      <c r="Y26" s="69"/>
      <c r="Z26" s="88"/>
      <c r="AA26" s="69"/>
      <c r="AB26" s="69"/>
      <c r="AC26" s="69"/>
      <c r="AD26" s="69"/>
      <c r="AE26" s="69"/>
      <c r="AF26" s="69"/>
      <c r="AG26" s="69"/>
      <c r="AH26" s="69"/>
      <c r="AI26" s="69"/>
      <c r="AJ26" s="69"/>
    </row>
    <row r="27" spans="1:36" ht="15" customHeight="1" x14ac:dyDescent="0.15">
      <c r="A27" s="67"/>
      <c r="B27" s="67"/>
      <c r="C27" s="67"/>
      <c r="D27" s="67"/>
      <c r="E27" s="67"/>
      <c r="F27" s="67"/>
      <c r="G27" s="67"/>
      <c r="H27" s="67"/>
      <c r="I27" s="67"/>
      <c r="J27" s="67"/>
      <c r="K27" s="67"/>
      <c r="L27" s="67"/>
      <c r="M27" s="67"/>
      <c r="N27" s="274"/>
      <c r="O27" s="350"/>
      <c r="P27" s="351"/>
      <c r="Q27" s="69"/>
      <c r="R27" s="275"/>
      <c r="S27" s="69"/>
      <c r="T27" s="69"/>
      <c r="U27" s="69"/>
      <c r="V27" s="69"/>
      <c r="W27" s="69"/>
      <c r="X27" s="69"/>
      <c r="Y27" s="69"/>
      <c r="Z27" s="88"/>
      <c r="AA27" s="69"/>
      <c r="AB27" s="69"/>
      <c r="AC27" s="69"/>
      <c r="AD27" s="69"/>
      <c r="AE27" s="69"/>
      <c r="AF27" s="69"/>
      <c r="AG27" s="69"/>
      <c r="AH27" s="69"/>
      <c r="AI27" s="69"/>
      <c r="AJ27" s="69"/>
    </row>
    <row r="28" spans="1:36" ht="15" x14ac:dyDescent="0.15">
      <c r="A28" s="67"/>
      <c r="B28" s="67"/>
      <c r="C28" s="67"/>
      <c r="D28" s="67"/>
      <c r="E28" s="67"/>
      <c r="F28" s="67"/>
      <c r="G28" s="67"/>
      <c r="H28" s="67"/>
      <c r="I28" s="67"/>
      <c r="J28" s="67"/>
      <c r="K28" s="67"/>
      <c r="L28" s="67"/>
      <c r="M28" s="67"/>
      <c r="N28" s="69"/>
      <c r="O28" s="350"/>
      <c r="P28" s="351"/>
      <c r="Q28" s="69"/>
      <c r="R28" s="69"/>
      <c r="S28" s="69"/>
      <c r="T28" s="69"/>
      <c r="U28" s="69"/>
      <c r="V28" s="69"/>
      <c r="W28" s="69"/>
      <c r="X28" s="69"/>
      <c r="Y28" s="69"/>
      <c r="Z28" s="88"/>
      <c r="AA28" s="69"/>
      <c r="AB28" s="69"/>
      <c r="AC28" s="69"/>
      <c r="AD28" s="69"/>
      <c r="AE28" s="69"/>
      <c r="AF28" s="69"/>
      <c r="AG28" s="69"/>
      <c r="AH28" s="69"/>
      <c r="AI28" s="69"/>
      <c r="AJ28" s="69"/>
    </row>
    <row r="29" spans="1:36" ht="18" x14ac:dyDescent="0.15">
      <c r="A29" s="67"/>
      <c r="B29" s="285" t="s">
        <v>281</v>
      </c>
      <c r="C29" s="317">
        <f>MAX(AK58:AK327)-MAX(AL58:AL327)</f>
        <v>215.42706995563429</v>
      </c>
      <c r="D29" s="84" t="s">
        <v>282</v>
      </c>
      <c r="E29" s="408" t="s">
        <v>322</v>
      </c>
      <c r="F29" s="408"/>
      <c r="G29" s="303"/>
      <c r="H29" s="67"/>
      <c r="I29" s="67"/>
      <c r="J29" s="67"/>
      <c r="K29" s="67"/>
      <c r="L29" s="67"/>
      <c r="M29" s="67"/>
      <c r="N29" s="69"/>
      <c r="O29" s="350"/>
      <c r="P29" s="351"/>
      <c r="Q29" s="69"/>
      <c r="R29" s="69"/>
      <c r="S29" s="69"/>
      <c r="T29" s="69"/>
      <c r="U29" s="69"/>
      <c r="V29" s="69"/>
      <c r="W29" s="69"/>
      <c r="X29" s="69"/>
      <c r="Y29" s="69"/>
      <c r="Z29" s="88"/>
      <c r="AA29" s="69"/>
      <c r="AB29" s="69"/>
      <c r="AC29" s="69"/>
      <c r="AD29" s="69"/>
      <c r="AE29" s="69"/>
      <c r="AF29" s="69"/>
      <c r="AG29" s="69"/>
      <c r="AH29" s="69"/>
      <c r="AI29" s="69"/>
      <c r="AJ29" s="69"/>
    </row>
    <row r="30" spans="1:36" ht="18" x14ac:dyDescent="0.15">
      <c r="A30" s="67"/>
      <c r="B30" s="284" t="s">
        <v>248</v>
      </c>
      <c r="C30" s="83">
        <f>MAX(G56:G329)</f>
        <v>7473.7693986841505</v>
      </c>
      <c r="D30" s="316" t="s">
        <v>119</v>
      </c>
      <c r="E30" s="408" t="s">
        <v>320</v>
      </c>
      <c r="F30" s="408"/>
      <c r="G30" s="287"/>
      <c r="H30" s="67"/>
      <c r="I30" s="67"/>
      <c r="J30" s="67"/>
      <c r="K30" s="67"/>
      <c r="L30" s="67"/>
      <c r="M30" s="67"/>
      <c r="N30" s="69"/>
      <c r="O30" s="352"/>
      <c r="P30" s="351"/>
      <c r="Q30" s="69"/>
      <c r="R30" s="69"/>
      <c r="S30" s="69"/>
      <c r="T30" s="69"/>
      <c r="U30" s="69"/>
      <c r="V30" s="69"/>
      <c r="W30" s="69"/>
      <c r="X30" s="69"/>
      <c r="Y30" s="69"/>
      <c r="Z30" s="88"/>
      <c r="AA30" s="69"/>
      <c r="AB30" s="69"/>
      <c r="AC30" s="69"/>
      <c r="AD30" s="69"/>
      <c r="AE30" s="69"/>
      <c r="AF30" s="69"/>
      <c r="AG30" s="69"/>
      <c r="AH30" s="69"/>
      <c r="AI30" s="69"/>
      <c r="AJ30" s="69"/>
    </row>
    <row r="31" spans="1:36" ht="16.5" x14ac:dyDescent="0.15">
      <c r="A31" s="67"/>
      <c r="B31" s="285" t="s">
        <v>249</v>
      </c>
      <c r="C31" s="317">
        <f>INDEX(AJ62:AJ2080,MATCH(MAX(G62:G2080),G62:G2080,0))</f>
        <v>5.4140952174133936</v>
      </c>
      <c r="D31" s="84" t="s">
        <v>6</v>
      </c>
      <c r="E31" s="408" t="s">
        <v>321</v>
      </c>
      <c r="F31" s="408"/>
      <c r="G31" s="287"/>
      <c r="H31" s="67"/>
      <c r="I31" s="67"/>
      <c r="J31" s="67"/>
      <c r="K31" s="67"/>
      <c r="L31" s="67"/>
      <c r="M31" s="67"/>
      <c r="N31" s="69"/>
      <c r="O31" s="352"/>
      <c r="P31" s="351"/>
      <c r="Q31" s="69"/>
      <c r="R31" s="69"/>
      <c r="S31" s="69"/>
      <c r="T31" s="69"/>
      <c r="U31" s="69"/>
      <c r="V31" s="69"/>
      <c r="W31" s="69"/>
      <c r="X31" s="69"/>
      <c r="Y31" s="69"/>
      <c r="Z31" s="88"/>
      <c r="AA31" s="69"/>
      <c r="AB31" s="69"/>
      <c r="AC31" s="69"/>
      <c r="AD31" s="69"/>
      <c r="AE31" s="69"/>
      <c r="AF31" s="69"/>
      <c r="AG31" s="69"/>
      <c r="AH31" s="69"/>
      <c r="AI31" s="69"/>
      <c r="AJ31" s="69"/>
    </row>
    <row r="32" spans="1:36" ht="18" customHeight="1" x14ac:dyDescent="0.15">
      <c r="A32" s="67"/>
      <c r="B32" s="286" t="s">
        <v>239</v>
      </c>
      <c r="C32" s="129" t="e">
        <f>err(B8,B11,B12)</f>
        <v>#VALUE!</v>
      </c>
      <c r="D32" s="130"/>
      <c r="E32" s="408" t="s">
        <v>239</v>
      </c>
      <c r="F32" s="408"/>
      <c r="G32" s="67"/>
      <c r="H32" s="67"/>
      <c r="I32" s="67"/>
      <c r="J32" s="67"/>
      <c r="K32" s="67"/>
      <c r="L32" s="67"/>
      <c r="M32" s="67"/>
      <c r="N32" s="69"/>
      <c r="O32" s="352"/>
      <c r="P32" s="351"/>
      <c r="Q32" s="69"/>
      <c r="R32" s="69"/>
      <c r="S32" s="69"/>
      <c r="T32" s="69"/>
      <c r="U32" s="69"/>
      <c r="V32" s="69"/>
      <c r="W32" s="69"/>
      <c r="X32" s="69"/>
      <c r="Y32" s="69"/>
      <c r="Z32" s="88"/>
      <c r="AA32" s="69"/>
      <c r="AB32" s="69"/>
      <c r="AC32" s="69"/>
      <c r="AD32" s="69"/>
      <c r="AE32" s="69"/>
      <c r="AF32" s="69"/>
      <c r="AG32" s="69"/>
      <c r="AH32" s="69"/>
      <c r="AI32" s="69"/>
      <c r="AJ32" s="69"/>
    </row>
    <row r="33" spans="1:36" ht="25.5" customHeight="1" x14ac:dyDescent="0.15">
      <c r="A33" s="67"/>
      <c r="B33" s="256"/>
      <c r="C33" s="73"/>
      <c r="D33" s="361"/>
      <c r="E33" s="409"/>
      <c r="F33" s="409"/>
      <c r="G33" s="67"/>
      <c r="H33" s="67"/>
      <c r="I33" s="67"/>
      <c r="J33" s="67"/>
      <c r="K33" s="67"/>
      <c r="L33" s="67"/>
      <c r="M33" s="67"/>
      <c r="N33" s="69"/>
      <c r="O33" s="350"/>
      <c r="P33" s="351"/>
      <c r="Q33" s="69"/>
      <c r="R33" s="69"/>
      <c r="S33" s="69"/>
      <c r="T33" s="69"/>
      <c r="U33" s="69"/>
      <c r="V33" s="69"/>
      <c r="W33" s="69"/>
      <c r="X33" s="69"/>
      <c r="Y33" s="69"/>
      <c r="Z33" s="88"/>
      <c r="AA33" s="69"/>
      <c r="AB33" s="69"/>
      <c r="AC33" s="69"/>
      <c r="AD33" s="69"/>
      <c r="AE33" s="69"/>
      <c r="AF33" s="69"/>
      <c r="AG33" s="69"/>
      <c r="AH33" s="69"/>
      <c r="AI33" s="69"/>
      <c r="AJ33" s="69"/>
    </row>
    <row r="34" spans="1:36" ht="21.75" customHeight="1" x14ac:dyDescent="0.15">
      <c r="A34" s="67"/>
      <c r="B34" s="67"/>
      <c r="C34" s="67"/>
      <c r="D34" s="67"/>
      <c r="E34" s="67"/>
      <c r="F34" s="67"/>
      <c r="G34" s="67"/>
      <c r="H34" s="67"/>
      <c r="I34" s="67"/>
      <c r="J34" s="67"/>
      <c r="K34" s="67"/>
      <c r="L34" s="67"/>
      <c r="M34" s="67"/>
      <c r="N34" s="69" t="s">
        <v>277</v>
      </c>
      <c r="O34" s="350"/>
      <c r="P34" s="351"/>
      <c r="Q34" s="69"/>
      <c r="R34" s="69"/>
      <c r="S34" s="69"/>
      <c r="T34" s="69"/>
      <c r="U34" s="69"/>
      <c r="V34" s="69"/>
      <c r="W34" s="69"/>
      <c r="X34" s="69"/>
      <c r="Y34" s="69"/>
      <c r="Z34" s="88"/>
      <c r="AA34" s="69"/>
      <c r="AB34" s="69"/>
      <c r="AC34" s="69"/>
      <c r="AD34" s="69"/>
      <c r="AE34" s="69"/>
      <c r="AF34" s="69"/>
      <c r="AG34" s="69"/>
      <c r="AH34" s="69"/>
      <c r="AI34" s="69"/>
      <c r="AJ34" s="69"/>
    </row>
    <row r="35" spans="1:36" ht="15" x14ac:dyDescent="0.15">
      <c r="A35" s="67"/>
      <c r="B35" s="67"/>
      <c r="C35" s="67"/>
      <c r="D35" s="67"/>
      <c r="E35" s="67"/>
      <c r="F35" s="67"/>
      <c r="G35" s="67"/>
      <c r="H35" s="67"/>
      <c r="I35" s="67"/>
      <c r="J35" s="67"/>
      <c r="K35" s="70"/>
      <c r="L35" s="67"/>
      <c r="M35" s="67"/>
      <c r="N35" s="69"/>
      <c r="O35" s="69"/>
      <c r="P35" s="69"/>
      <c r="Q35" s="69"/>
      <c r="R35" s="69"/>
      <c r="S35" s="69"/>
      <c r="T35" s="69"/>
      <c r="U35" s="69"/>
      <c r="V35" s="69"/>
      <c r="W35" s="69"/>
      <c r="X35" s="69"/>
      <c r="Y35" s="69"/>
      <c r="Z35" s="88"/>
      <c r="AA35" s="69"/>
      <c r="AB35" s="69"/>
      <c r="AC35" s="69"/>
      <c r="AD35" s="69"/>
      <c r="AE35" s="69"/>
      <c r="AF35" s="69"/>
      <c r="AG35" s="69"/>
      <c r="AH35" s="69"/>
      <c r="AI35" s="69"/>
      <c r="AJ35" s="69"/>
    </row>
    <row r="36" spans="1:36" ht="22.5" customHeight="1" x14ac:dyDescent="0.15">
      <c r="A36" s="67"/>
      <c r="B36" s="67"/>
      <c r="C36" s="67"/>
      <c r="D36" s="67"/>
      <c r="E36" s="67"/>
      <c r="F36" s="67"/>
      <c r="G36" s="67"/>
      <c r="H36" s="67"/>
      <c r="I36" s="67"/>
      <c r="J36" s="67"/>
      <c r="K36" s="67"/>
      <c r="L36" s="67"/>
      <c r="M36" s="67"/>
      <c r="N36" s="69"/>
      <c r="O36" s="69"/>
      <c r="P36" s="69"/>
      <c r="Q36" s="69"/>
      <c r="R36" s="69"/>
      <c r="S36" s="69"/>
      <c r="T36" s="69"/>
      <c r="U36" s="69"/>
      <c r="V36" s="69"/>
      <c r="W36" s="69"/>
      <c r="X36" s="69"/>
      <c r="Y36" s="69"/>
      <c r="Z36" s="88"/>
      <c r="AA36" s="69"/>
      <c r="AB36" s="69"/>
      <c r="AC36" s="69"/>
      <c r="AD36" s="69"/>
      <c r="AE36" s="69"/>
      <c r="AF36" s="69"/>
      <c r="AG36" s="69"/>
      <c r="AH36" s="69"/>
      <c r="AI36" s="69"/>
      <c r="AJ36" s="69"/>
    </row>
    <row r="37" spans="1:36" ht="15" x14ac:dyDescent="0.15">
      <c r="A37" s="67"/>
      <c r="B37" s="67"/>
      <c r="C37" s="67"/>
      <c r="D37" s="67"/>
      <c r="E37" s="67"/>
      <c r="F37" s="67"/>
      <c r="G37" s="67"/>
      <c r="H37" s="67"/>
      <c r="I37" s="67"/>
      <c r="J37" s="67"/>
      <c r="K37" s="67"/>
      <c r="L37" s="67"/>
      <c r="M37" s="67"/>
      <c r="N37" s="69"/>
      <c r="O37" s="69"/>
      <c r="P37" s="69"/>
      <c r="Q37" s="69"/>
      <c r="R37" s="69"/>
      <c r="S37" s="69"/>
      <c r="T37" s="69"/>
      <c r="U37" s="69"/>
      <c r="V37" s="69"/>
      <c r="W37" s="69"/>
      <c r="X37" s="69"/>
      <c r="Y37" s="69"/>
      <c r="Z37" s="88"/>
      <c r="AA37" s="69"/>
      <c r="AB37" s="69"/>
      <c r="AC37" s="69"/>
      <c r="AD37" s="69"/>
      <c r="AE37" s="69"/>
      <c r="AF37" s="69"/>
      <c r="AG37" s="69"/>
      <c r="AH37" s="69"/>
      <c r="AI37" s="69"/>
      <c r="AJ37" s="69"/>
    </row>
    <row r="38" spans="1:36" ht="20.25" customHeight="1" x14ac:dyDescent="0.15">
      <c r="A38" s="67"/>
      <c r="B38" s="67"/>
      <c r="C38" s="67"/>
      <c r="D38" s="67"/>
      <c r="E38" s="67"/>
      <c r="F38" s="67"/>
      <c r="G38" s="67"/>
      <c r="H38" s="67"/>
      <c r="I38" s="67"/>
      <c r="J38" s="67"/>
      <c r="K38" s="67"/>
      <c r="L38" s="67"/>
      <c r="M38" s="67"/>
      <c r="N38" s="69"/>
      <c r="O38" s="69"/>
      <c r="P38" s="69"/>
      <c r="Q38" s="69"/>
      <c r="R38" s="69"/>
      <c r="S38" s="69"/>
      <c r="T38" s="69"/>
      <c r="U38" s="69"/>
      <c r="V38" s="69"/>
      <c r="W38" s="69"/>
      <c r="X38" s="69"/>
      <c r="Y38" s="69"/>
      <c r="Z38" s="88"/>
      <c r="AA38" s="69"/>
      <c r="AB38" s="69"/>
      <c r="AC38" s="69"/>
      <c r="AD38" s="69"/>
      <c r="AE38" s="69"/>
      <c r="AF38" s="69"/>
      <c r="AG38" s="69"/>
      <c r="AH38" s="69"/>
      <c r="AI38" s="69"/>
      <c r="AJ38" s="69"/>
    </row>
    <row r="39" spans="1:36" ht="15" x14ac:dyDescent="0.15">
      <c r="A39" s="67"/>
      <c r="B39" s="67"/>
      <c r="C39" s="67"/>
      <c r="D39" s="67"/>
      <c r="E39" s="67"/>
      <c r="F39" s="67"/>
      <c r="G39" s="67"/>
      <c r="H39" s="67"/>
      <c r="I39" s="67"/>
      <c r="J39" s="67"/>
      <c r="K39" s="67"/>
      <c r="L39" s="67"/>
      <c r="M39" s="67"/>
      <c r="N39" s="69"/>
      <c r="O39" s="69"/>
      <c r="P39" s="69"/>
      <c r="Q39" s="69"/>
      <c r="R39" s="69"/>
      <c r="S39" s="69"/>
      <c r="T39" s="69"/>
      <c r="U39" s="69"/>
      <c r="V39" s="69"/>
      <c r="W39" s="69"/>
      <c r="X39" s="69"/>
      <c r="Y39" s="69"/>
      <c r="Z39" s="88"/>
      <c r="AA39" s="69"/>
      <c r="AB39" s="69"/>
      <c r="AC39" s="69"/>
      <c r="AD39" s="69"/>
      <c r="AE39" s="69"/>
      <c r="AF39" s="69"/>
      <c r="AG39" s="69"/>
      <c r="AH39" s="69"/>
      <c r="AI39" s="69"/>
      <c r="AJ39" s="69"/>
    </row>
    <row r="40" spans="1:36" ht="23.25" customHeight="1" x14ac:dyDescent="0.15">
      <c r="A40" s="67"/>
      <c r="B40" s="67"/>
      <c r="C40" s="67"/>
      <c r="D40" s="67"/>
      <c r="E40" s="67"/>
      <c r="F40" s="67"/>
      <c r="G40" s="67"/>
      <c r="H40" s="67"/>
      <c r="I40" s="67"/>
      <c r="J40" s="67"/>
      <c r="K40" s="67"/>
      <c r="L40" s="67"/>
      <c r="M40" s="67"/>
      <c r="N40" s="69"/>
      <c r="O40" s="69"/>
      <c r="P40" s="69"/>
      <c r="Q40" s="69"/>
      <c r="R40" s="69"/>
      <c r="S40" s="69"/>
      <c r="T40" s="69"/>
      <c r="U40" s="69"/>
      <c r="V40" s="69"/>
      <c r="W40" s="69"/>
      <c r="X40" s="69"/>
      <c r="Y40" s="69"/>
      <c r="Z40" s="88"/>
      <c r="AA40" s="69"/>
      <c r="AB40" s="69"/>
      <c r="AC40" s="69"/>
      <c r="AD40" s="69"/>
      <c r="AE40" s="69"/>
      <c r="AF40" s="69"/>
      <c r="AG40" s="69"/>
      <c r="AH40" s="69"/>
      <c r="AI40" s="69"/>
      <c r="AJ40" s="69"/>
    </row>
    <row r="41" spans="1:36" ht="21.75" customHeight="1" x14ac:dyDescent="0.15">
      <c r="A41" s="67"/>
      <c r="B41" s="67"/>
      <c r="C41" s="67"/>
      <c r="D41" s="67"/>
      <c r="E41" s="67"/>
      <c r="F41" s="67"/>
      <c r="G41" s="67"/>
      <c r="H41" s="67"/>
      <c r="I41" s="67"/>
      <c r="J41" s="67"/>
      <c r="K41" s="67"/>
      <c r="L41" s="67"/>
      <c r="M41" s="67"/>
      <c r="N41" s="69"/>
      <c r="O41" s="69"/>
      <c r="P41" s="69"/>
      <c r="Q41" s="69"/>
      <c r="R41" s="69"/>
      <c r="S41" s="69"/>
      <c r="T41" s="69"/>
      <c r="U41" s="69"/>
      <c r="V41" s="69"/>
      <c r="W41" s="69"/>
      <c r="X41" s="69"/>
      <c r="Y41" s="69"/>
      <c r="Z41" s="88"/>
      <c r="AA41" s="69"/>
      <c r="AB41" s="69"/>
      <c r="AC41" s="69"/>
      <c r="AD41" s="69"/>
      <c r="AE41" s="69"/>
      <c r="AF41" s="69"/>
      <c r="AG41" s="69"/>
      <c r="AH41" s="69"/>
      <c r="AI41" s="69"/>
      <c r="AJ41" s="69"/>
    </row>
    <row r="42" spans="1:36" ht="21.75" customHeight="1" x14ac:dyDescent="0.15">
      <c r="A42" s="67"/>
      <c r="B42" s="67"/>
      <c r="C42" s="67"/>
      <c r="D42" s="67"/>
      <c r="E42" s="67"/>
      <c r="F42" s="67"/>
      <c r="G42" s="67"/>
      <c r="H42" s="67"/>
      <c r="I42" s="67"/>
      <c r="J42" s="67"/>
      <c r="K42" s="67"/>
      <c r="L42" s="67"/>
      <c r="M42" s="67"/>
      <c r="N42" s="69"/>
      <c r="O42" s="69"/>
      <c r="P42" s="69"/>
      <c r="Q42" s="69"/>
      <c r="R42" s="69"/>
      <c r="S42" s="69"/>
      <c r="T42" s="69"/>
      <c r="U42" s="69"/>
      <c r="V42" s="69"/>
      <c r="W42" s="69"/>
      <c r="X42" s="69"/>
      <c r="Y42" s="69"/>
      <c r="Z42" s="88"/>
      <c r="AA42" s="69"/>
      <c r="AB42" s="69"/>
      <c r="AC42" s="69"/>
      <c r="AD42" s="69"/>
      <c r="AE42" s="69"/>
      <c r="AF42" s="69"/>
      <c r="AG42" s="69"/>
      <c r="AH42" s="69"/>
      <c r="AI42" s="69"/>
      <c r="AJ42" s="69"/>
    </row>
    <row r="43" spans="1:36" ht="19.5" customHeight="1" x14ac:dyDescent="0.15">
      <c r="A43" s="67"/>
      <c r="B43" s="67"/>
      <c r="C43" s="67"/>
      <c r="D43" s="67"/>
      <c r="E43" s="67"/>
      <c r="F43" s="67"/>
      <c r="G43" s="67"/>
      <c r="H43" s="67"/>
      <c r="I43" s="67"/>
      <c r="J43" s="67"/>
      <c r="K43" s="67"/>
      <c r="L43" s="67"/>
      <c r="M43" s="67"/>
      <c r="N43" s="69"/>
      <c r="O43" s="69"/>
      <c r="P43" s="69"/>
      <c r="Q43" s="69"/>
      <c r="R43" s="69"/>
      <c r="S43" s="69"/>
      <c r="T43" s="69"/>
      <c r="U43" s="69"/>
      <c r="V43" s="69"/>
      <c r="W43" s="69"/>
      <c r="X43" s="69"/>
      <c r="Y43" s="69"/>
      <c r="Z43" s="88"/>
      <c r="AA43" s="69"/>
      <c r="AB43" s="69"/>
      <c r="AC43" s="69"/>
      <c r="AD43" s="69"/>
      <c r="AE43" s="69"/>
      <c r="AF43" s="69"/>
      <c r="AG43" s="69"/>
      <c r="AH43" s="69"/>
      <c r="AI43" s="69"/>
      <c r="AJ43" s="69"/>
    </row>
    <row r="44" spans="1:36" ht="31.5" customHeight="1" x14ac:dyDescent="0.15">
      <c r="A44" s="67"/>
      <c r="B44" s="67"/>
      <c r="C44" s="67"/>
      <c r="D44" s="67"/>
      <c r="E44" s="67"/>
      <c r="F44" s="67"/>
      <c r="G44" s="67"/>
      <c r="H44" s="67"/>
      <c r="I44" s="67"/>
      <c r="J44" s="67"/>
      <c r="K44" s="67"/>
      <c r="L44" s="67"/>
      <c r="M44" s="67"/>
      <c r="N44" s="69"/>
      <c r="O44" s="69"/>
      <c r="P44" s="69"/>
      <c r="Q44" s="69"/>
      <c r="R44" s="69"/>
      <c r="S44" s="69"/>
      <c r="T44" s="69"/>
      <c r="U44" s="69"/>
      <c r="V44" s="69"/>
      <c r="W44" s="69"/>
      <c r="X44" s="69"/>
      <c r="Y44" s="69"/>
      <c r="Z44" s="88"/>
      <c r="AA44" s="69"/>
      <c r="AB44" s="69"/>
      <c r="AC44" s="69"/>
      <c r="AD44" s="69"/>
      <c r="AE44" s="69"/>
      <c r="AF44" s="69"/>
      <c r="AG44" s="69"/>
      <c r="AH44" s="69"/>
      <c r="AI44" s="69"/>
      <c r="AJ44" s="69"/>
    </row>
    <row r="45" spans="1:36" ht="28.5" customHeight="1" x14ac:dyDescent="0.15">
      <c r="A45" s="67"/>
      <c r="B45" s="67"/>
      <c r="C45" s="67"/>
      <c r="D45" s="67"/>
      <c r="E45" s="67"/>
      <c r="F45" s="67"/>
      <c r="G45" s="67"/>
      <c r="H45" s="67"/>
      <c r="I45" s="67"/>
      <c r="J45" s="67"/>
      <c r="K45" s="67"/>
      <c r="L45" s="67"/>
      <c r="M45" s="67"/>
      <c r="N45" s="69"/>
      <c r="O45" s="69"/>
      <c r="P45" s="69"/>
      <c r="Q45" s="69"/>
      <c r="R45" s="69"/>
      <c r="S45" s="69"/>
      <c r="T45" s="69"/>
      <c r="U45" s="69"/>
      <c r="V45" s="69"/>
      <c r="W45" s="69"/>
      <c r="X45" s="69"/>
      <c r="Y45" s="69"/>
      <c r="Z45" s="88"/>
      <c r="AA45" s="69"/>
      <c r="AB45" s="69"/>
      <c r="AC45" s="69"/>
      <c r="AD45" s="69"/>
      <c r="AE45" s="69"/>
      <c r="AF45" s="69"/>
      <c r="AG45" s="69"/>
      <c r="AH45" s="69"/>
      <c r="AI45" s="69"/>
      <c r="AJ45" s="69"/>
    </row>
    <row r="46" spans="1:36" ht="26.25" customHeight="1" x14ac:dyDescent="0.15">
      <c r="A46" s="67"/>
      <c r="B46" s="67"/>
      <c r="C46" s="67"/>
      <c r="D46" s="67"/>
      <c r="E46" s="67"/>
      <c r="F46" s="67"/>
      <c r="G46" s="67"/>
      <c r="H46" s="67"/>
      <c r="I46" s="67"/>
      <c r="J46" s="67"/>
      <c r="K46" s="67"/>
      <c r="L46" s="67"/>
      <c r="M46" s="67"/>
      <c r="N46" s="69"/>
      <c r="O46" s="69">
        <f>TAN((175 - 90) * 3.141592 / 180)</f>
        <v>11.430011671703156</v>
      </c>
      <c r="P46" s="69"/>
      <c r="Q46" s="69"/>
      <c r="R46" s="69"/>
      <c r="S46" s="69"/>
      <c r="T46" s="69"/>
      <c r="U46" s="69"/>
      <c r="V46" s="69"/>
      <c r="W46" s="69"/>
      <c r="X46" s="69"/>
      <c r="Y46" s="69"/>
      <c r="Z46" s="88"/>
      <c r="AA46" s="69"/>
      <c r="AB46" s="69"/>
      <c r="AC46" s="69"/>
      <c r="AD46" s="69"/>
      <c r="AE46" s="69"/>
      <c r="AF46" s="69"/>
      <c r="AG46" s="69"/>
      <c r="AH46" s="69"/>
      <c r="AI46" s="69"/>
      <c r="AJ46" s="69"/>
    </row>
    <row r="47" spans="1:36" ht="30" customHeight="1" x14ac:dyDescent="0.15">
      <c r="A47" s="67"/>
      <c r="B47" s="67"/>
      <c r="C47" s="405" t="s">
        <v>270</v>
      </c>
      <c r="D47" s="405"/>
      <c r="E47" s="67"/>
      <c r="F47" s="67"/>
      <c r="G47" s="67"/>
      <c r="H47" s="67"/>
      <c r="I47" s="405" t="s">
        <v>269</v>
      </c>
      <c r="J47" s="405"/>
      <c r="K47" s="67"/>
      <c r="L47" s="67"/>
      <c r="M47" s="67"/>
      <c r="N47" s="69"/>
      <c r="O47" s="69"/>
      <c r="P47" s="69"/>
      <c r="Q47" s="69"/>
      <c r="R47" s="69"/>
      <c r="S47" s="69"/>
      <c r="T47" s="69"/>
      <c r="U47" s="69"/>
      <c r="V47" s="69"/>
      <c r="W47" s="69"/>
      <c r="X47" s="69"/>
      <c r="Y47" s="69"/>
      <c r="Z47" s="88"/>
      <c r="AA47" s="69"/>
      <c r="AB47" s="69"/>
      <c r="AC47" s="69"/>
      <c r="AD47" s="69"/>
      <c r="AE47" s="69"/>
      <c r="AF47" s="69"/>
      <c r="AG47" s="69"/>
      <c r="AH47" s="69"/>
      <c r="AI47" s="69"/>
      <c r="AJ47" s="69"/>
    </row>
    <row r="48" spans="1:36" ht="21.75" customHeight="1" x14ac:dyDescent="0.15">
      <c r="A48" s="67"/>
      <c r="B48" s="67"/>
      <c r="C48" s="67"/>
      <c r="D48" s="67"/>
      <c r="E48" s="67"/>
      <c r="F48" s="67"/>
      <c r="G48" s="67"/>
      <c r="H48" s="67"/>
      <c r="I48" s="67"/>
      <c r="J48" s="67"/>
      <c r="K48" s="67"/>
      <c r="L48" s="67"/>
      <c r="M48" s="67"/>
      <c r="N48" s="69"/>
      <c r="O48" s="69"/>
      <c r="P48" s="69"/>
      <c r="Q48" s="69"/>
      <c r="R48" s="69"/>
      <c r="S48" s="69"/>
      <c r="T48" s="69"/>
      <c r="U48" s="69"/>
      <c r="V48" s="69"/>
      <c r="W48" s="69"/>
      <c r="X48" s="69"/>
      <c r="Y48" s="69"/>
      <c r="Z48" s="88"/>
      <c r="AA48" s="69"/>
      <c r="AB48" s="69"/>
      <c r="AC48" s="69"/>
      <c r="AD48" s="69"/>
      <c r="AE48" s="69"/>
      <c r="AF48" s="69"/>
      <c r="AG48" s="69"/>
      <c r="AH48" s="69"/>
      <c r="AI48" s="69"/>
      <c r="AJ48" s="69"/>
    </row>
    <row r="49" spans="1:53" ht="30" customHeight="1" thickBot="1" x14ac:dyDescent="0.2">
      <c r="A49" s="67"/>
      <c r="B49" s="67"/>
      <c r="C49" s="67"/>
      <c r="D49" s="67"/>
      <c r="E49" s="67"/>
      <c r="F49" s="67"/>
      <c r="G49" s="67"/>
      <c r="H49" s="67"/>
      <c r="I49" s="67"/>
      <c r="J49" s="67"/>
      <c r="K49" s="67"/>
      <c r="L49" s="67"/>
      <c r="M49" s="67"/>
      <c r="N49" s="69"/>
      <c r="O49" s="69"/>
      <c r="P49" s="69"/>
      <c r="Q49" s="69"/>
      <c r="R49" s="276"/>
      <c r="S49" s="69"/>
      <c r="T49" s="69"/>
      <c r="U49" s="69"/>
      <c r="V49" s="69"/>
      <c r="W49" s="69"/>
      <c r="X49" s="69"/>
      <c r="Y49" s="69"/>
      <c r="Z49" s="88"/>
      <c r="AA49" s="69"/>
      <c r="AB49" s="69"/>
      <c r="AC49" s="69"/>
      <c r="AD49" s="69"/>
      <c r="AE49" s="69"/>
      <c r="AF49" s="69"/>
      <c r="AG49" s="69"/>
      <c r="AH49" s="69"/>
      <c r="AI49" s="69"/>
      <c r="AJ49" s="69"/>
    </row>
    <row r="50" spans="1:53" ht="15" x14ac:dyDescent="0.15">
      <c r="A50" s="85"/>
      <c r="B50" s="86"/>
      <c r="C50" s="86"/>
      <c r="D50" s="86"/>
      <c r="E50" s="86"/>
      <c r="F50" s="86"/>
      <c r="G50" s="86"/>
      <c r="H50" s="86"/>
      <c r="I50" s="86"/>
      <c r="J50" s="86"/>
      <c r="K50" s="86" t="s">
        <v>105</v>
      </c>
      <c r="L50" s="254">
        <f>B25</f>
        <v>15</v>
      </c>
      <c r="M50" s="86"/>
      <c r="N50" s="86"/>
      <c r="O50" s="86"/>
      <c r="P50" s="86"/>
      <c r="Q50" s="87"/>
      <c r="R50" s="95"/>
      <c r="S50" s="87"/>
      <c r="T50" s="123"/>
      <c r="U50" s="123"/>
      <c r="V50" s="123"/>
      <c r="W50" s="123"/>
      <c r="X50" s="123">
        <v>9</v>
      </c>
      <c r="Y50" s="123"/>
      <c r="Z50" s="124"/>
      <c r="AA50" s="124"/>
      <c r="AB50" s="124"/>
      <c r="AC50" s="124"/>
      <c r="AD50" s="124"/>
      <c r="AE50" s="124"/>
      <c r="AF50" s="124"/>
      <c r="AG50" s="124"/>
      <c r="AH50" s="88"/>
      <c r="AI50" s="88"/>
      <c r="AJ50" s="88"/>
      <c r="AK50" s="89"/>
    </row>
    <row r="51" spans="1:53" ht="15" x14ac:dyDescent="0.15">
      <c r="A51" s="90"/>
      <c r="B51" s="91" t="s">
        <v>120</v>
      </c>
      <c r="C51" s="91">
        <f>B6</f>
        <v>739.99760230104778</v>
      </c>
      <c r="D51" s="92"/>
      <c r="E51" s="91" t="s">
        <v>12</v>
      </c>
      <c r="F51" s="92">
        <f>B8</f>
        <v>700</v>
      </c>
      <c r="G51" s="92" t="s">
        <v>13</v>
      </c>
      <c r="H51" s="92">
        <v>742.5</v>
      </c>
      <c r="I51" s="92"/>
      <c r="J51" s="93"/>
      <c r="K51" s="94" t="s">
        <v>10</v>
      </c>
      <c r="L51" s="92">
        <f>B22</f>
        <v>2.7</v>
      </c>
      <c r="M51" s="92"/>
      <c r="N51" s="92"/>
      <c r="O51" s="91" t="s">
        <v>7</v>
      </c>
      <c r="P51" s="92">
        <f>B17</f>
        <v>0.36</v>
      </c>
      <c r="Q51" s="93"/>
      <c r="R51" s="91" t="s">
        <v>43</v>
      </c>
      <c r="S51" s="92">
        <f>1-27.8*(P53-0.67)^3</f>
        <v>0.93892339999999996</v>
      </c>
      <c r="T51" s="318">
        <f>(S54*S53*C55)^2</f>
        <v>2.8341735671955877</v>
      </c>
      <c r="U51" s="124"/>
      <c r="V51" s="124"/>
      <c r="W51" s="124" t="s">
        <v>104</v>
      </c>
      <c r="X51" s="124">
        <v>9</v>
      </c>
      <c r="Y51" s="124"/>
      <c r="Z51" s="124"/>
      <c r="AA51" s="124"/>
      <c r="AB51" s="124"/>
      <c r="AC51" s="124"/>
      <c r="AD51" s="124"/>
      <c r="AE51" s="124"/>
      <c r="AF51" s="124"/>
      <c r="AG51" s="124"/>
      <c r="AH51" s="88"/>
      <c r="AI51" s="88"/>
      <c r="AJ51" s="88"/>
      <c r="AK51" s="89"/>
    </row>
    <row r="52" spans="1:53" ht="15" x14ac:dyDescent="0.15">
      <c r="A52" s="90"/>
      <c r="B52" s="91" t="s">
        <v>5</v>
      </c>
      <c r="C52" s="91">
        <f>I9</f>
        <v>0</v>
      </c>
      <c r="D52" s="92"/>
      <c r="E52" s="91" t="s">
        <v>56</v>
      </c>
      <c r="F52" s="93">
        <f>B11*2</f>
        <v>0.12799999999999989</v>
      </c>
      <c r="G52" s="92" t="s">
        <v>14</v>
      </c>
      <c r="H52" s="92">
        <v>704.5</v>
      </c>
      <c r="I52" s="92"/>
      <c r="J52" s="92"/>
      <c r="K52" s="94" t="s">
        <v>44</v>
      </c>
      <c r="L52" s="92">
        <f>B23</f>
        <v>1.1000000000000001</v>
      </c>
      <c r="M52" s="92"/>
      <c r="N52" s="92"/>
      <c r="O52" s="91" t="s">
        <v>8</v>
      </c>
      <c r="P52" s="92">
        <f>B18</f>
        <v>0.9</v>
      </c>
      <c r="Q52" s="93"/>
      <c r="R52" s="93" t="s">
        <v>54</v>
      </c>
      <c r="S52" s="92">
        <f>P51*P52*4.427</f>
        <v>1.434348</v>
      </c>
      <c r="T52" s="125"/>
      <c r="U52" s="124"/>
      <c r="V52" s="124"/>
      <c r="W52" s="124"/>
      <c r="X52" s="124">
        <v>9</v>
      </c>
      <c r="Y52" s="124"/>
      <c r="Z52" s="124"/>
      <c r="AA52" s="124"/>
      <c r="AB52" s="124"/>
      <c r="AC52" s="124"/>
      <c r="AD52" s="124"/>
      <c r="AE52" s="124"/>
      <c r="AF52" s="124"/>
      <c r="AG52" s="124"/>
      <c r="AH52" s="88"/>
      <c r="AI52" s="88"/>
      <c r="AJ52" s="88"/>
      <c r="AK52" s="89"/>
    </row>
    <row r="53" spans="1:53" ht="27" x14ac:dyDescent="0.15">
      <c r="A53" s="90"/>
      <c r="B53" s="91" t="s">
        <v>45</v>
      </c>
      <c r="C53" s="92">
        <f>B7</f>
        <v>80</v>
      </c>
      <c r="D53" s="92"/>
      <c r="E53" s="91" t="s">
        <v>46</v>
      </c>
      <c r="F53" s="92">
        <f>B12</f>
        <v>1.9200000000000024</v>
      </c>
      <c r="G53" s="91"/>
      <c r="H53" s="91"/>
      <c r="I53" s="91"/>
      <c r="J53" s="92"/>
      <c r="K53" s="94" t="s">
        <v>47</v>
      </c>
      <c r="L53" s="92">
        <f>B24</f>
        <v>6.9999999999999999E-4</v>
      </c>
      <c r="M53" s="92">
        <f>1/L53</f>
        <v>1428.5714285714287</v>
      </c>
      <c r="N53" s="92"/>
      <c r="O53" s="96" t="s">
        <v>48</v>
      </c>
      <c r="P53" s="92">
        <f>B19</f>
        <v>0.8</v>
      </c>
      <c r="Q53" s="93"/>
      <c r="R53" s="91" t="s">
        <v>55</v>
      </c>
      <c r="S53" s="92">
        <f>P51*P52*S51</f>
        <v>0.30421118159999999</v>
      </c>
      <c r="T53" s="67" t="s">
        <v>134</v>
      </c>
      <c r="U53" s="67" t="s">
        <v>136</v>
      </c>
      <c r="V53" s="67" t="s">
        <v>131</v>
      </c>
      <c r="W53" s="67" t="s">
        <v>132</v>
      </c>
      <c r="X53" s="67" t="s">
        <v>128</v>
      </c>
      <c r="Y53" s="67" t="s">
        <v>129</v>
      </c>
      <c r="Z53" s="124" t="s">
        <v>130</v>
      </c>
      <c r="AA53" s="67" t="s">
        <v>133</v>
      </c>
      <c r="AB53" s="124"/>
      <c r="AC53" s="124"/>
      <c r="AD53" s="124"/>
      <c r="AE53" s="124"/>
      <c r="AF53" s="124"/>
      <c r="AG53" s="124"/>
      <c r="AH53" s="88"/>
      <c r="AI53" s="88"/>
      <c r="AJ53" s="88"/>
      <c r="AK53" s="89"/>
    </row>
    <row r="54" spans="1:53" ht="15" x14ac:dyDescent="0.15">
      <c r="A54" s="90"/>
      <c r="B54" s="91" t="s">
        <v>9</v>
      </c>
      <c r="C54" s="92">
        <v>9.8000000000000007</v>
      </c>
      <c r="D54" s="92"/>
      <c r="E54" s="91" t="s">
        <v>49</v>
      </c>
      <c r="F54" s="91">
        <f>B13</f>
        <v>43.999999999999993</v>
      </c>
      <c r="G54" s="91"/>
      <c r="H54" s="91"/>
      <c r="I54" s="91"/>
      <c r="J54" s="92"/>
      <c r="K54" s="94" t="s">
        <v>50</v>
      </c>
      <c r="L54" s="92">
        <f>0</f>
        <v>0</v>
      </c>
      <c r="M54" s="92"/>
      <c r="N54" s="92"/>
      <c r="O54" s="91" t="s">
        <v>51</v>
      </c>
      <c r="P54" s="92">
        <f>B26</f>
        <v>0</v>
      </c>
      <c r="Q54" s="93"/>
      <c r="R54" s="91" t="s">
        <v>106</v>
      </c>
      <c r="S54" s="92">
        <f>1/P53</f>
        <v>1.25</v>
      </c>
      <c r="T54" s="67"/>
      <c r="U54" s="126">
        <v>207</v>
      </c>
      <c r="V54" s="67">
        <f>B61-B8</f>
        <v>42.57000000000005</v>
      </c>
      <c r="W54" s="67">
        <v>4.3960175796680687</v>
      </c>
      <c r="X54" s="67">
        <f>B11*(V54^2-W54^2)+B12*(V54-W54)</f>
        <v>188.03836173114962</v>
      </c>
      <c r="Y54" s="67">
        <v>3.254594753473278</v>
      </c>
      <c r="Z54" s="124">
        <v>192.15162074433553</v>
      </c>
      <c r="AA54" s="127">
        <f>(Z54-X54-Y54)/Z54</f>
        <v>4.4686808073043285E-3</v>
      </c>
      <c r="AB54" s="124"/>
      <c r="AC54" s="124"/>
      <c r="AD54" s="124"/>
      <c r="AE54" s="124"/>
      <c r="AF54" s="124"/>
      <c r="AG54" s="124"/>
      <c r="AH54" s="88"/>
      <c r="AI54" s="88"/>
      <c r="AJ54" s="88"/>
      <c r="AK54" s="89"/>
    </row>
    <row r="55" spans="1:53" s="8" customFormat="1" ht="15" x14ac:dyDescent="0.15">
      <c r="A55" s="97"/>
      <c r="B55" s="91" t="s">
        <v>52</v>
      </c>
      <c r="C55" s="92">
        <f>SQRT(2*C54)</f>
        <v>4.4271887242357311</v>
      </c>
      <c r="D55" s="92"/>
      <c r="E55" s="93" t="s">
        <v>57</v>
      </c>
      <c r="F55" s="92">
        <f>(H51-Calculation!F51)^2*0.063+Calculation!F53*(H51-Calculation!F51)+44</f>
        <v>239.3937500000001</v>
      </c>
      <c r="G55" s="92">
        <f>($H$52-Calculation!$F$51)^2*0.063+Calculation!$F$53*($H$52-Calculation!$F$51)+44</f>
        <v>53.91575000000001</v>
      </c>
      <c r="H55" s="92">
        <f>F55-G55</f>
        <v>185.47800000000009</v>
      </c>
      <c r="I55" s="92"/>
      <c r="J55" s="92"/>
      <c r="K55" s="91" t="s">
        <v>63</v>
      </c>
      <c r="L55" s="92">
        <f>H20</f>
        <v>2.5000000000000001E-2</v>
      </c>
      <c r="M55" s="93"/>
      <c r="N55" s="93"/>
      <c r="O55" s="93"/>
      <c r="P55" s="91"/>
      <c r="Q55" s="91"/>
      <c r="R55" s="91" t="s">
        <v>11</v>
      </c>
      <c r="S55" s="92">
        <f>S53*S54</f>
        <v>0.38026397699999998</v>
      </c>
      <c r="T55" s="125"/>
      <c r="U55" s="124"/>
      <c r="V55" s="124"/>
      <c r="W55" s="124"/>
      <c r="X55" s="124"/>
      <c r="Y55" s="124"/>
      <c r="Z55" s="124"/>
      <c r="AA55" s="124"/>
      <c r="AB55" s="124"/>
      <c r="AC55" s="124"/>
      <c r="AD55" s="124"/>
      <c r="AE55" s="124"/>
      <c r="AF55" s="124"/>
      <c r="AG55" s="124"/>
      <c r="AH55" s="88"/>
      <c r="AI55" s="88"/>
      <c r="AJ55" s="88"/>
      <c r="AK55" s="89"/>
    </row>
    <row r="56" spans="1:53" s="8" customFormat="1" ht="15.75" thickBot="1" x14ac:dyDescent="0.2">
      <c r="A56" s="98"/>
      <c r="B56" s="99"/>
      <c r="C56" s="99"/>
      <c r="D56" s="403"/>
      <c r="E56" s="403"/>
      <c r="F56" s="403"/>
      <c r="G56" s="403"/>
      <c r="H56" s="99"/>
      <c r="I56" s="99"/>
      <c r="J56" s="99"/>
      <c r="K56" s="99"/>
      <c r="L56" s="99"/>
      <c r="M56" s="99"/>
      <c r="N56" s="99"/>
      <c r="O56" s="99"/>
      <c r="P56" s="99"/>
      <c r="Q56" s="100"/>
      <c r="R56" s="100"/>
      <c r="S56" s="100"/>
      <c r="T56" s="128"/>
      <c r="U56" s="128">
        <v>-7.9</v>
      </c>
      <c r="V56" s="128"/>
      <c r="W56" s="128"/>
      <c r="X56" s="128"/>
      <c r="Y56" s="128"/>
      <c r="Z56" s="128"/>
      <c r="AA56" s="124"/>
      <c r="AB56" s="124"/>
      <c r="AC56" s="124"/>
      <c r="AD56" s="124"/>
      <c r="AE56" s="124"/>
      <c r="AF56" s="124"/>
      <c r="AG56" s="124"/>
      <c r="AH56" s="88"/>
      <c r="AI56" s="88"/>
      <c r="AJ56" s="88"/>
      <c r="AK56" s="89"/>
    </row>
    <row r="57" spans="1:53" s="35" customFormat="1" ht="17.25" x14ac:dyDescent="0.15">
      <c r="A57" s="101" t="s">
        <v>61</v>
      </c>
      <c r="B57" s="340" t="s">
        <v>68</v>
      </c>
      <c r="C57" s="340" t="s">
        <v>263</v>
      </c>
      <c r="D57" s="319" t="s">
        <v>15</v>
      </c>
      <c r="E57" s="319" t="s">
        <v>5</v>
      </c>
      <c r="F57" s="340" t="s">
        <v>121</v>
      </c>
      <c r="G57" s="340" t="s">
        <v>16</v>
      </c>
      <c r="H57" s="319" t="s">
        <v>17</v>
      </c>
      <c r="I57" s="319" t="s">
        <v>6</v>
      </c>
      <c r="J57" s="340" t="s">
        <v>101</v>
      </c>
      <c r="K57" s="319" t="s">
        <v>18</v>
      </c>
      <c r="L57" s="320" t="s">
        <v>19</v>
      </c>
      <c r="M57" s="341" t="s">
        <v>20</v>
      </c>
      <c r="N57" s="320" t="s">
        <v>21</v>
      </c>
      <c r="O57" s="320" t="s">
        <v>22</v>
      </c>
      <c r="P57" s="320" t="s">
        <v>23</v>
      </c>
      <c r="Q57" s="320" t="s">
        <v>24</v>
      </c>
      <c r="R57" s="320" t="s">
        <v>25</v>
      </c>
      <c r="S57" s="320" t="s">
        <v>26</v>
      </c>
      <c r="T57" s="341" t="s">
        <v>27</v>
      </c>
      <c r="U57" s="321" t="s">
        <v>28</v>
      </c>
      <c r="V57" s="321" t="s">
        <v>29</v>
      </c>
      <c r="W57" s="321" t="s">
        <v>30</v>
      </c>
      <c r="X57" s="321" t="s">
        <v>31</v>
      </c>
      <c r="Y57" s="321" t="s">
        <v>32</v>
      </c>
      <c r="Z57" s="321" t="s">
        <v>33</v>
      </c>
      <c r="AA57" s="322" t="s">
        <v>34</v>
      </c>
      <c r="AB57" s="322" t="s">
        <v>35</v>
      </c>
      <c r="AC57" s="323" t="s">
        <v>36</v>
      </c>
      <c r="AD57" s="323" t="s">
        <v>41</v>
      </c>
      <c r="AE57" s="323" t="s">
        <v>42</v>
      </c>
      <c r="AF57" s="323" t="s">
        <v>14</v>
      </c>
      <c r="AG57" s="323" t="s">
        <v>37</v>
      </c>
      <c r="AH57" s="323" t="s">
        <v>19</v>
      </c>
      <c r="AI57" s="323" t="s">
        <v>38</v>
      </c>
      <c r="AJ57" s="342" t="s">
        <v>39</v>
      </c>
      <c r="AK57" s="343" t="s">
        <v>223</v>
      </c>
      <c r="AL57" s="34" t="s">
        <v>127</v>
      </c>
      <c r="AM57" s="11"/>
      <c r="AN57" s="11"/>
      <c r="AO57" s="11"/>
    </row>
    <row r="58" spans="1:53" s="36" customFormat="1" ht="15.75" x14ac:dyDescent="0.15">
      <c r="A58" s="102" t="s">
        <v>62</v>
      </c>
      <c r="B58" s="103" t="s">
        <v>58</v>
      </c>
      <c r="C58" s="104" t="s">
        <v>58</v>
      </c>
      <c r="D58" s="104" t="s">
        <v>53</v>
      </c>
      <c r="E58" s="104" t="s">
        <v>58</v>
      </c>
      <c r="F58" s="104" t="s">
        <v>58</v>
      </c>
      <c r="G58" s="105" t="s">
        <v>59</v>
      </c>
      <c r="H58" s="104" t="s">
        <v>60</v>
      </c>
      <c r="I58" s="104" t="s">
        <v>122</v>
      </c>
      <c r="J58" s="104"/>
      <c r="K58" s="104"/>
      <c r="L58" s="106" t="s">
        <v>60</v>
      </c>
      <c r="M58" s="106" t="s">
        <v>60</v>
      </c>
      <c r="N58" s="106"/>
      <c r="O58" s="106"/>
      <c r="P58" s="106"/>
      <c r="Q58" s="106"/>
      <c r="R58" s="106"/>
      <c r="S58" s="107"/>
      <c r="T58" s="107"/>
      <c r="U58" s="108"/>
      <c r="V58" s="108"/>
      <c r="W58" s="109"/>
      <c r="X58" s="108"/>
      <c r="Y58" s="108"/>
      <c r="Z58" s="108"/>
      <c r="AA58" s="108"/>
      <c r="AB58" s="108"/>
      <c r="AC58" s="110"/>
      <c r="AD58" s="110"/>
      <c r="AE58" s="110"/>
      <c r="AF58" s="110"/>
      <c r="AG58" s="110"/>
      <c r="AH58" s="110" t="s">
        <v>266</v>
      </c>
      <c r="AI58" s="110" t="s">
        <v>264</v>
      </c>
      <c r="AJ58" s="110" t="s">
        <v>265</v>
      </c>
      <c r="AK58" s="111" t="s">
        <v>267</v>
      </c>
      <c r="AL58" s="111" t="s">
        <v>267</v>
      </c>
      <c r="AM58" s="12"/>
      <c r="AN58" s="12"/>
      <c r="AO58" s="12"/>
      <c r="AP58" s="8"/>
      <c r="AQ58" s="8"/>
      <c r="AR58" s="8"/>
      <c r="AS58" s="8"/>
      <c r="AT58" s="8"/>
      <c r="AU58" s="8"/>
      <c r="AV58" s="8"/>
      <c r="AW58" s="8"/>
      <c r="AX58" s="8"/>
      <c r="AY58" s="8"/>
      <c r="AZ58" s="8"/>
      <c r="BA58" s="8"/>
    </row>
    <row r="59" spans="1:53" s="36" customFormat="1" ht="32.25" customHeight="1" thickBot="1" x14ac:dyDescent="0.2">
      <c r="A59" s="112" t="s">
        <v>123</v>
      </c>
      <c r="B59" s="99"/>
      <c r="C59" s="99"/>
      <c r="D59" s="99" t="s">
        <v>124</v>
      </c>
      <c r="E59" s="99"/>
      <c r="F59" s="99"/>
      <c r="G59" s="99" t="s">
        <v>40</v>
      </c>
      <c r="H59" s="95"/>
      <c r="I59" s="99"/>
      <c r="J59" s="99"/>
      <c r="K59" s="99"/>
      <c r="L59" s="324"/>
      <c r="M59" s="324"/>
      <c r="N59" s="324" t="s">
        <v>125</v>
      </c>
      <c r="O59" s="324"/>
      <c r="P59" s="324"/>
      <c r="Q59" s="325"/>
      <c r="R59" s="324"/>
      <c r="S59" s="324"/>
      <c r="T59" s="324"/>
      <c r="U59" s="326"/>
      <c r="V59" s="326"/>
      <c r="W59" s="326"/>
      <c r="X59" s="326"/>
      <c r="Y59" s="326"/>
      <c r="Z59" s="326"/>
      <c r="AA59" s="326"/>
      <c r="AB59" s="326"/>
      <c r="AC59" s="327" t="s">
        <v>40</v>
      </c>
      <c r="AD59" s="113"/>
      <c r="AE59" s="113"/>
      <c r="AF59" s="327"/>
      <c r="AG59" s="327"/>
      <c r="AH59" s="327"/>
      <c r="AI59" s="327" t="s">
        <v>40</v>
      </c>
      <c r="AJ59" s="327"/>
      <c r="AK59" s="328"/>
      <c r="AL59" s="38"/>
      <c r="AM59" s="12"/>
      <c r="AN59" s="12"/>
      <c r="AO59" s="12"/>
      <c r="AP59" s="8"/>
      <c r="AQ59" s="8"/>
      <c r="AR59" s="8"/>
      <c r="AS59" s="8"/>
      <c r="AT59" s="8"/>
      <c r="AU59" s="8"/>
      <c r="AV59" s="8"/>
      <c r="AW59" s="8"/>
      <c r="AX59" s="8"/>
      <c r="AY59" s="8"/>
      <c r="AZ59" s="8"/>
      <c r="BA59" s="8"/>
    </row>
    <row r="60" spans="1:53" s="41" customFormat="1" ht="15" x14ac:dyDescent="0.15">
      <c r="A60" s="114" t="s">
        <v>126</v>
      </c>
      <c r="B60" s="115"/>
      <c r="C60" s="115"/>
      <c r="D60" s="115"/>
      <c r="E60" s="115"/>
      <c r="F60" s="115"/>
      <c r="G60" s="115"/>
      <c r="H60" s="115"/>
      <c r="I60" s="115"/>
      <c r="J60" s="115"/>
      <c r="K60" s="119"/>
      <c r="L60" s="329">
        <f>(1-$P$54)*O61*R61+C53</f>
        <v>6120.9532994129522</v>
      </c>
      <c r="M60" s="329">
        <f>M61*(B61-C61+N61/2)/$S$54</f>
        <v>5.8070057967793778</v>
      </c>
      <c r="N60" s="330">
        <f>L60/M60</f>
        <v>1054.0635765866969</v>
      </c>
      <c r="O60" s="331"/>
      <c r="P60" s="329">
        <f>((1-$P$54)*O61*R61+C53)/(M61*(B61-C61+N61/2)/$S$54)</f>
        <v>1054.0635765866969</v>
      </c>
      <c r="Q60" s="115"/>
      <c r="R60" s="279" t="str">
        <f>IF(H60&gt;0, rate1(1,$L$52,$L$51,$L$54,L60,$L$53,$L$50,P60),"")</f>
        <v/>
      </c>
      <c r="S60" s="115"/>
      <c r="T60" s="278"/>
      <c r="U60" s="115"/>
      <c r="V60" s="116"/>
      <c r="W60" s="116"/>
      <c r="X60" s="116"/>
      <c r="Y60" s="116"/>
      <c r="Z60" s="110" t="str">
        <f>IF(H60&gt;0, rate1(1,$L$52,$L$51,$L$54,U60,$L$53,$L$50,Y60),"")</f>
        <v/>
      </c>
      <c r="AA60" s="115"/>
      <c r="AB60" s="115"/>
      <c r="AC60" s="278"/>
      <c r="AD60" s="115"/>
      <c r="AE60" s="115"/>
      <c r="AF60" s="115"/>
      <c r="AG60" s="115"/>
      <c r="AH60" s="115"/>
      <c r="AI60" s="115"/>
      <c r="AJ60" s="115"/>
      <c r="AK60" s="117"/>
      <c r="AL60" s="39"/>
      <c r="AM60" s="40"/>
      <c r="AN60" s="40"/>
      <c r="AO60" s="12"/>
      <c r="AP60" s="8"/>
      <c r="AQ60" s="8"/>
      <c r="AR60" s="8"/>
      <c r="AS60" s="8"/>
      <c r="AT60" s="8"/>
      <c r="AU60" s="8"/>
      <c r="AV60" s="8"/>
      <c r="AW60" s="8"/>
      <c r="AX60" s="8"/>
      <c r="AY60" s="8"/>
      <c r="AZ60" s="8"/>
      <c r="BA60" s="8"/>
    </row>
    <row r="61" spans="1:53" ht="15" x14ac:dyDescent="0.15">
      <c r="A61" s="118"/>
      <c r="B61" s="332">
        <f>H7</f>
        <v>742.57</v>
      </c>
      <c r="C61" s="332">
        <f>B6</f>
        <v>739.99760230104778</v>
      </c>
      <c r="D61" s="332">
        <f>$L$51</f>
        <v>2.7</v>
      </c>
      <c r="E61" s="330">
        <f>H8</f>
        <v>14.397865871253906</v>
      </c>
      <c r="F61" s="332">
        <f>E61</f>
        <v>14.397865871253906</v>
      </c>
      <c r="G61" s="330">
        <f>F61*$S$53*$C$55*(B61-C61+N61)^1.5</f>
        <v>87.273381992757578</v>
      </c>
      <c r="H61" s="330">
        <v>0.08</v>
      </c>
      <c r="I61" s="330">
        <f>(B61-C61)*B$19</f>
        <v>2.0579181591618183</v>
      </c>
      <c r="J61" s="330">
        <f>$B$7</f>
        <v>80</v>
      </c>
      <c r="K61" s="333">
        <v>1</v>
      </c>
      <c r="L61" s="332">
        <f>D61+H61*K61</f>
        <v>2.7800000000000002</v>
      </c>
      <c r="M61" s="330">
        <f>(D61+L61)/2</f>
        <v>2.74</v>
      </c>
      <c r="N61" s="330">
        <f>2*($P$53*M61/$S$52/$S$51)^2-(B61-C61)*2</f>
        <v>0.1535675553613105</v>
      </c>
      <c r="O61" s="330">
        <f>wh(B61,$F$51,$F$52,$F$53)</f>
        <v>7.368960000000004</v>
      </c>
      <c r="P61" s="334">
        <f>$C$54*$L$55*$L$55*M61*M61/(($B$19*(B61-C61))^0.333)*1000</f>
        <v>36.160602798730451</v>
      </c>
      <c r="Q61" s="330">
        <f>M61/$S$54*(B61-C61+N61/2)*E61-J61</f>
        <v>3.6084905756233923</v>
      </c>
      <c r="R61" s="279">
        <f>IF(H61&gt;0, rate1(1,$L$52,$L$51,$L$54,L61,$L$53,$L$50,P61),"")</f>
        <v>819.78370074107454</v>
      </c>
      <c r="S61" s="330">
        <f>Q61/O61/R61</f>
        <v>5.9733793604629557E-4</v>
      </c>
      <c r="T61" s="330">
        <f>N61/(1-S61)</f>
        <v>0.15365934191546451</v>
      </c>
      <c r="U61" s="330">
        <f>L61-K61*H61</f>
        <v>2.7</v>
      </c>
      <c r="V61" s="330">
        <f>(D61+U61)/2</f>
        <v>2.7</v>
      </c>
      <c r="W61" s="330">
        <f>2*($P$53*V61/$S$52/$S$51)^2-(B61-C61)*2</f>
        <v>-1.0658141036401503E-14</v>
      </c>
      <c r="X61" s="330">
        <f>V61/$S$54*(B61-C61+W61/2)*F61-J61</f>
        <v>-2.4158453015843406E-13</v>
      </c>
      <c r="Y61" s="330">
        <f>$C$54*$L$55*$L$55*V61*V61/(($B$19*(B61-C61))^0.333)*1000</f>
        <v>35.112525228134807</v>
      </c>
      <c r="Z61" s="110">
        <f>IF(H61&gt;0, rate1(1,$L$52,$L$51,$L$54,U61,$L$53,$L$50,Y61),"")</f>
        <v>801.9742238155859</v>
      </c>
      <c r="AA61" s="330">
        <f>X61/O61/Z61</f>
        <v>-4.0879211645047334E-17</v>
      </c>
      <c r="AB61" s="330">
        <v>-1.0000000000000001E-5</v>
      </c>
      <c r="AC61" s="330">
        <f>delta_z(N61,S61,H61,AE61,AB61)</f>
        <v>0.15365934191546451</v>
      </c>
      <c r="AD61" s="330">
        <f>H61/AC61*K61</f>
        <v>0.52063219198226096</v>
      </c>
      <c r="AE61" s="335">
        <f>AD61</f>
        <v>0.52063219198226096</v>
      </c>
      <c r="AF61" s="330">
        <f>B61-(AC61-N61)</f>
        <v>742.56990821344584</v>
      </c>
      <c r="AG61" s="330">
        <f>C61-AC61</f>
        <v>739.84394295913228</v>
      </c>
      <c r="AH61" s="330">
        <f>$S$54*$S$53*$C$55*SQRT(AF61-AG61)</f>
        <v>2.7795428884744884</v>
      </c>
      <c r="AI61" s="330">
        <f>AC61/R61*1000000</f>
        <v>187.43888391115649</v>
      </c>
      <c r="AJ61" s="335">
        <f>AI61/3600</f>
        <v>5.2066356641987915E-2</v>
      </c>
      <c r="AK61" s="336"/>
      <c r="AL61" s="44"/>
      <c r="BA61" s="8"/>
    </row>
    <row r="62" spans="1:53" ht="15" x14ac:dyDescent="0.15">
      <c r="A62" s="118"/>
      <c r="B62" s="330">
        <f>AF61</f>
        <v>742.56990821344584</v>
      </c>
      <c r="C62" s="330">
        <f>AG61</f>
        <v>739.84394295913228</v>
      </c>
      <c r="D62" s="330">
        <f>AH61</f>
        <v>2.7795428884744884</v>
      </c>
      <c r="E62" s="330">
        <f>IF(H62&gt;0,IF(AND(C62&lt;$B$6,C62&gt;$K$12),bb2wang($B$6,$K$12,C62,$H$8,$H$9,I62,$H$10,$H$11,$K$10,$K$11,$H$13),E61)," ")</f>
        <v>20.884587498372337</v>
      </c>
      <c r="F62" s="330">
        <f>(E62+E61)/2</f>
        <v>17.64122668481312</v>
      </c>
      <c r="G62" s="330">
        <f>F62*$S$53*$C$55*(B62-C62+N62)^1.5</f>
        <v>116.39523883148389</v>
      </c>
      <c r="H62" s="315">
        <f>dv(S61)</f>
        <v>0.08</v>
      </c>
      <c r="I62" s="330">
        <f>(B62-C62)*B$19</f>
        <v>2.1807722034508514</v>
      </c>
      <c r="J62" s="330">
        <f t="shared" ref="J62:J125" si="0">$B$7</f>
        <v>80</v>
      </c>
      <c r="K62" s="337">
        <f>INT(IF((1-S61-0.015)&gt;0,1,-1))</f>
        <v>1</v>
      </c>
      <c r="L62" s="325">
        <f>D62+K62*H62</f>
        <v>2.8595428884744885</v>
      </c>
      <c r="M62" s="325">
        <f>(D62+L62)/2</f>
        <v>2.8195428884744884</v>
      </c>
      <c r="N62" s="330">
        <f>2*($P$53*M62/$S$52/$S$51)^2-(B62-C62)*2</f>
        <v>0.1585232847840361</v>
      </c>
      <c r="O62" s="330">
        <f t="shared" ref="O62:O125" si="1">IF(wh(B61,$F$51,$F$52,$F$53)&gt;0,wh(B61,$F$51,$F$52,$F$53),O61)</f>
        <v>7.368960000000004</v>
      </c>
      <c r="P62" s="334">
        <f>$C$54*$L$55*$L$55*M62*M62/(($B$19*(B62-C62))^0.333)*1000</f>
        <v>37.558329901864298</v>
      </c>
      <c r="Q62" s="330">
        <f>M62/$S$54*(B62-C62+N62/2)*E62-J62</f>
        <v>52.148606566719423</v>
      </c>
      <c r="R62" s="279">
        <f>IF(H62&gt;0, rate1(1,$L$52,$L$51,$L$54,L62,$L$53,$L$50,P62),"")</f>
        <v>842.01680641061989</v>
      </c>
      <c r="S62" s="325">
        <f>Q62/O62/R62</f>
        <v>8.4045748498600085E-3</v>
      </c>
      <c r="T62" s="325">
        <f>N62/(1-S62)</f>
        <v>0.15986689809509125</v>
      </c>
      <c r="U62" s="330">
        <f t="shared" ref="U62:U125" si="2">L62-K62*H62</f>
        <v>2.7795428884744884</v>
      </c>
      <c r="V62" s="338">
        <f>(D62+U62)/2</f>
        <v>2.7795428884744884</v>
      </c>
      <c r="W62" s="330">
        <f>2*($P$53*V62/$S$52/$S$51)^2-(B62-C62)*2</f>
        <v>4.648445221997477E-4</v>
      </c>
      <c r="X62" s="330">
        <f>V62/$S$54*(B62-C62+W62/2)*F62-J62</f>
        <v>26.9422926849535</v>
      </c>
      <c r="Y62" s="330">
        <f>$C$54*$L$55*$L$55*V62*V62/(($B$19*(B62-C62))^0.333)*1000</f>
        <v>36.500231704870004</v>
      </c>
      <c r="Z62" s="110">
        <f>IF(H62&gt;0, rate1(1,$L$52,$L$51,$L$54,U62,$L$53,$L$50,Y62),"")</f>
        <v>825.33964837692315</v>
      </c>
      <c r="AA62" s="338">
        <f>X62/O62/Z62</f>
        <v>4.4299175381927102E-3</v>
      </c>
      <c r="AB62" s="338">
        <f>W62/(1-AA62)</f>
        <v>4.6691290787917016E-4</v>
      </c>
      <c r="AC62" s="330">
        <f>delta_z(N62,S62,H62,AE61,AB62)</f>
        <v>0.15986689809509125</v>
      </c>
      <c r="AD62" s="330">
        <f>H62/AC62*K62</f>
        <v>0.50041628975883923</v>
      </c>
      <c r="AE62" s="330">
        <f>(AD62-AD61)/(AC62+AC61)*2</f>
        <v>-0.12895827936278068</v>
      </c>
      <c r="AF62" s="330">
        <f>B62-(AC62-N62)</f>
        <v>742.56856460013478</v>
      </c>
      <c r="AG62" s="330">
        <f>C62-AC62</f>
        <v>739.68407606103722</v>
      </c>
      <c r="AH62" s="330">
        <f>$S$54*$S$53*$C$55*SQRT(AF62-AG62)</f>
        <v>2.8592203784229233</v>
      </c>
      <c r="AI62" s="330">
        <f>AC62/R62*1000000</f>
        <v>189.86188503359895</v>
      </c>
      <c r="AJ62" s="330">
        <f>AJ61+AI62/3600</f>
        <v>0.10480576915132095</v>
      </c>
      <c r="AK62" s="339">
        <f>AK61+AI61*G61/1000000</f>
        <v>1.6358425315874503E-2</v>
      </c>
      <c r="AL62" s="44">
        <f>AL61+AI61*J61/1000000</f>
        <v>1.499511071289252E-2</v>
      </c>
      <c r="BA62" s="8"/>
    </row>
    <row r="63" spans="1:53" ht="15" x14ac:dyDescent="0.15">
      <c r="A63" s="118"/>
      <c r="B63" s="330">
        <f>IF(H63&gt;0, AF62,"")</f>
        <v>742.56856460013478</v>
      </c>
      <c r="C63" s="330">
        <f>IF(H63&gt;0, AG62,"")</f>
        <v>739.68407606103722</v>
      </c>
      <c r="D63" s="330">
        <f>IF(H63&gt;0, AH62,"")</f>
        <v>2.8592203784229233</v>
      </c>
      <c r="E63" s="330">
        <f t="shared" ref="E63:E126" si="3">IF(H63&gt;0,IF(AND(C63&lt;$B$6,C63&gt;$K$12),bb2wang($B$6,$K$12,C63,$H$8,$H$9,I63,$H$10,$H$11,$K$10,$K$11,$H$13),E62)," ")</f>
        <v>21.75759132396233</v>
      </c>
      <c r="F63" s="330">
        <f>IF(H63&gt;0, (E63+E62)/2,"")</f>
        <v>21.321089411167335</v>
      </c>
      <c r="G63" s="330">
        <f>IF(H63&gt;0, F63*$S$53*$C$55*(B63-C63+N63)^1.5,"")</f>
        <v>152.76932277163144</v>
      </c>
      <c r="H63" s="315">
        <f>dv(S62)</f>
        <v>0.08</v>
      </c>
      <c r="I63" s="330">
        <f>IF(H63&gt;0, (B63-C63)*B$19,"")</f>
        <v>2.3075908312780484</v>
      </c>
      <c r="J63" s="330">
        <f t="shared" si="0"/>
        <v>80</v>
      </c>
      <c r="K63" s="337">
        <f>IF(H63&gt;0, IF((1-S62-0.015)&gt;0,1,-1),"")</f>
        <v>1</v>
      </c>
      <c r="L63" s="325">
        <f>IF(H63&gt;0, D63+K63*H63,"")</f>
        <v>2.9392203784229234</v>
      </c>
      <c r="M63" s="325">
        <f>IF(H63&gt;0, (D63+L63)/2,"")</f>
        <v>2.8992203784229233</v>
      </c>
      <c r="N63" s="330">
        <f>IF(H63&gt;0, 2*($P$53*M63/$S$52/$S$51)^2-(B63-C63)*2,"")</f>
        <v>0.16304880124568655</v>
      </c>
      <c r="O63" s="330">
        <f t="shared" si="1"/>
        <v>7.3689482513210658</v>
      </c>
      <c r="P63" s="334">
        <f t="shared" ref="P63:P126" si="4">IF(H63&gt;0, $C$54*$L$55*$L$55*M63*M63/(($B$19*(B63-C63))^0.333)*1000,"")</f>
        <v>38.970561952869318</v>
      </c>
      <c r="Q63" s="330">
        <f>IF(H63&gt;0, M63/$S$54*(B63-C63+N63/2)*E63-J63,"")</f>
        <v>69.677000736451049</v>
      </c>
      <c r="R63" s="279">
        <f>IF(H63&gt;0, rate1(1,$L$52,$L$51,$L$54,L63,$L$53,$L$50,P63),"")</f>
        <v>862.89004357227384</v>
      </c>
      <c r="S63" s="325">
        <f>IF(H63&gt;0, Q63/O63/R63,"")</f>
        <v>1.0957929032938666E-2</v>
      </c>
      <c r="T63" s="325">
        <f>IF(H63&gt;0, N63/(1-S63),"")</f>
        <v>0.16485527363488328</v>
      </c>
      <c r="U63" s="330">
        <f t="shared" si="2"/>
        <v>2.8592203784229233</v>
      </c>
      <c r="V63" s="338">
        <f>IF(H63&gt;0, (D63+U63)/2,"")</f>
        <v>2.8592203784229233</v>
      </c>
      <c r="W63" s="330">
        <f>IF(H63&gt;0, 2*($P$53*V63/$S$52/$S$51)^2-(B63-C63)*2,"")</f>
        <v>4.9187666447103595E-4</v>
      </c>
      <c r="X63" s="330">
        <f>IF(H63&gt;0, V63/$S$54*(B63-C63+W63/2)*F63-J63,"")</f>
        <v>60.686638851827894</v>
      </c>
      <c r="Y63" s="330">
        <f t="shared" ref="Y63:Y126" si="5">IF(H63&gt;0, $C$54*$L$55*$L$55*V63*V63/(($B$19*(B63-C63))^0.333)*1000,"")</f>
        <v>37.902641004949018</v>
      </c>
      <c r="Z63" s="110">
        <f>IF(H63&gt;0, rate1(1,$L$52,$L$51,$L$54,U63,$L$53,$L$50,Y63),"")</f>
        <v>847.24656667725014</v>
      </c>
      <c r="AA63" s="338">
        <f>IF(H63&gt;0, X63/O63/Z63,"")</f>
        <v>9.720257283457507E-3</v>
      </c>
      <c r="AB63" s="338">
        <f>IF(H63&gt;0, W63/(1-AA63),"")</f>
        <v>4.9670476255700869E-4</v>
      </c>
      <c r="AC63" s="330">
        <f>IF(H63&gt;0, delta_z(N63,S63,H63,AE62,AB63),"")</f>
        <v>0.16485527363488328</v>
      </c>
      <c r="AD63" s="330">
        <f>IF(H63&gt;0, H63/AC63*K63,"")</f>
        <v>0.48527413309920375</v>
      </c>
      <c r="AE63" s="330">
        <f>IF(H63&gt;0, (AD63-AD62)/(AC63+AC62)*2,"")</f>
        <v>-9.3262228316377871E-2</v>
      </c>
      <c r="AF63" s="330">
        <f>IF(H63&gt;0, B63-(AC63-N63),"")</f>
        <v>742.56675812774563</v>
      </c>
      <c r="AG63" s="330">
        <f>IF(H63&gt;0, C63-AC63,"")</f>
        <v>739.51922078740233</v>
      </c>
      <c r="AH63" s="330">
        <f>IF(H63&gt;0, $S$54*$S$53*$C$55*SQRT(AF63-AG63),"")</f>
        <v>2.938919831339827</v>
      </c>
      <c r="AI63" s="330">
        <f>IF(H63&gt;0, AC63/R63*1000000,"")</f>
        <v>191.05015159567705</v>
      </c>
      <c r="AJ63" s="330">
        <f>IF(H63&gt;0, AJ62+AI63/3600,"")</f>
        <v>0.15787525570567568</v>
      </c>
      <c r="AK63" s="339">
        <f>IF(H63&gt;0, AK62+AI62*G62/1000000,"")</f>
        <v>3.8457444769355989E-2</v>
      </c>
      <c r="AL63" s="44">
        <f>IF(H63&gt;0, AL62+AI62*J62/1000000,"")</f>
        <v>3.0184061515580438E-2</v>
      </c>
      <c r="BA63" s="8"/>
    </row>
    <row r="64" spans="1:53" ht="15" x14ac:dyDescent="0.15">
      <c r="A64" s="118"/>
      <c r="B64" s="330">
        <f t="shared" ref="B64:B127" si="6">IF(H64&gt;0, AF63,"")</f>
        <v>742.56675812774563</v>
      </c>
      <c r="C64" s="330">
        <f t="shared" ref="C64:C127" si="7">IF(H64&gt;0, AG63,"")</f>
        <v>739.51922078740233</v>
      </c>
      <c r="D64" s="330">
        <f t="shared" ref="D64:D127" si="8">IF(H64&gt;0, AH63,"")</f>
        <v>2.938919831339827</v>
      </c>
      <c r="E64" s="330">
        <f t="shared" si="3"/>
        <v>22.679091427427288</v>
      </c>
      <c r="F64" s="330">
        <f t="shared" ref="F64:F127" si="9">IF(H64&gt;0, (E64+E63)/2,"")</f>
        <v>22.218341375694809</v>
      </c>
      <c r="G64" s="330">
        <f t="shared" ref="G64:G127" si="10">IF(H64&gt;0, F64*$S$53*$C$55*(B64-C64+N64)^1.5,"")</f>
        <v>172.50804037421005</v>
      </c>
      <c r="H64" s="315">
        <f t="shared" ref="H64:H93" si="11">dv(S63)</f>
        <v>0.08</v>
      </c>
      <c r="I64" s="330">
        <f t="shared" ref="I64:I127" si="12">IF(H64&gt;0, (B64-C64)*B$19,"")</f>
        <v>2.4380298722746376</v>
      </c>
      <c r="J64" s="330">
        <f t="shared" si="0"/>
        <v>80</v>
      </c>
      <c r="K64" s="337">
        <f t="shared" ref="K64:K127" si="13">IF(H64&gt;0, IF((1-S63-0.015)&gt;0,1,-1),"")</f>
        <v>1</v>
      </c>
      <c r="L64" s="325">
        <f t="shared" ref="L64:L127" si="14">IF(H64&gt;0, D64+K64*H64,"")</f>
        <v>3.0189198313398271</v>
      </c>
      <c r="M64" s="325">
        <f t="shared" ref="M64:M127" si="15">IF(H64&gt;0, (D64+L64)/2,"")</f>
        <v>2.9789198313398271</v>
      </c>
      <c r="N64" s="330">
        <f t="shared" ref="N64:N127" si="16">IF(H64&gt;0, 2*($P$53*M64/$S$52/$S$51)^2-(B64-C64)*2,"")</f>
        <v>0.16757632941963063</v>
      </c>
      <c r="O64" s="330">
        <f t="shared" si="1"/>
        <v>7.3687762688172498</v>
      </c>
      <c r="P64" s="334">
        <f t="shared" si="4"/>
        <v>40.396127085222837</v>
      </c>
      <c r="Q64" s="330">
        <f t="shared" ref="Q64:Q127" si="17">IF(H64&gt;0, M64/$S$54*(B64-C64+N64/2)*E64-J64,"")</f>
        <v>89.239864849378222</v>
      </c>
      <c r="R64" s="279">
        <f>IF(H64&gt;0, rate1(1,$L$52,$L$51,$L$54,L64,$L$53,$L$50,P64),"")</f>
        <v>882.50589278325231</v>
      </c>
      <c r="S64" s="325">
        <f t="shared" ref="S64:S127" si="18">IF(H64&gt;0, Q64/O64/R64,"")</f>
        <v>1.3722900651928464E-2</v>
      </c>
      <c r="T64" s="325">
        <f t="shared" ref="T64:T127" si="19">IF(H64&gt;0, N64/(1-S64),"")</f>
        <v>0.16990795946737328</v>
      </c>
      <c r="U64" s="330">
        <f t="shared" si="2"/>
        <v>2.938919831339827</v>
      </c>
      <c r="V64" s="338">
        <f t="shared" ref="V64:V127" si="20">IF(H64&gt;0, (D64+U64)/2,"")</f>
        <v>2.938919831339827</v>
      </c>
      <c r="W64" s="330">
        <f t="shared" ref="W64:W127" si="21">IF(H64&gt;0, 2*($P$53*V64/$S$52/$S$51)^2-(B64-C64)*2,"")</f>
        <v>5.1968051926820635E-4</v>
      </c>
      <c r="X64" s="330">
        <f t="shared" ref="X64:X127" si="22">IF(H64&gt;0, V64/$S$54*(B64-C64+W64/2)*F64-J64,"")</f>
        <v>79.211863148942342</v>
      </c>
      <c r="Y64" s="330">
        <f t="shared" si="5"/>
        <v>39.318557600906956</v>
      </c>
      <c r="Z64" s="110">
        <f>IF(H64&gt;0, rate1(1,$L$52,$L$51,$L$54,U64,$L$53,$L$50,Y64),"")</f>
        <v>867.80737254153291</v>
      </c>
      <c r="AA64" s="338">
        <f t="shared" ref="AA64:AA127" si="23">IF(H64&gt;0, X64/O64/Z64,"")</f>
        <v>1.2387153588091566E-2</v>
      </c>
      <c r="AB64" s="338">
        <f t="shared" ref="AB64:AB127" si="24">IF(H64&gt;0, W64/(1-AA64),"")</f>
        <v>5.2619862242198978E-4</v>
      </c>
      <c r="AC64" s="330">
        <f t="shared" ref="AC64:AC127" si="25">IF(H64&gt;0, delta_z(N64,S64,H64,AE63,AB64),"")</f>
        <v>0.16990795946737328</v>
      </c>
      <c r="AD64" s="330">
        <f t="shared" ref="AD64:AD127" si="26">IF(H64&gt;0, H64/AC64*K64,"")</f>
        <v>0.47084315679373495</v>
      </c>
      <c r="AE64" s="330">
        <f t="shared" ref="AE64:AE127" si="27">IF(H64&gt;0, (AD64-AD63)/(AC64+AC63)*2,"")</f>
        <v>-8.6216017044265583E-2</v>
      </c>
      <c r="AF64" s="330">
        <f t="shared" ref="AF64:AF127" si="28">IF(H64&gt;0, B64-(AC64-N64),"")</f>
        <v>742.56442649769792</v>
      </c>
      <c r="AG64" s="330">
        <f t="shared" ref="AG64:AG127" si="29">IF(H64&gt;0, C64-AC64,"")</f>
        <v>739.34931282793491</v>
      </c>
      <c r="AH64" s="330">
        <f t="shared" ref="AH64:AH127" si="30">IF(H64&gt;0, $S$54*$S$53*$C$55*SQRT(AF64-AG64),"")</f>
        <v>3.0186404519868768</v>
      </c>
      <c r="AI64" s="330">
        <f t="shared" ref="AI64:AI127" si="31">IF(H64&gt;0, AC64/R64*1000000,"")</f>
        <v>192.52898009725072</v>
      </c>
      <c r="AJ64" s="330">
        <f t="shared" ref="AJ64:AJ127" si="32">IF(H64&gt;0, AJ63+AI64/3600,"")</f>
        <v>0.211355527954912</v>
      </c>
      <c r="AK64" s="339">
        <f t="shared" ref="AK64:AK127" si="33">IF(H64&gt;0, AK63+AI63*G63/1000000,"")</f>
        <v>6.7644047044045086E-2</v>
      </c>
      <c r="AL64" s="44">
        <f t="shared" ref="AL64:AL127" si="34">IF(H64&gt;0, AL63+AI63*J63/1000000,"")</f>
        <v>4.5468073643234602E-2</v>
      </c>
      <c r="BA64" s="8"/>
    </row>
    <row r="65" spans="1:53" ht="15" x14ac:dyDescent="0.15">
      <c r="A65" s="118"/>
      <c r="B65" s="330">
        <f t="shared" si="6"/>
        <v>742.56442649769792</v>
      </c>
      <c r="C65" s="330">
        <f t="shared" si="7"/>
        <v>739.34931282793491</v>
      </c>
      <c r="D65" s="330">
        <f t="shared" si="8"/>
        <v>3.0186404519868768</v>
      </c>
      <c r="E65" s="330">
        <f t="shared" si="3"/>
        <v>23.651347068663917</v>
      </c>
      <c r="F65" s="330">
        <f t="shared" si="9"/>
        <v>23.165219248045602</v>
      </c>
      <c r="G65" s="330">
        <f t="shared" si="10"/>
        <v>194.49329495511495</v>
      </c>
      <c r="H65" s="315">
        <f t="shared" si="11"/>
        <v>0.08</v>
      </c>
      <c r="I65" s="330">
        <f t="shared" si="12"/>
        <v>2.5720909358104111</v>
      </c>
      <c r="J65" s="330">
        <f t="shared" si="0"/>
        <v>80</v>
      </c>
      <c r="K65" s="337">
        <f t="shared" si="13"/>
        <v>1</v>
      </c>
      <c r="L65" s="325">
        <f t="shared" si="14"/>
        <v>3.0986404519868769</v>
      </c>
      <c r="M65" s="325">
        <f t="shared" si="15"/>
        <v>3.0586404519868768</v>
      </c>
      <c r="N65" s="330">
        <f t="shared" si="16"/>
        <v>0.17210582475082781</v>
      </c>
      <c r="O65" s="330">
        <f t="shared" si="1"/>
        <v>7.3685450403514388</v>
      </c>
      <c r="P65" s="334">
        <f t="shared" si="4"/>
        <v>41.834791109795773</v>
      </c>
      <c r="Q65" s="330">
        <f t="shared" si="17"/>
        <v>111.04766592871798</v>
      </c>
      <c r="R65" s="279">
        <f>IF(H65&gt;0, rate1(1,$L$52,$L$51,$L$54,L65,$L$53,$L$50,P65),"")</f>
        <v>900.96939187738462</v>
      </c>
      <c r="S65" s="325">
        <f t="shared" si="18"/>
        <v>1.6726984521043715E-2</v>
      </c>
      <c r="T65" s="325">
        <f t="shared" si="19"/>
        <v>0.17503360922296271</v>
      </c>
      <c r="U65" s="330">
        <f t="shared" si="2"/>
        <v>3.0186404519868768</v>
      </c>
      <c r="V65" s="338">
        <f t="shared" si="20"/>
        <v>3.0186404519868768</v>
      </c>
      <c r="W65" s="330">
        <f t="shared" si="21"/>
        <v>5.4825642963507448E-4</v>
      </c>
      <c r="X65" s="330">
        <f t="shared" si="22"/>
        <v>99.875141626649565</v>
      </c>
      <c r="Y65" s="330">
        <f t="shared" si="5"/>
        <v>40.747739781811532</v>
      </c>
      <c r="Z65" s="110">
        <f>IF(H65&gt;0, rate1(1,$L$52,$L$51,$L$54,U65,$L$53,$L$50,Y65),"")</f>
        <v>887.13672239794892</v>
      </c>
      <c r="AA65" s="338">
        <f t="shared" si="23"/>
        <v>1.5278654448741744E-2</v>
      </c>
      <c r="AB65" s="338">
        <f t="shared" si="24"/>
        <v>5.5676301941860957E-4</v>
      </c>
      <c r="AC65" s="330">
        <f t="shared" si="25"/>
        <v>0.17503360922296271</v>
      </c>
      <c r="AD65" s="330">
        <f t="shared" si="26"/>
        <v>0.45705507847977794</v>
      </c>
      <c r="AE65" s="330">
        <f t="shared" si="27"/>
        <v>-7.9944428653856814E-2</v>
      </c>
      <c r="AF65" s="330">
        <f t="shared" si="28"/>
        <v>742.56149871322577</v>
      </c>
      <c r="AG65" s="330">
        <f t="shared" si="29"/>
        <v>739.17427921871194</v>
      </c>
      <c r="AH65" s="330">
        <f t="shared" si="30"/>
        <v>3.0983815061481201</v>
      </c>
      <c r="AI65" s="330">
        <f t="shared" si="31"/>
        <v>194.27253667101658</v>
      </c>
      <c r="AJ65" s="330">
        <f t="shared" si="32"/>
        <v>0.26532012147463885</v>
      </c>
      <c r="AK65" s="339">
        <f t="shared" si="33"/>
        <v>0.10085684411586709</v>
      </c>
      <c r="AL65" s="44">
        <f t="shared" si="34"/>
        <v>6.087039205101466E-2</v>
      </c>
      <c r="BA65" s="8"/>
    </row>
    <row r="66" spans="1:53" ht="15" x14ac:dyDescent="0.15">
      <c r="A66" s="118"/>
      <c r="B66" s="330">
        <f t="shared" si="6"/>
        <v>742.56149871322577</v>
      </c>
      <c r="C66" s="330">
        <f t="shared" si="7"/>
        <v>739.17427921871194</v>
      </c>
      <c r="D66" s="330">
        <f t="shared" si="8"/>
        <v>3.0983815061481201</v>
      </c>
      <c r="E66" s="330">
        <f t="shared" si="3"/>
        <v>24.676748804980367</v>
      </c>
      <c r="F66" s="330">
        <f t="shared" si="9"/>
        <v>24.164047936822143</v>
      </c>
      <c r="G66" s="330">
        <f t="shared" si="10"/>
        <v>218.95418688439622</v>
      </c>
      <c r="H66" s="315">
        <f t="shared" si="11"/>
        <v>0.08</v>
      </c>
      <c r="I66" s="330">
        <f t="shared" si="12"/>
        <v>2.7097755956110632</v>
      </c>
      <c r="J66" s="330">
        <f t="shared" si="0"/>
        <v>80</v>
      </c>
      <c r="K66" s="337">
        <f t="shared" si="13"/>
        <v>1</v>
      </c>
      <c r="L66" s="325">
        <f t="shared" si="14"/>
        <v>3.1783815061481202</v>
      </c>
      <c r="M66" s="325">
        <f t="shared" si="15"/>
        <v>3.1383815061481202</v>
      </c>
      <c r="N66" s="330">
        <f t="shared" si="16"/>
        <v>0.17663724612188147</v>
      </c>
      <c r="O66" s="330">
        <f t="shared" si="1"/>
        <v>7.3682465917053319</v>
      </c>
      <c r="P66" s="334">
        <f t="shared" si="4"/>
        <v>43.286330088951452</v>
      </c>
      <c r="Q66" s="330">
        <f t="shared" si="17"/>
        <v>135.3305844212116</v>
      </c>
      <c r="R66" s="279">
        <f>IF(H66&gt;0, rate1(1,$L$52,$L$51,$L$54,L66,$L$53,$L$50,P66),"")</f>
        <v>918.37448741441096</v>
      </c>
      <c r="S66" s="325">
        <f t="shared" si="18"/>
        <v>1.9999171054742883E-2</v>
      </c>
      <c r="T66" s="325">
        <f t="shared" si="19"/>
        <v>0.18024193541957548</v>
      </c>
      <c r="U66" s="330">
        <f t="shared" si="2"/>
        <v>3.0983815061481201</v>
      </c>
      <c r="V66" s="338">
        <f t="shared" si="20"/>
        <v>3.0983815061481201</v>
      </c>
      <c r="W66" s="330">
        <f t="shared" si="21"/>
        <v>5.7760473102863585E-4</v>
      </c>
      <c r="X66" s="330">
        <f t="shared" si="22"/>
        <v>122.89667728961555</v>
      </c>
      <c r="Y66" s="330">
        <f t="shared" si="5"/>
        <v>42.189956592995557</v>
      </c>
      <c r="Z66" s="110">
        <f>IF(H66&gt;0, rate1(1,$L$52,$L$51,$L$54,U66,$L$53,$L$50,Y66),"")</f>
        <v>905.33693275964902</v>
      </c>
      <c r="AA66" s="338">
        <f t="shared" si="23"/>
        <v>1.842322905752896E-2</v>
      </c>
      <c r="AB66" s="338">
        <f t="shared" si="24"/>
        <v>5.8844580284234181E-4</v>
      </c>
      <c r="AC66" s="330">
        <f t="shared" si="25"/>
        <v>0.18024193541957548</v>
      </c>
      <c r="AD66" s="330">
        <f t="shared" si="26"/>
        <v>0.44384787487868632</v>
      </c>
      <c r="AE66" s="330">
        <f t="shared" si="27"/>
        <v>-7.4349072432666863E-2</v>
      </c>
      <c r="AF66" s="330">
        <f t="shared" si="28"/>
        <v>742.55789402392804</v>
      </c>
      <c r="AG66" s="330">
        <f t="shared" si="29"/>
        <v>738.99403728329241</v>
      </c>
      <c r="AH66" s="330">
        <f t="shared" si="30"/>
        <v>3.1781423145575656</v>
      </c>
      <c r="AI66" s="330">
        <f t="shared" si="31"/>
        <v>196.26191481759051</v>
      </c>
      <c r="AJ66" s="330">
        <f t="shared" si="32"/>
        <v>0.31983732003508064</v>
      </c>
      <c r="AK66" s="339">
        <f t="shared" si="33"/>
        <v>0.13864154989230151</v>
      </c>
      <c r="AL66" s="44">
        <f t="shared" si="34"/>
        <v>7.641219498469598E-2</v>
      </c>
      <c r="BA66" s="8"/>
    </row>
    <row r="67" spans="1:53" ht="15" x14ac:dyDescent="0.15">
      <c r="A67" s="118"/>
      <c r="B67" s="330">
        <f t="shared" si="6"/>
        <v>742.55789402392804</v>
      </c>
      <c r="C67" s="330">
        <f t="shared" si="7"/>
        <v>738.99403728329241</v>
      </c>
      <c r="D67" s="330">
        <f t="shared" si="8"/>
        <v>3.1781423145575656</v>
      </c>
      <c r="E67" s="330">
        <f t="shared" si="3"/>
        <v>25.757830453524576</v>
      </c>
      <c r="F67" s="330">
        <f t="shared" si="9"/>
        <v>25.21728962925247</v>
      </c>
      <c r="G67" s="330">
        <f t="shared" si="10"/>
        <v>246.14107687658208</v>
      </c>
      <c r="H67" s="315">
        <f t="shared" si="11"/>
        <v>0.08</v>
      </c>
      <c r="I67" s="330">
        <f t="shared" si="12"/>
        <v>2.8510853925085033</v>
      </c>
      <c r="J67" s="330">
        <f t="shared" si="0"/>
        <v>80</v>
      </c>
      <c r="K67" s="337">
        <f t="shared" si="13"/>
        <v>1</v>
      </c>
      <c r="L67" s="325">
        <f t="shared" si="14"/>
        <v>3.2581423145575656</v>
      </c>
      <c r="M67" s="325">
        <f t="shared" si="15"/>
        <v>3.2181423145575656</v>
      </c>
      <c r="N67" s="330">
        <f t="shared" si="16"/>
        <v>0.18117055551078387</v>
      </c>
      <c r="O67" s="330">
        <f t="shared" si="1"/>
        <v>7.3678718352928971</v>
      </c>
      <c r="P67" s="334">
        <f t="shared" si="4"/>
        <v>44.750529640356895</v>
      </c>
      <c r="Q67" s="330">
        <f t="shared" si="17"/>
        <v>162.34027073666036</v>
      </c>
      <c r="R67" s="279">
        <f>IF(H67&gt;0, rate1(1,$L$52,$L$51,$L$54,L67,$L$53,$L$50,P67),"")</f>
        <v>934.80543795371079</v>
      </c>
      <c r="S67" s="325">
        <f t="shared" si="18"/>
        <v>2.3570184015670775E-2</v>
      </c>
      <c r="T67" s="325">
        <f t="shared" si="19"/>
        <v>0.18554385839615889</v>
      </c>
      <c r="U67" s="330">
        <f t="shared" si="2"/>
        <v>3.1781423145575656</v>
      </c>
      <c r="V67" s="338">
        <f t="shared" si="20"/>
        <v>3.1781423145575656</v>
      </c>
      <c r="W67" s="330">
        <f t="shared" si="21"/>
        <v>6.0772575188661193E-4</v>
      </c>
      <c r="X67" s="330">
        <f t="shared" si="22"/>
        <v>148.51725550908046</v>
      </c>
      <c r="Y67" s="330">
        <f t="shared" si="5"/>
        <v>43.644987094544405</v>
      </c>
      <c r="Z67" s="110">
        <f>IF(H67&gt;0, rate1(1,$L$52,$L$51,$L$54,U67,$L$53,$L$50,Y67),"")</f>
        <v>922.49957097848676</v>
      </c>
      <c r="AA67" s="338">
        <f t="shared" si="23"/>
        <v>2.1850867304246822E-2</v>
      </c>
      <c r="AB67" s="338">
        <f t="shared" si="24"/>
        <v>6.2130173362392679E-4</v>
      </c>
      <c r="AC67" s="330">
        <f t="shared" si="25"/>
        <v>0.18554385839615889</v>
      </c>
      <c r="AD67" s="330">
        <f t="shared" si="26"/>
        <v>0.43116490457576984</v>
      </c>
      <c r="AE67" s="330">
        <f t="shared" si="27"/>
        <v>-6.9346434538163429E-2</v>
      </c>
      <c r="AF67" s="330">
        <f t="shared" si="28"/>
        <v>742.55352072104267</v>
      </c>
      <c r="AG67" s="330">
        <f t="shared" si="29"/>
        <v>738.80849342489626</v>
      </c>
      <c r="AH67" s="330">
        <f t="shared" si="30"/>
        <v>3.2579222475627225</v>
      </c>
      <c r="AI67" s="330">
        <f t="shared" si="31"/>
        <v>198.48393137540407</v>
      </c>
      <c r="AJ67" s="330">
        <f t="shared" si="32"/>
        <v>0.37497174541713735</v>
      </c>
      <c r="AK67" s="339">
        <f t="shared" si="33"/>
        <v>0.18161391786756167</v>
      </c>
      <c r="AL67" s="44">
        <f t="shared" si="34"/>
        <v>9.2113148170103215E-2</v>
      </c>
      <c r="BA67" s="8"/>
    </row>
    <row r="68" spans="1:53" ht="15" x14ac:dyDescent="0.15">
      <c r="A68" s="118"/>
      <c r="B68" s="330">
        <f t="shared" si="6"/>
        <v>742.55352072104267</v>
      </c>
      <c r="C68" s="330">
        <f t="shared" si="7"/>
        <v>738.80849342489626</v>
      </c>
      <c r="D68" s="330">
        <f t="shared" si="8"/>
        <v>3.2579222475627225</v>
      </c>
      <c r="E68" s="330">
        <f t="shared" si="3"/>
        <v>26.897282711069984</v>
      </c>
      <c r="F68" s="330">
        <f t="shared" si="9"/>
        <v>26.32755658229728</v>
      </c>
      <c r="G68" s="330">
        <f t="shared" si="10"/>
        <v>276.3274841544897</v>
      </c>
      <c r="H68" s="315">
        <f t="shared" si="11"/>
        <v>0.08</v>
      </c>
      <c r="I68" s="330">
        <f t="shared" si="12"/>
        <v>2.9960218369171345</v>
      </c>
      <c r="J68" s="330">
        <f t="shared" si="0"/>
        <v>80</v>
      </c>
      <c r="K68" s="337">
        <f t="shared" si="13"/>
        <v>1</v>
      </c>
      <c r="L68" s="325">
        <f t="shared" si="14"/>
        <v>3.3379222475627226</v>
      </c>
      <c r="M68" s="325">
        <f t="shared" si="15"/>
        <v>3.2979222475627226</v>
      </c>
      <c r="N68" s="330">
        <f t="shared" si="16"/>
        <v>0.18570571769014688</v>
      </c>
      <c r="O68" s="330">
        <f t="shared" si="1"/>
        <v>7.3674104350627871</v>
      </c>
      <c r="P68" s="334">
        <f t="shared" si="4"/>
        <v>46.22718430408505</v>
      </c>
      <c r="Q68" s="330">
        <f t="shared" si="17"/>
        <v>192.35177881263132</v>
      </c>
      <c r="R68" s="279">
        <f>IF(H68&gt;0, rate1(1,$L$52,$L$51,$L$54,L68,$L$53,$L$50,P68),"")</f>
        <v>950.33801187077506</v>
      </c>
      <c r="S68" s="325">
        <f t="shared" si="18"/>
        <v>2.7472820043133405E-2</v>
      </c>
      <c r="T68" s="325">
        <f t="shared" si="19"/>
        <v>0.19095169936369621</v>
      </c>
      <c r="U68" s="330">
        <f t="shared" si="2"/>
        <v>3.2579222475627225</v>
      </c>
      <c r="V68" s="338">
        <f t="shared" si="20"/>
        <v>3.2579222475627225</v>
      </c>
      <c r="W68" s="330">
        <f t="shared" si="21"/>
        <v>6.3861981415680447E-4</v>
      </c>
      <c r="X68" s="330">
        <f t="shared" si="22"/>
        <v>177.00008800055411</v>
      </c>
      <c r="Y68" s="330">
        <f t="shared" si="5"/>
        <v>45.112619688120049</v>
      </c>
      <c r="Z68" s="110">
        <f>IF(H68&gt;0, rate1(1,$L$52,$L$51,$L$54,U68,$L$53,$L$50,Y68),"")</f>
        <v>938.70680876539132</v>
      </c>
      <c r="AA68" s="338">
        <f t="shared" si="23"/>
        <v>2.5593439195754828E-2</v>
      </c>
      <c r="AB68" s="338">
        <f t="shared" si="24"/>
        <v>6.5539359015574295E-4</v>
      </c>
      <c r="AC68" s="330">
        <f t="shared" si="25"/>
        <v>0.19095169936369621</v>
      </c>
      <c r="AD68" s="330">
        <f t="shared" si="26"/>
        <v>0.41895411387582354</v>
      </c>
      <c r="AE68" s="330">
        <f t="shared" si="27"/>
        <v>-6.4865523368192596E-2</v>
      </c>
      <c r="AF68" s="330">
        <f t="shared" si="28"/>
        <v>742.54827473936916</v>
      </c>
      <c r="AG68" s="330">
        <f t="shared" si="29"/>
        <v>738.61754172553253</v>
      </c>
      <c r="AH68" s="330">
        <f t="shared" si="30"/>
        <v>3.3377207204196737</v>
      </c>
      <c r="AI68" s="330">
        <f t="shared" si="31"/>
        <v>200.9302974083935</v>
      </c>
      <c r="AJ68" s="330">
        <f t="shared" si="32"/>
        <v>0.43078571691946888</v>
      </c>
      <c r="AK68" s="339">
        <f t="shared" si="33"/>
        <v>0.23046896647900125</v>
      </c>
      <c r="AL68" s="44">
        <f t="shared" si="34"/>
        <v>0.10799186268013554</v>
      </c>
      <c r="BA68" s="8"/>
    </row>
    <row r="69" spans="1:53" ht="15" x14ac:dyDescent="0.15">
      <c r="A69" s="118"/>
      <c r="B69" s="330">
        <f t="shared" si="6"/>
        <v>742.54827473936916</v>
      </c>
      <c r="C69" s="330">
        <f t="shared" si="7"/>
        <v>738.61754172553253</v>
      </c>
      <c r="D69" s="330">
        <f>IF(H69&gt;0, AH68,"")</f>
        <v>3.3377207204196737</v>
      </c>
      <c r="E69" s="330">
        <f t="shared" si="3"/>
        <v>28.097968786344385</v>
      </c>
      <c r="F69" s="330">
        <f t="shared" si="9"/>
        <v>27.497625748707186</v>
      </c>
      <c r="G69" s="330">
        <f t="shared" si="10"/>
        <v>309.81218028205711</v>
      </c>
      <c r="H69" s="315">
        <f t="shared" si="11"/>
        <v>0.08</v>
      </c>
      <c r="I69" s="330">
        <f t="shared" si="12"/>
        <v>3.1445864110693038</v>
      </c>
      <c r="J69" s="330">
        <f t="shared" si="0"/>
        <v>80</v>
      </c>
      <c r="K69" s="337">
        <f t="shared" si="13"/>
        <v>1</v>
      </c>
      <c r="L69" s="325">
        <f t="shared" si="14"/>
        <v>3.4177207204196738</v>
      </c>
      <c r="M69" s="325">
        <f t="shared" si="15"/>
        <v>3.3777207204196738</v>
      </c>
      <c r="N69" s="330">
        <f>IF(H69&gt;0, 2*($P$53*M69/$S$52/$S$51)^2-(B69-C69)*2,"")</f>
        <v>0.190242699962063</v>
      </c>
      <c r="O69" s="330">
        <f>IF(wh(B68,$F$51,$F$52,$F$53)&gt;0,wh(B68,$F$51,$F$52,$F$53),O68)</f>
        <v>7.3668506522934605</v>
      </c>
      <c r="P69" s="334">
        <f t="shared" si="4"/>
        <v>47.716096965868253</v>
      </c>
      <c r="Q69" s="330">
        <f>IF(H69&gt;0, M69/$S$54*(B69-C69+N69/2)*E69-J69,"")</f>
        <v>225.66570236364265</v>
      </c>
      <c r="R69" s="279">
        <f>IF(H69&gt;0, rate1(1,$L$52,$L$51,$L$54,L69,$L$53,$L$50,P69),"")</f>
        <v>965.0405136890239</v>
      </c>
      <c r="S69" s="325">
        <f>IF(H69&gt;0, Q69/O69/R69,"")</f>
        <v>3.1742282075850427E-2</v>
      </c>
      <c r="T69" s="325">
        <f t="shared" si="19"/>
        <v>0.19647940464644562</v>
      </c>
      <c r="U69" s="330">
        <f t="shared" si="2"/>
        <v>3.3377207204196737</v>
      </c>
      <c r="V69" s="338">
        <f t="shared" si="20"/>
        <v>3.3377207204196737</v>
      </c>
      <c r="W69" s="330">
        <f t="shared" si="21"/>
        <v>6.7028723378825816E-4</v>
      </c>
      <c r="X69" s="330">
        <f t="shared" si="22"/>
        <v>208.6328464597151</v>
      </c>
      <c r="Y69" s="330">
        <f t="shared" si="5"/>
        <v>46.592651504316834</v>
      </c>
      <c r="Z69" s="110">
        <f>IF(H69&gt;0, rate1(1,$L$52,$L$51,$L$54,U69,$L$53,$L$50,Y69),"")</f>
        <v>954.03257842136838</v>
      </c>
      <c r="AA69" s="338">
        <f t="shared" si="23"/>
        <v>2.9685038227309585E-2</v>
      </c>
      <c r="AB69" s="338">
        <f t="shared" si="24"/>
        <v>6.9079346417960544E-4</v>
      </c>
      <c r="AC69" s="330">
        <f t="shared" si="25"/>
        <v>0.19647940464644562</v>
      </c>
      <c r="AD69" s="330">
        <f t="shared" si="26"/>
        <v>0.40716735753528877</v>
      </c>
      <c r="AE69" s="330">
        <f t="shared" si="27"/>
        <v>-6.0845689561498058E-2</v>
      </c>
      <c r="AF69" s="330">
        <f t="shared" si="28"/>
        <v>742.54203803468477</v>
      </c>
      <c r="AG69" s="330">
        <f t="shared" si="29"/>
        <v>738.42106232088611</v>
      </c>
      <c r="AH69" s="330">
        <f t="shared" si="30"/>
        <v>3.4175371891324207</v>
      </c>
      <c r="AI69" s="330">
        <f t="shared" si="31"/>
        <v>203.59705303497697</v>
      </c>
      <c r="AJ69" s="330">
        <f t="shared" si="32"/>
        <v>0.48734045387362912</v>
      </c>
      <c r="AK69" s="339">
        <f t="shared" si="33"/>
        <v>0.28599153005227601</v>
      </c>
      <c r="AL69" s="44">
        <f t="shared" si="34"/>
        <v>0.12406628647280701</v>
      </c>
      <c r="BA69" s="8"/>
    </row>
    <row r="70" spans="1:53" ht="15" x14ac:dyDescent="0.15">
      <c r="A70" s="118"/>
      <c r="B70" s="330">
        <f t="shared" si="6"/>
        <v>742.54203803468477</v>
      </c>
      <c r="C70" s="330">
        <f t="shared" si="7"/>
        <v>738.42106232088611</v>
      </c>
      <c r="D70" s="330">
        <f t="shared" si="8"/>
        <v>3.4175371891324207</v>
      </c>
      <c r="E70" s="330">
        <f t="shared" si="3"/>
        <v>29.362942405042112</v>
      </c>
      <c r="F70" s="330">
        <f t="shared" si="9"/>
        <v>28.73045559569325</v>
      </c>
      <c r="G70" s="330">
        <f t="shared" si="10"/>
        <v>346.92150759230998</v>
      </c>
      <c r="H70" s="315">
        <f t="shared" si="11"/>
        <v>0.08</v>
      </c>
      <c r="I70" s="330">
        <f t="shared" si="12"/>
        <v>3.296780571038926</v>
      </c>
      <c r="J70" s="330">
        <f t="shared" si="0"/>
        <v>80</v>
      </c>
      <c r="K70" s="337">
        <f t="shared" si="13"/>
        <v>1</v>
      </c>
      <c r="L70" s="325">
        <f t="shared" si="14"/>
        <v>3.4975371891324207</v>
      </c>
      <c r="M70" s="325">
        <f t="shared" si="15"/>
        <v>3.4575371891324207</v>
      </c>
      <c r="N70" s="330">
        <f t="shared" si="16"/>
        <v>0.19478147192361206</v>
      </c>
      <c r="O70" s="330">
        <f t="shared" si="1"/>
        <v>7.3661791666392507</v>
      </c>
      <c r="P70" s="334">
        <f t="shared" si="4"/>
        <v>49.217078330322678</v>
      </c>
      <c r="Q70" s="330">
        <f t="shared" si="17"/>
        <v>262.6105440692171</v>
      </c>
      <c r="R70" s="279">
        <f>IF(H70&gt;0, rate1(1,$L$52,$L$51,$L$54,L70,$L$53,$L$50,P70),"")</f>
        <v>978.97466666881064</v>
      </c>
      <c r="S70" s="325">
        <f t="shared" si="18"/>
        <v>3.6416518840034821E-2</v>
      </c>
      <c r="T70" s="325">
        <f t="shared" si="19"/>
        <v>0.20214280934863416</v>
      </c>
      <c r="U70" s="330">
        <f t="shared" si="2"/>
        <v>3.4175371891324207</v>
      </c>
      <c r="V70" s="338">
        <f t="shared" si="20"/>
        <v>3.4175371891324207</v>
      </c>
      <c r="W70" s="330">
        <f t="shared" si="21"/>
        <v>7.0272832115136907E-4</v>
      </c>
      <c r="X70" s="330">
        <f t="shared" si="22"/>
        <v>243.72991378088062</v>
      </c>
      <c r="Y70" s="330">
        <f t="shared" si="5"/>
        <v>48.084887843804459</v>
      </c>
      <c r="Z70" s="110">
        <f>IF(H70&gt;0, rate1(1,$L$52,$L$51,$L$54,U70,$L$53,$L$50,Y70),"")</f>
        <v>968.54356426520962</v>
      </c>
      <c r="AA70" s="338">
        <f t="shared" si="23"/>
        <v>3.41623232098556E-2</v>
      </c>
      <c r="AB70" s="338">
        <f t="shared" si="24"/>
        <v>7.2758429085807621E-4</v>
      </c>
      <c r="AC70" s="330">
        <f t="shared" si="25"/>
        <v>0.20214280934863416</v>
      </c>
      <c r="AD70" s="330">
        <f t="shared" si="26"/>
        <v>0.39575981088708734</v>
      </c>
      <c r="AE70" s="330">
        <f t="shared" si="27"/>
        <v>-5.7234876771530004E-2</v>
      </c>
      <c r="AF70" s="330">
        <f t="shared" si="28"/>
        <v>742.53467669725978</v>
      </c>
      <c r="AG70" s="330">
        <f t="shared" si="29"/>
        <v>738.21891951153748</v>
      </c>
      <c r="AH70" s="330">
        <f t="shared" si="30"/>
        <v>3.4973711467627475</v>
      </c>
      <c r="AI70" s="330">
        <f t="shared" si="31"/>
        <v>206.48420866340919</v>
      </c>
      <c r="AJ70" s="330">
        <f t="shared" si="32"/>
        <v>0.54469717850235388</v>
      </c>
      <c r="AK70" s="339">
        <f t="shared" si="33"/>
        <v>0.34906837695204385</v>
      </c>
      <c r="AL70" s="44">
        <f t="shared" si="34"/>
        <v>0.14035405071560517</v>
      </c>
      <c r="BA70" s="8"/>
    </row>
    <row r="71" spans="1:53" ht="15" x14ac:dyDescent="0.15">
      <c r="A71" s="118"/>
      <c r="B71" s="330">
        <f t="shared" si="6"/>
        <v>742.53467669725978</v>
      </c>
      <c r="C71" s="330">
        <f t="shared" si="7"/>
        <v>738.21891951153748</v>
      </c>
      <c r="D71" s="330">
        <f t="shared" si="8"/>
        <v>3.4973711467627475</v>
      </c>
      <c r="E71" s="330">
        <f t="shared" si="3"/>
        <v>30.695468631152721</v>
      </c>
      <c r="F71" s="330">
        <f t="shared" si="9"/>
        <v>30.029205518097417</v>
      </c>
      <c r="G71" s="330">
        <f t="shared" si="10"/>
        <v>388.01195671430719</v>
      </c>
      <c r="H71" s="315">
        <f t="shared" si="11"/>
        <v>0.08</v>
      </c>
      <c r="I71" s="330">
        <f t="shared" si="12"/>
        <v>3.4526057485778439</v>
      </c>
      <c r="J71" s="330">
        <f t="shared" si="0"/>
        <v>80</v>
      </c>
      <c r="K71" s="337">
        <f t="shared" si="13"/>
        <v>1</v>
      </c>
      <c r="L71" s="325">
        <f t="shared" si="14"/>
        <v>3.5773711467627476</v>
      </c>
      <c r="M71" s="325">
        <f t="shared" si="15"/>
        <v>3.5373711467627476</v>
      </c>
      <c r="N71" s="330">
        <f t="shared" si="16"/>
        <v>0.19932200525893329</v>
      </c>
      <c r="O71" s="330">
        <f t="shared" si="1"/>
        <v>7.3653808684396482</v>
      </c>
      <c r="P71" s="334">
        <f t="shared" si="4"/>
        <v>50.729946438765616</v>
      </c>
      <c r="Q71" s="330">
        <f t="shared" si="17"/>
        <v>303.54535417123174</v>
      </c>
      <c r="R71" s="279">
        <f>IF(H71&gt;0, rate1(1,$L$52,$L$51,$L$54,L71,$L$53,$L$50,P71),"")</f>
        <v>992.19637441474583</v>
      </c>
      <c r="S71" s="325">
        <f t="shared" si="18"/>
        <v>4.1536580956644226E-2</v>
      </c>
      <c r="T71" s="325">
        <f t="shared" si="19"/>
        <v>0.20795995058202324</v>
      </c>
      <c r="U71" s="330">
        <f t="shared" si="2"/>
        <v>3.4973711467627475</v>
      </c>
      <c r="V71" s="338">
        <f t="shared" si="20"/>
        <v>3.4973711467627475</v>
      </c>
      <c r="W71" s="330">
        <f t="shared" si="21"/>
        <v>7.3594338143223581E-4</v>
      </c>
      <c r="X71" s="330">
        <f t="shared" si="22"/>
        <v>282.6348861689977</v>
      </c>
      <c r="Y71" s="330">
        <f t="shared" si="5"/>
        <v>49.589141666399129</v>
      </c>
      <c r="Z71" s="110">
        <f>IF(H71&gt;0, rate1(1,$L$52,$L$51,$L$54,U71,$L$53,$L$50,Y71),"")</f>
        <v>982.30005580893294</v>
      </c>
      <c r="AA71" s="338">
        <f t="shared" si="23"/>
        <v>3.9064870459097172E-2</v>
      </c>
      <c r="AB71" s="338">
        <f t="shared" si="24"/>
        <v>7.6586166829371795E-4</v>
      </c>
      <c r="AC71" s="330">
        <f t="shared" si="25"/>
        <v>0.20795995058202324</v>
      </c>
      <c r="AD71" s="330">
        <f t="shared" si="26"/>
        <v>0.38468945475367639</v>
      </c>
      <c r="AE71" s="330">
        <f t="shared" si="27"/>
        <v>-5.3988205957369292E-2</v>
      </c>
      <c r="AF71" s="330">
        <f t="shared" si="28"/>
        <v>742.52603875193665</v>
      </c>
      <c r="AG71" s="330">
        <f t="shared" si="29"/>
        <v>738.01095956095548</v>
      </c>
      <c r="AH71" s="330">
        <f t="shared" si="30"/>
        <v>3.5772221201476531</v>
      </c>
      <c r="AI71" s="330">
        <f t="shared" si="31"/>
        <v>209.59555582400702</v>
      </c>
      <c r="AJ71" s="330">
        <f t="shared" si="32"/>
        <v>0.60291816623124472</v>
      </c>
      <c r="AK71" s="339">
        <f t="shared" si="33"/>
        <v>0.42070218991555886</v>
      </c>
      <c r="AL71" s="44">
        <f t="shared" si="34"/>
        <v>0.15687278740867791</v>
      </c>
      <c r="BA71" s="8"/>
    </row>
    <row r="72" spans="1:53" ht="15" x14ac:dyDescent="0.15">
      <c r="A72" s="118"/>
      <c r="B72" s="330">
        <f t="shared" si="6"/>
        <v>742.52603875193665</v>
      </c>
      <c r="C72" s="330">
        <f t="shared" si="7"/>
        <v>738.01095956095548</v>
      </c>
      <c r="D72" s="330">
        <f t="shared" si="8"/>
        <v>3.5772221201476531</v>
      </c>
      <c r="E72" s="330">
        <f t="shared" si="3"/>
        <v>32.0990480531391</v>
      </c>
      <c r="F72" s="330">
        <f t="shared" si="9"/>
        <v>31.397258342145911</v>
      </c>
      <c r="G72" s="330">
        <f t="shared" si="10"/>
        <v>433.47304495915802</v>
      </c>
      <c r="H72" s="315">
        <f t="shared" si="11"/>
        <v>0.08</v>
      </c>
      <c r="I72" s="330">
        <f t="shared" si="12"/>
        <v>3.6120633527849351</v>
      </c>
      <c r="J72" s="330">
        <f t="shared" si="0"/>
        <v>80</v>
      </c>
      <c r="K72" s="337">
        <f t="shared" si="13"/>
        <v>1</v>
      </c>
      <c r="L72" s="325">
        <f t="shared" si="14"/>
        <v>3.6572221201476531</v>
      </c>
      <c r="M72" s="325">
        <f t="shared" si="15"/>
        <v>3.6172221201476531</v>
      </c>
      <c r="N72" s="330">
        <f t="shared" si="16"/>
        <v>0.20386427355423997</v>
      </c>
      <c r="O72" s="330">
        <f t="shared" si="1"/>
        <v>7.3644386172492506</v>
      </c>
      <c r="P72" s="334">
        <f t="shared" si="4"/>
        <v>52.254526226923119</v>
      </c>
      <c r="Q72" s="330">
        <f t="shared" si="17"/>
        <v>348.86268275061093</v>
      </c>
      <c r="R72" s="279">
        <f>IF(H72&gt;0, rate1(1,$L$52,$L$51,$L$54,L72,$L$53,$L$50,P72),"")</f>
        <v>1004.7563802604844</v>
      </c>
      <c r="S72" s="325">
        <f t="shared" si="18"/>
        <v>4.7147003625230971E-2</v>
      </c>
      <c r="T72" s="325">
        <f t="shared" si="19"/>
        <v>0.21395144301362684</v>
      </c>
      <c r="U72" s="330">
        <f t="shared" si="2"/>
        <v>3.5772221201476531</v>
      </c>
      <c r="V72" s="338">
        <f t="shared" si="20"/>
        <v>3.5772221201476531</v>
      </c>
      <c r="W72" s="330">
        <f t="shared" si="21"/>
        <v>7.6993271499681271E-4</v>
      </c>
      <c r="X72" s="330">
        <f t="shared" si="22"/>
        <v>325.72336645025536</v>
      </c>
      <c r="Y72" s="330">
        <f t="shared" si="5"/>
        <v>51.105233122949237</v>
      </c>
      <c r="Z72" s="110">
        <f>IF(H72&gt;0, rate1(1,$L$52,$L$51,$L$54,U72,$L$53,$L$50,Y72),"")</f>
        <v>995.35668448341505</v>
      </c>
      <c r="AA72" s="338">
        <f t="shared" si="23"/>
        <v>4.4435546998161359E-2</v>
      </c>
      <c r="AB72" s="338">
        <f t="shared" si="24"/>
        <v>8.0573603651550984E-4</v>
      </c>
      <c r="AC72" s="330">
        <f t="shared" si="25"/>
        <v>0.21395144301362684</v>
      </c>
      <c r="AD72" s="330">
        <f t="shared" si="26"/>
        <v>0.37391661805667137</v>
      </c>
      <c r="AE72" s="330">
        <f t="shared" si="27"/>
        <v>-5.1066820477142408E-2</v>
      </c>
      <c r="AF72" s="330">
        <f t="shared" si="28"/>
        <v>742.51595158247721</v>
      </c>
      <c r="AG72" s="330">
        <f t="shared" si="29"/>
        <v>737.79700811794191</v>
      </c>
      <c r="AH72" s="330">
        <f t="shared" si="30"/>
        <v>3.6570896669724027</v>
      </c>
      <c r="AI72" s="330">
        <f t="shared" si="31"/>
        <v>212.93862593652764</v>
      </c>
      <c r="AJ72" s="330">
        <f t="shared" si="32"/>
        <v>0.66206778454694681</v>
      </c>
      <c r="AK72" s="339">
        <f t="shared" si="33"/>
        <v>0.50202777164945467</v>
      </c>
      <c r="AL72" s="44">
        <f t="shared" si="34"/>
        <v>0.17364043187459849</v>
      </c>
      <c r="BA72" s="8"/>
    </row>
    <row r="73" spans="1:53" ht="15" x14ac:dyDescent="0.15">
      <c r="A73" s="118"/>
      <c r="B73" s="330">
        <f t="shared" si="6"/>
        <v>742.51595158247721</v>
      </c>
      <c r="C73" s="330">
        <f t="shared" si="7"/>
        <v>737.79700811794191</v>
      </c>
      <c r="D73" s="330">
        <f t="shared" si="8"/>
        <v>3.6570896669724027</v>
      </c>
      <c r="E73" s="330">
        <f t="shared" si="3"/>
        <v>33.577445016866015</v>
      </c>
      <c r="F73" s="330">
        <f t="shared" si="9"/>
        <v>32.838246535002554</v>
      </c>
      <c r="G73" s="330">
        <f t="shared" si="10"/>
        <v>483.73054647119039</v>
      </c>
      <c r="H73" s="315">
        <f t="shared" si="11"/>
        <v>0.08</v>
      </c>
      <c r="I73" s="330">
        <f t="shared" si="12"/>
        <v>3.7751547716282405</v>
      </c>
      <c r="J73" s="330">
        <f t="shared" si="0"/>
        <v>80</v>
      </c>
      <c r="K73" s="337">
        <f t="shared" si="13"/>
        <v>1</v>
      </c>
      <c r="L73" s="325">
        <f t="shared" si="14"/>
        <v>3.7370896669724027</v>
      </c>
      <c r="M73" s="325">
        <f t="shared" si="15"/>
        <v>3.6970896669724027</v>
      </c>
      <c r="N73" s="330">
        <f t="shared" si="16"/>
        <v>0.20840825213287495</v>
      </c>
      <c r="O73" s="330">
        <f t="shared" si="1"/>
        <v>7.3633329602478899</v>
      </c>
      <c r="P73" s="334">
        <f t="shared" si="4"/>
        <v>53.79064911844042</v>
      </c>
      <c r="Q73" s="330">
        <f t="shared" si="17"/>
        <v>398.99189981771298</v>
      </c>
      <c r="R73" s="279">
        <f>IF(H73&gt;0, rate1(1,$L$52,$L$51,$L$54,L73,$L$53,$L$50,P73),"")</f>
        <v>1016.7008399590043</v>
      </c>
      <c r="S73" s="325">
        <f t="shared" si="18"/>
        <v>5.3296226053709338E-2</v>
      </c>
      <c r="T73" s="325">
        <f t="shared" si="19"/>
        <v>0.22014093306519192</v>
      </c>
      <c r="U73" s="330">
        <f t="shared" si="2"/>
        <v>3.6570896669724027</v>
      </c>
      <c r="V73" s="338">
        <f t="shared" si="20"/>
        <v>3.6570896669724027</v>
      </c>
      <c r="W73" s="330">
        <f t="shared" si="21"/>
        <v>8.0469661768134415E-4</v>
      </c>
      <c r="X73" s="330">
        <f t="shared" si="22"/>
        <v>373.40609770083745</v>
      </c>
      <c r="Y73" s="330">
        <f t="shared" si="5"/>
        <v>52.63298912559484</v>
      </c>
      <c r="Z73" s="110">
        <f>IF(H73&gt;0, rate1(1,$L$52,$L$51,$L$54,U73,$L$53,$L$50,Y73),"")</f>
        <v>1007.7630618982229</v>
      </c>
      <c r="AA73" s="338">
        <f t="shared" si="23"/>
        <v>5.0320915143902738E-2</v>
      </c>
      <c r="AB73" s="338">
        <f t="shared" si="24"/>
        <v>8.473353056977958E-4</v>
      </c>
      <c r="AC73" s="330">
        <f t="shared" si="25"/>
        <v>0.22014093306519192</v>
      </c>
      <c r="AD73" s="330">
        <f t="shared" si="26"/>
        <v>0.36340356555274989</v>
      </c>
      <c r="AE73" s="330">
        <f t="shared" si="27"/>
        <v>-4.8436936851489934E-2</v>
      </c>
      <c r="AF73" s="330">
        <f t="shared" si="28"/>
        <v>742.50421890154485</v>
      </c>
      <c r="AG73" s="330">
        <f t="shared" si="29"/>
        <v>737.57686718487673</v>
      </c>
      <c r="AH73" s="330">
        <f t="shared" si="30"/>
        <v>3.7369733731532757</v>
      </c>
      <c r="AI73" s="330">
        <f t="shared" si="31"/>
        <v>216.52478724623512</v>
      </c>
      <c r="AJ73" s="330">
        <f t="shared" si="32"/>
        <v>0.7222135587820121</v>
      </c>
      <c r="AK73" s="339">
        <f t="shared" si="33"/>
        <v>0.59433092622358041</v>
      </c>
      <c r="AL73" s="44">
        <f t="shared" si="34"/>
        <v>0.1906755219495207</v>
      </c>
      <c r="BA73" s="8"/>
    </row>
    <row r="74" spans="1:53" ht="15" x14ac:dyDescent="0.15">
      <c r="A74" s="118"/>
      <c r="B74" s="330">
        <f t="shared" si="6"/>
        <v>742.50421890154485</v>
      </c>
      <c r="C74" s="330">
        <f t="shared" si="7"/>
        <v>737.57686718487673</v>
      </c>
      <c r="D74" s="330">
        <f t="shared" si="8"/>
        <v>3.7369733731532757</v>
      </c>
      <c r="E74" s="330">
        <f t="shared" si="3"/>
        <v>35.13472075848032</v>
      </c>
      <c r="F74" s="330">
        <f t="shared" si="9"/>
        <v>34.356082887673168</v>
      </c>
      <c r="G74" s="330">
        <f t="shared" si="10"/>
        <v>539.25013666961706</v>
      </c>
      <c r="H74" s="315">
        <f t="shared" si="11"/>
        <v>0.08</v>
      </c>
      <c r="I74" s="330">
        <f t="shared" si="12"/>
        <v>3.9418813733344908</v>
      </c>
      <c r="J74" s="330">
        <f t="shared" si="0"/>
        <v>80</v>
      </c>
      <c r="K74" s="337">
        <f t="shared" si="13"/>
        <v>1</v>
      </c>
      <c r="L74" s="325">
        <f t="shared" si="14"/>
        <v>3.8169733731532758</v>
      </c>
      <c r="M74" s="325">
        <f t="shared" si="15"/>
        <v>3.7769733731532757</v>
      </c>
      <c r="N74" s="330">
        <f t="shared" si="16"/>
        <v>0.21295391790788365</v>
      </c>
      <c r="O74" s="330">
        <f t="shared" si="1"/>
        <v>7.3620418025570817</v>
      </c>
      <c r="P74" s="334">
        <f t="shared" si="4"/>
        <v>55.338152650575758</v>
      </c>
      <c r="Q74" s="330">
        <f t="shared" si="17"/>
        <v>454.40294992769361</v>
      </c>
      <c r="R74" s="279">
        <f>IF(H74&gt;0, rate1(1,$L$52,$L$51,$L$54,L74,$L$53,$L$50,P74),"")</f>
        <v>1028.0718205845315</v>
      </c>
      <c r="S74" s="325">
        <f t="shared" si="18"/>
        <v>6.0037058740757814E-2</v>
      </c>
      <c r="T74" s="325">
        <f t="shared" si="19"/>
        <v>0.22655565295222727</v>
      </c>
      <c r="U74" s="330">
        <f t="shared" si="2"/>
        <v>3.7369733731532757</v>
      </c>
      <c r="V74" s="338">
        <f t="shared" si="20"/>
        <v>3.7369733731532757</v>
      </c>
      <c r="W74" s="330">
        <f t="shared" si="21"/>
        <v>8.4023538114763596E-4</v>
      </c>
      <c r="X74" s="330">
        <f t="shared" si="22"/>
        <v>426.13249750985057</v>
      </c>
      <c r="Y74" s="330">
        <f t="shared" si="5"/>
        <v>54.172242952478037</v>
      </c>
      <c r="Z74" s="110">
        <f>IF(H74&gt;0, rate1(1,$L$52,$L$51,$L$54,U74,$L$53,$L$50,Y74),"")</f>
        <v>1019.5643345332406</v>
      </c>
      <c r="AA74" s="338">
        <f t="shared" si="23"/>
        <v>5.6771679372654947E-2</v>
      </c>
      <c r="AB74" s="338">
        <f t="shared" si="24"/>
        <v>8.9080805015353225E-4</v>
      </c>
      <c r="AC74" s="330">
        <f t="shared" si="25"/>
        <v>0.22655565295222727</v>
      </c>
      <c r="AD74" s="330">
        <f t="shared" si="26"/>
        <v>0.35311411989737124</v>
      </c>
      <c r="AE74" s="330">
        <f t="shared" si="27"/>
        <v>-4.6069058853193949E-2</v>
      </c>
      <c r="AF74" s="330">
        <f t="shared" si="28"/>
        <v>742.49061716650056</v>
      </c>
      <c r="AG74" s="330">
        <f t="shared" si="29"/>
        <v>737.35031153192449</v>
      </c>
      <c r="AH74" s="330">
        <f t="shared" si="30"/>
        <v>3.8168728504918823</v>
      </c>
      <c r="AI74" s="330">
        <f t="shared" si="31"/>
        <v>220.36948043514545</v>
      </c>
      <c r="AJ74" s="330">
        <f t="shared" si="32"/>
        <v>0.78342730334733024</v>
      </c>
      <c r="AK74" s="339">
        <f t="shared" si="33"/>
        <v>0.69907057988276</v>
      </c>
      <c r="AL74" s="44">
        <f t="shared" si="34"/>
        <v>0.20799750492921951</v>
      </c>
      <c r="BA74" s="8"/>
    </row>
    <row r="75" spans="1:53" ht="15" x14ac:dyDescent="0.15">
      <c r="A75" s="118"/>
      <c r="B75" s="330">
        <f t="shared" si="6"/>
        <v>742.49061716650056</v>
      </c>
      <c r="C75" s="330">
        <f t="shared" si="7"/>
        <v>737.35031153192449</v>
      </c>
      <c r="D75" s="330">
        <f t="shared" si="8"/>
        <v>3.8168728504918823</v>
      </c>
      <c r="E75" s="330">
        <f t="shared" si="3"/>
        <v>36.775272512819136</v>
      </c>
      <c r="F75" s="330">
        <f t="shared" si="9"/>
        <v>35.954996635649728</v>
      </c>
      <c r="G75" s="330">
        <f t="shared" si="10"/>
        <v>600.54152839864639</v>
      </c>
      <c r="H75" s="315">
        <f t="shared" si="11"/>
        <v>0.08</v>
      </c>
      <c r="I75" s="330">
        <f t="shared" si="12"/>
        <v>4.1122445076608534</v>
      </c>
      <c r="J75" s="330">
        <f t="shared" si="0"/>
        <v>80</v>
      </c>
      <c r="K75" s="337">
        <f t="shared" si="13"/>
        <v>1</v>
      </c>
      <c r="L75" s="325">
        <f t="shared" si="14"/>
        <v>3.8968728504918824</v>
      </c>
      <c r="M75" s="325">
        <f t="shared" si="15"/>
        <v>3.8568728504918823</v>
      </c>
      <c r="N75" s="330">
        <f t="shared" si="16"/>
        <v>0.21750124924980518</v>
      </c>
      <c r="O75" s="330">
        <f t="shared" si="1"/>
        <v>7.3605400193977379</v>
      </c>
      <c r="P75" s="334">
        <f t="shared" si="4"/>
        <v>56.896880128912763</v>
      </c>
      <c r="Q75" s="330">
        <f t="shared" si="17"/>
        <v>515.6106242150471</v>
      </c>
      <c r="R75" s="279">
        <f>IF(H75&gt;0, rate1(1,$L$52,$L$51,$L$54,L75,$L$53,$L$50,P75),"")</f>
        <v>1038.9077364160469</v>
      </c>
      <c r="S75" s="325">
        <f t="shared" si="18"/>
        <v>6.7427211394874106E-2</v>
      </c>
      <c r="T75" s="325">
        <f t="shared" si="19"/>
        <v>0.23322710238535657</v>
      </c>
      <c r="U75" s="330">
        <f t="shared" si="2"/>
        <v>3.8168728504918823</v>
      </c>
      <c r="V75" s="338">
        <f t="shared" si="20"/>
        <v>3.8168728504918823</v>
      </c>
      <c r="W75" s="330">
        <f t="shared" si="21"/>
        <v>8.7654929309266549E-4</v>
      </c>
      <c r="X75" s="330">
        <f t="shared" si="22"/>
        <v>484.39466754120656</v>
      </c>
      <c r="Y75" s="330">
        <f t="shared" si="5"/>
        <v>55.722833883476341</v>
      </c>
      <c r="Z75" s="110">
        <f>IF(H75&gt;0, rate1(1,$L$52,$L$51,$L$54,U75,$L$53,$L$50,Y75),"")</f>
        <v>1030.8016672541462</v>
      </c>
      <c r="AA75" s="338">
        <f t="shared" si="23"/>
        <v>6.3843187650103786E-2</v>
      </c>
      <c r="AB75" s="338">
        <f t="shared" si="24"/>
        <v>9.3632742028805331E-4</v>
      </c>
      <c r="AC75" s="330">
        <f t="shared" si="25"/>
        <v>0.23322710238535657</v>
      </c>
      <c r="AD75" s="330">
        <f t="shared" si="26"/>
        <v>0.34301330840966143</v>
      </c>
      <c r="AE75" s="330">
        <f t="shared" si="27"/>
        <v>-4.3937322008928061E-2</v>
      </c>
      <c r="AF75" s="330">
        <f t="shared" si="28"/>
        <v>742.47489131336499</v>
      </c>
      <c r="AG75" s="330">
        <f t="shared" si="29"/>
        <v>737.11708442953909</v>
      </c>
      <c r="AH75" s="330">
        <f t="shared" si="30"/>
        <v>3.896787734567785</v>
      </c>
      <c r="AI75" s="330">
        <f t="shared" si="31"/>
        <v>224.4926033469801</v>
      </c>
      <c r="AJ75" s="330">
        <f t="shared" si="32"/>
        <v>0.84578635983260253</v>
      </c>
      <c r="AK75" s="339">
        <f t="shared" si="33"/>
        <v>0.8179048523252247</v>
      </c>
      <c r="AL75" s="44">
        <f t="shared" si="34"/>
        <v>0.22562706336403116</v>
      </c>
      <c r="BA75" s="8"/>
    </row>
    <row r="76" spans="1:53" ht="15" x14ac:dyDescent="0.15">
      <c r="A76" s="118"/>
      <c r="B76" s="330">
        <f t="shared" si="6"/>
        <v>742.47489131336499</v>
      </c>
      <c r="C76" s="330">
        <f t="shared" si="7"/>
        <v>737.11708442953909</v>
      </c>
      <c r="D76" s="330">
        <f t="shared" si="8"/>
        <v>3.896787734567785</v>
      </c>
      <c r="E76" s="330">
        <f t="shared" si="3"/>
        <v>38.50387996456881</v>
      </c>
      <c r="F76" s="330">
        <f t="shared" si="9"/>
        <v>37.639576238693977</v>
      </c>
      <c r="G76" s="330">
        <f t="shared" si="10"/>
        <v>668.16319646946693</v>
      </c>
      <c r="H76" s="315">
        <f t="shared" si="11"/>
        <v>0.08</v>
      </c>
      <c r="I76" s="330">
        <f t="shared" si="12"/>
        <v>4.2862455070607215</v>
      </c>
      <c r="J76" s="330">
        <f t="shared" si="0"/>
        <v>80</v>
      </c>
      <c r="K76" s="337">
        <f t="shared" si="13"/>
        <v>1</v>
      </c>
      <c r="L76" s="325">
        <f t="shared" si="14"/>
        <v>3.9767877345677851</v>
      </c>
      <c r="M76" s="325">
        <f t="shared" si="15"/>
        <v>3.9367877345677851</v>
      </c>
      <c r="N76" s="330">
        <f t="shared" si="16"/>
        <v>0.22205022586797973</v>
      </c>
      <c r="O76" s="330">
        <f t="shared" si="1"/>
        <v>7.3587989973120695</v>
      </c>
      <c r="P76" s="334">
        <f t="shared" si="4"/>
        <v>58.466680308286492</v>
      </c>
      <c r="Q76" s="330">
        <f t="shared" si="17"/>
        <v>583.17945376301157</v>
      </c>
      <c r="R76" s="279">
        <f>IF(H76&gt;0, rate1(1,$L$52,$L$51,$L$54,L76,$L$53,$L$50,P76),"")</f>
        <v>1049.2437308235671</v>
      </c>
      <c r="S76" s="325">
        <f t="shared" si="18"/>
        <v>7.5529896792943557E-2</v>
      </c>
      <c r="T76" s="325">
        <f t="shared" si="19"/>
        <v>0.24019189490030102</v>
      </c>
      <c r="U76" s="330">
        <f t="shared" si="2"/>
        <v>3.896787734567785</v>
      </c>
      <c r="V76" s="338">
        <f t="shared" si="20"/>
        <v>3.896787734567785</v>
      </c>
      <c r="W76" s="330">
        <f t="shared" si="21"/>
        <v>9.1363863754523322E-4</v>
      </c>
      <c r="X76" s="330">
        <f t="shared" si="22"/>
        <v>548.73197161846713</v>
      </c>
      <c r="Y76" s="330">
        <f t="shared" si="5"/>
        <v>57.284606863926946</v>
      </c>
      <c r="Z76" s="110">
        <f>IF(H76&gt;0, rate1(1,$L$52,$L$51,$L$54,U76,$L$53,$L$50,Y76),"")</f>
        <v>1041.5126659999908</v>
      </c>
      <c r="AA76" s="338">
        <f t="shared" si="23"/>
        <v>7.1596001514938945E-2</v>
      </c>
      <c r="AB76" s="338">
        <f t="shared" si="24"/>
        <v>9.8409597442070313E-4</v>
      </c>
      <c r="AC76" s="330">
        <f t="shared" si="25"/>
        <v>0.24019189490030102</v>
      </c>
      <c r="AD76" s="330">
        <f t="shared" si="26"/>
        <v>0.33306702556806278</v>
      </c>
      <c r="AE76" s="330">
        <f t="shared" si="27"/>
        <v>-4.2018942622182677E-2</v>
      </c>
      <c r="AF76" s="330">
        <f t="shared" si="28"/>
        <v>742.45674964433272</v>
      </c>
      <c r="AG76" s="330">
        <f t="shared" si="29"/>
        <v>736.87689253463884</v>
      </c>
      <c r="AH76" s="330">
        <f t="shared" si="30"/>
        <v>3.9767176828413096</v>
      </c>
      <c r="AI76" s="330">
        <f t="shared" si="31"/>
        <v>228.91906603222759</v>
      </c>
      <c r="AJ76" s="330">
        <f t="shared" si="32"/>
        <v>0.90937498928599902</v>
      </c>
      <c r="AK76" s="339">
        <f t="shared" si="33"/>
        <v>0.95272198345341119</v>
      </c>
      <c r="AL76" s="44">
        <f t="shared" si="34"/>
        <v>0.24358647163178956</v>
      </c>
      <c r="BA76" s="8"/>
    </row>
    <row r="77" spans="1:53" ht="15" x14ac:dyDescent="0.15">
      <c r="A77" s="118"/>
      <c r="B77" s="330">
        <f t="shared" si="6"/>
        <v>742.45674964433272</v>
      </c>
      <c r="C77" s="330">
        <f t="shared" si="7"/>
        <v>736.87689253463884</v>
      </c>
      <c r="D77" s="330">
        <f t="shared" si="8"/>
        <v>3.9767176828413096</v>
      </c>
      <c r="E77" s="330">
        <f t="shared" si="3"/>
        <v>40.325760796092744</v>
      </c>
      <c r="F77" s="330">
        <f t="shared" si="9"/>
        <v>39.414820380330781</v>
      </c>
      <c r="G77" s="330">
        <f t="shared" si="10"/>
        <v>742.72781245314832</v>
      </c>
      <c r="H77" s="315">
        <f t="shared" si="11"/>
        <v>0.08</v>
      </c>
      <c r="I77" s="330">
        <f t="shared" si="12"/>
        <v>4.4638856877551012</v>
      </c>
      <c r="J77" s="330">
        <f t="shared" si="0"/>
        <v>80</v>
      </c>
      <c r="K77" s="337">
        <f t="shared" si="13"/>
        <v>1</v>
      </c>
      <c r="L77" s="325">
        <f t="shared" si="14"/>
        <v>4.0567176828413096</v>
      </c>
      <c r="M77" s="325">
        <f t="shared" si="15"/>
        <v>4.0167176828413096</v>
      </c>
      <c r="N77" s="330">
        <f t="shared" si="16"/>
        <v>0.22660082870363141</v>
      </c>
      <c r="O77" s="330">
        <f t="shared" si="1"/>
        <v>7.3567860881107165</v>
      </c>
      <c r="P77" s="334">
        <f t="shared" si="4"/>
        <v>60.047407097450701</v>
      </c>
      <c r="Q77" s="330">
        <f t="shared" si="17"/>
        <v>657.72935581688796</v>
      </c>
      <c r="R77" s="279">
        <f>IF(H77&gt;0, rate1(1,$L$52,$L$51,$L$54,L77,$L$53,$L$50,P77),"")</f>
        <v>1059.1120117412806</v>
      </c>
      <c r="S77" s="325">
        <f t="shared" si="18"/>
        <v>8.4414529439256675E-2</v>
      </c>
      <c r="T77" s="325">
        <f t="shared" si="19"/>
        <v>0.24749281851846278</v>
      </c>
      <c r="U77" s="330">
        <f t="shared" si="2"/>
        <v>3.9767176828413096</v>
      </c>
      <c r="V77" s="338">
        <f t="shared" si="20"/>
        <v>3.9767176828413096</v>
      </c>
      <c r="W77" s="330">
        <f t="shared" si="21"/>
        <v>9.5150369506491472E-4</v>
      </c>
      <c r="X77" s="330">
        <f t="shared" si="22"/>
        <v>619.73629980590113</v>
      </c>
      <c r="Y77" s="330">
        <f t="shared" si="5"/>
        <v>58.857412193671401</v>
      </c>
      <c r="Z77" s="110">
        <f>IF(H77&gt;0, rate1(1,$L$52,$L$51,$L$54,U77,$L$53,$L$50,Y77),"")</f>
        <v>1051.7317483171885</v>
      </c>
      <c r="AA77" s="338">
        <f t="shared" si="23"/>
        <v>8.0096552276210459E-2</v>
      </c>
      <c r="AB77" s="338">
        <f t="shared" si="24"/>
        <v>1.034351700082565E-3</v>
      </c>
      <c r="AC77" s="330">
        <f t="shared" si="25"/>
        <v>0.24749281851846278</v>
      </c>
      <c r="AD77" s="330">
        <f t="shared" si="26"/>
        <v>0.32324170244168948</v>
      </c>
      <c r="AE77" s="330">
        <f t="shared" si="27"/>
        <v>-4.0293750679597437E-2</v>
      </c>
      <c r="AF77" s="330">
        <f t="shared" si="28"/>
        <v>742.43585765451792</v>
      </c>
      <c r="AG77" s="330">
        <f t="shared" si="29"/>
        <v>736.62939971612036</v>
      </c>
      <c r="AH77" s="330">
        <f t="shared" si="30"/>
        <v>4.0566623729414975</v>
      </c>
      <c r="AI77" s="330">
        <f t="shared" si="31"/>
        <v>233.67955020315659</v>
      </c>
      <c r="AJ77" s="330">
        <f t="shared" si="32"/>
        <v>0.97428597545354256</v>
      </c>
      <c r="AK77" s="339">
        <f t="shared" si="33"/>
        <v>1.1056772783463094</v>
      </c>
      <c r="AL77" s="44">
        <f>IF(H77&gt;0, AL76+AI76*J76/1000000,"")</f>
        <v>0.26189999691436777</v>
      </c>
      <c r="BA77" s="8"/>
    </row>
    <row r="78" spans="1:53" ht="15" x14ac:dyDescent="0.15">
      <c r="A78" s="118"/>
      <c r="B78" s="330">
        <f t="shared" si="6"/>
        <v>742.43585765451792</v>
      </c>
      <c r="C78" s="330">
        <f t="shared" si="7"/>
        <v>736.62939971612036</v>
      </c>
      <c r="D78" s="330">
        <f t="shared" si="8"/>
        <v>4.0566623729414975</v>
      </c>
      <c r="E78" s="330">
        <f t="shared" si="3"/>
        <v>42.246637604484349</v>
      </c>
      <c r="F78" s="330">
        <f t="shared" si="9"/>
        <v>41.28619920028855</v>
      </c>
      <c r="G78" s="330">
        <f t="shared" si="10"/>
        <v>824.9085448412734</v>
      </c>
      <c r="H78" s="315">
        <f t="shared" si="11"/>
        <v>0.08</v>
      </c>
      <c r="I78" s="330">
        <f t="shared" si="12"/>
        <v>4.6451663507180454</v>
      </c>
      <c r="J78" s="330">
        <f t="shared" si="0"/>
        <v>80</v>
      </c>
      <c r="K78" s="337">
        <f t="shared" si="13"/>
        <v>1</v>
      </c>
      <c r="L78" s="325">
        <f t="shared" si="14"/>
        <v>4.1366623729414975</v>
      </c>
      <c r="M78" s="325">
        <f t="shared" si="15"/>
        <v>4.0966623729414975</v>
      </c>
      <c r="N78" s="330">
        <f t="shared" si="16"/>
        <v>0.23115303983343871</v>
      </c>
      <c r="O78" s="330">
        <f t="shared" si="1"/>
        <v>7.3544639544745856</v>
      </c>
      <c r="P78" s="334">
        <f t="shared" si="4"/>
        <v>61.638919285276494</v>
      </c>
      <c r="Q78" s="330">
        <f t="shared" si="17"/>
        <v>739.94220097754976</v>
      </c>
      <c r="R78" s="279">
        <f>IF(H78&gt;0, rate1(1,$L$52,$L$51,$L$54,L78,$L$53,$L$50,P78),"")</f>
        <v>1068.5421471256016</v>
      </c>
      <c r="S78" s="325">
        <f t="shared" si="18"/>
        <v>9.4157542800943184E-2</v>
      </c>
      <c r="T78" s="325">
        <f t="shared" si="19"/>
        <v>0.25518017840341012</v>
      </c>
      <c r="U78" s="330">
        <f t="shared" si="2"/>
        <v>4.0566623729414975</v>
      </c>
      <c r="V78" s="338">
        <f t="shared" si="20"/>
        <v>4.0566623729414975</v>
      </c>
      <c r="W78" s="330">
        <f t="shared" si="21"/>
        <v>9.9014474295699983E-4</v>
      </c>
      <c r="X78" s="330">
        <f t="shared" si="22"/>
        <v>698.0581679882315</v>
      </c>
      <c r="Y78" s="330">
        <f t="shared" si="5"/>
        <v>60.441105239038556</v>
      </c>
      <c r="Z78" s="110">
        <f>IF(H78&gt;0, rate1(1,$L$52,$L$51,$L$54,U78,$L$53,$L$50,Y78),"")</f>
        <v>1061.4904690372068</v>
      </c>
      <c r="AA78" s="338">
        <f t="shared" si="23"/>
        <v>8.941790498063816E-2</v>
      </c>
      <c r="AB78" s="338">
        <f t="shared" si="24"/>
        <v>1.0873755901558181E-3</v>
      </c>
      <c r="AC78" s="330">
        <f t="shared" si="25"/>
        <v>0.25518017840341012</v>
      </c>
      <c r="AD78" s="330">
        <f t="shared" si="26"/>
        <v>0.31350397393926627</v>
      </c>
      <c r="AE78" s="330">
        <f t="shared" si="27"/>
        <v>-3.874378994715201E-2</v>
      </c>
      <c r="AF78" s="330">
        <f t="shared" si="28"/>
        <v>742.41183051594794</v>
      </c>
      <c r="AG78" s="330">
        <f t="shared" si="29"/>
        <v>736.37421953771695</v>
      </c>
      <c r="AH78" s="330">
        <f t="shared" si="30"/>
        <v>4.1366215011180509</v>
      </c>
      <c r="AI78" s="330">
        <f t="shared" si="31"/>
        <v>238.81152380357631</v>
      </c>
      <c r="AJ78" s="330">
        <f t="shared" si="32"/>
        <v>1.040622509843425</v>
      </c>
      <c r="AK78" s="339">
        <f t="shared" si="33"/>
        <v>1.2792375794837354</v>
      </c>
      <c r="AL78" s="44">
        <f t="shared" si="34"/>
        <v>0.28059436093062029</v>
      </c>
      <c r="BA78" s="8"/>
    </row>
    <row r="79" spans="1:53" ht="15" x14ac:dyDescent="0.15">
      <c r="A79" s="118"/>
      <c r="B79" s="330">
        <f t="shared" si="6"/>
        <v>742.41183051594794</v>
      </c>
      <c r="C79" s="330">
        <f t="shared" si="7"/>
        <v>736.37421953771695</v>
      </c>
      <c r="D79" s="330">
        <f t="shared" si="8"/>
        <v>4.1366215011180509</v>
      </c>
      <c r="E79" s="330">
        <f t="shared" si="3"/>
        <v>44.272819164619889</v>
      </c>
      <c r="F79" s="330">
        <f t="shared" si="9"/>
        <v>43.259728384552119</v>
      </c>
      <c r="G79" s="330">
        <f t="shared" si="10"/>
        <v>915.446424148093</v>
      </c>
      <c r="H79" s="315">
        <f t="shared" si="11"/>
        <v>0.08</v>
      </c>
      <c r="I79" s="330">
        <f t="shared" si="12"/>
        <v>4.8300887825847898</v>
      </c>
      <c r="J79" s="330">
        <f t="shared" si="0"/>
        <v>80</v>
      </c>
      <c r="K79" s="337">
        <f t="shared" si="13"/>
        <v>1</v>
      </c>
      <c r="L79" s="325">
        <f t="shared" si="14"/>
        <v>4.216621501118051</v>
      </c>
      <c r="M79" s="325">
        <f t="shared" si="15"/>
        <v>4.176621501118051</v>
      </c>
      <c r="N79" s="330">
        <f t="shared" si="16"/>
        <v>0.23570684238232253</v>
      </c>
      <c r="O79" s="330">
        <f t="shared" si="1"/>
        <v>7.3517897797782918</v>
      </c>
      <c r="P79" s="334">
        <f t="shared" si="4"/>
        <v>63.241080286527279</v>
      </c>
      <c r="Q79" s="330">
        <f t="shared" si="17"/>
        <v>830.56951872709089</v>
      </c>
      <c r="R79" s="279">
        <f>IF(H79&gt;0, rate1(1,$L$52,$L$51,$L$54,L79,$L$53,$L$50,P79),"")</f>
        <v>1077.5613258139622</v>
      </c>
      <c r="S79" s="325">
        <f t="shared" si="18"/>
        <v>0.10484335565209696</v>
      </c>
      <c r="T79" s="325">
        <f t="shared" si="19"/>
        <v>0.26331351486982313</v>
      </c>
      <c r="U79" s="330">
        <f t="shared" si="2"/>
        <v>4.1366215011180509</v>
      </c>
      <c r="V79" s="338">
        <f t="shared" si="20"/>
        <v>4.1366215011180509</v>
      </c>
      <c r="W79" s="330">
        <f t="shared" si="21"/>
        <v>1.0295620554838791E-3</v>
      </c>
      <c r="X79" s="330">
        <f t="shared" si="22"/>
        <v>784.41384525998524</v>
      </c>
      <c r="Y79" s="330">
        <f t="shared" si="5"/>
        <v>62.03554616566008</v>
      </c>
      <c r="Z79" s="110">
        <f>IF(H79&gt;0, rate1(1,$L$52,$L$51,$L$54,U79,$L$53,$L$50,Y79),"")</f>
        <v>1070.8178072583619</v>
      </c>
      <c r="AA79" s="338">
        <f t="shared" si="23"/>
        <v>9.964065773708139E-2</v>
      </c>
      <c r="AB79" s="338">
        <f t="shared" si="24"/>
        <v>1.1435012746091231E-3</v>
      </c>
      <c r="AC79" s="330">
        <f t="shared" si="25"/>
        <v>0.26331351486982313</v>
      </c>
      <c r="AD79" s="330">
        <f t="shared" si="26"/>
        <v>0.30382033386911561</v>
      </c>
      <c r="AE79" s="330">
        <f t="shared" si="27"/>
        <v>-3.7352971485605395E-2</v>
      </c>
      <c r="AF79" s="330">
        <f t="shared" si="28"/>
        <v>742.3842238434604</v>
      </c>
      <c r="AG79" s="330">
        <f t="shared" si="29"/>
        <v>736.11090602284708</v>
      </c>
      <c r="AH79" s="330">
        <f t="shared" si="30"/>
        <v>4.2165947808390749</v>
      </c>
      <c r="AI79" s="330">
        <f t="shared" si="31"/>
        <v>244.36058399824515</v>
      </c>
      <c r="AJ79" s="330">
        <f t="shared" si="32"/>
        <v>1.1085004498429376</v>
      </c>
      <c r="AK79" s="339">
        <f t="shared" si="33"/>
        <v>1.4762352460758708</v>
      </c>
      <c r="AL79" s="44">
        <f t="shared" si="34"/>
        <v>0.29969928283490638</v>
      </c>
      <c r="BA79" s="8"/>
    </row>
    <row r="80" spans="1:53" ht="15" x14ac:dyDescent="0.15">
      <c r="A80" s="118"/>
      <c r="B80" s="330">
        <f t="shared" si="6"/>
        <v>742.3842238434604</v>
      </c>
      <c r="C80" s="330">
        <f t="shared" si="7"/>
        <v>736.11090602284708</v>
      </c>
      <c r="D80" s="330">
        <f t="shared" si="8"/>
        <v>4.2165947808390749</v>
      </c>
      <c r="E80" s="330">
        <f t="shared" si="3"/>
        <v>46.41129998399024</v>
      </c>
      <c r="F80" s="330">
        <f t="shared" si="9"/>
        <v>45.342059574305068</v>
      </c>
      <c r="G80" s="330">
        <f t="shared" si="10"/>
        <v>1001.1623525906998</v>
      </c>
      <c r="H80" s="315">
        <f t="shared" si="11"/>
        <v>0.06</v>
      </c>
      <c r="I80" s="330">
        <f t="shared" si="12"/>
        <v>5.0186542564906631</v>
      </c>
      <c r="J80" s="330">
        <f t="shared" si="0"/>
        <v>80</v>
      </c>
      <c r="K80" s="337">
        <f t="shared" si="13"/>
        <v>1</v>
      </c>
      <c r="L80" s="325">
        <f t="shared" si="14"/>
        <v>4.2765947808390745</v>
      </c>
      <c r="M80" s="325">
        <f t="shared" si="15"/>
        <v>4.2465947808390752</v>
      </c>
      <c r="N80" s="330">
        <f t="shared" si="16"/>
        <v>0.18025238433411417</v>
      </c>
      <c r="O80" s="330">
        <f t="shared" si="1"/>
        <v>7.3487143060413347</v>
      </c>
      <c r="P80" s="334">
        <f t="shared" si="4"/>
        <v>64.54939453093256</v>
      </c>
      <c r="Q80" s="330">
        <f t="shared" si="17"/>
        <v>923.33686437664551</v>
      </c>
      <c r="R80" s="279">
        <f>IF(H80&gt;0, rate1(1,$L$52,$L$51,$L$54,L80,$L$53,$L$50,P80),"")</f>
        <v>1084.5978814547452</v>
      </c>
      <c r="S80" s="325">
        <f t="shared" si="18"/>
        <v>0.11584573774375585</v>
      </c>
      <c r="T80" s="325">
        <f t="shared" si="19"/>
        <v>0.20386983587471946</v>
      </c>
      <c r="U80" s="330">
        <f t="shared" si="2"/>
        <v>4.2165947808390749</v>
      </c>
      <c r="V80" s="338">
        <f t="shared" si="20"/>
        <v>4.2165947808390749</v>
      </c>
      <c r="W80" s="330">
        <f t="shared" si="21"/>
        <v>1.0697559040089288E-3</v>
      </c>
      <c r="X80" s="330">
        <f t="shared" si="22"/>
        <v>879.59375938720689</v>
      </c>
      <c r="Y80" s="330">
        <f t="shared" si="5"/>
        <v>63.640599690246063</v>
      </c>
      <c r="Z80" s="110">
        <f>IF(H80&gt;0, rate1(1,$L$52,$L$51,$L$54,U80,$L$53,$L$50,Y80),"")</f>
        <v>1079.7404198496586</v>
      </c>
      <c r="AA80" s="338">
        <f t="shared" si="23"/>
        <v>0.11085401216988847</v>
      </c>
      <c r="AB80" s="338">
        <f t="shared" si="24"/>
        <v>1.2031274038806395E-3</v>
      </c>
      <c r="AC80" s="330">
        <f t="shared" si="25"/>
        <v>0.20386983587471946</v>
      </c>
      <c r="AD80" s="330">
        <f t="shared" si="26"/>
        <v>0.29430543141689064</v>
      </c>
      <c r="AE80" s="330">
        <f t="shared" si="27"/>
        <v>-4.0733054536559253E-2</v>
      </c>
      <c r="AF80" s="330">
        <f t="shared" si="28"/>
        <v>742.36060639191976</v>
      </c>
      <c r="AG80" s="330">
        <f t="shared" si="29"/>
        <v>735.90703618697239</v>
      </c>
      <c r="AH80" s="330">
        <f t="shared" si="30"/>
        <v>4.2767438652440761</v>
      </c>
      <c r="AI80" s="330">
        <f t="shared" si="31"/>
        <v>187.9681302726442</v>
      </c>
      <c r="AJ80" s="330">
        <f t="shared" si="32"/>
        <v>1.1607138193631166</v>
      </c>
      <c r="AK80" s="339">
        <f t="shared" si="33"/>
        <v>1.699934268899804</v>
      </c>
      <c r="AL80" s="44">
        <f t="shared" si="34"/>
        <v>0.319248129554766</v>
      </c>
      <c r="BA80" s="8"/>
    </row>
    <row r="81" spans="1:53" ht="15" x14ac:dyDescent="0.15">
      <c r="A81" s="118"/>
      <c r="B81" s="330">
        <f t="shared" si="6"/>
        <v>742.36060639191976</v>
      </c>
      <c r="C81" s="330">
        <f t="shared" si="7"/>
        <v>735.90703618697239</v>
      </c>
      <c r="D81" s="330">
        <f t="shared" si="8"/>
        <v>4.2767438652440761</v>
      </c>
      <c r="E81" s="330">
        <f t="shared" si="3"/>
        <v>48.099025633586564</v>
      </c>
      <c r="F81" s="330">
        <f t="shared" si="9"/>
        <v>47.255162808788398</v>
      </c>
      <c r="G81" s="330">
        <f t="shared" si="10"/>
        <v>1088.0562095362993</v>
      </c>
      <c r="H81" s="315">
        <f t="shared" si="11"/>
        <v>0.06</v>
      </c>
      <c r="I81" s="330">
        <f t="shared" si="12"/>
        <v>5.1628561639578949</v>
      </c>
      <c r="J81" s="330">
        <f t="shared" si="0"/>
        <v>80</v>
      </c>
      <c r="K81" s="337">
        <f t="shared" si="13"/>
        <v>1</v>
      </c>
      <c r="L81" s="325">
        <f t="shared" si="14"/>
        <v>4.3367438652440757</v>
      </c>
      <c r="M81" s="325">
        <f t="shared" si="15"/>
        <v>4.3067438652440764</v>
      </c>
      <c r="N81" s="330">
        <f t="shared" si="16"/>
        <v>0.18283007435745624</v>
      </c>
      <c r="O81" s="330">
        <f t="shared" si="1"/>
        <v>7.3451806519629299</v>
      </c>
      <c r="P81" s="334">
        <f t="shared" si="4"/>
        <v>65.767570942730401</v>
      </c>
      <c r="Q81" s="330">
        <f t="shared" si="17"/>
        <v>1004.6359155042153</v>
      </c>
      <c r="R81" s="279">
        <f>IF(H81&gt;0, rate1(1,$L$52,$L$51,$L$54,L81,$L$53,$L$50,P81),"")</f>
        <v>1090.900660625636</v>
      </c>
      <c r="S81" s="325">
        <f t="shared" si="18"/>
        <v>0.12537790643820371</v>
      </c>
      <c r="T81" s="325">
        <f t="shared" si="19"/>
        <v>0.20903893887804975</v>
      </c>
      <c r="U81" s="330">
        <f t="shared" si="2"/>
        <v>4.2767438652440761</v>
      </c>
      <c r="V81" s="338">
        <f t="shared" si="20"/>
        <v>4.2767438652440761</v>
      </c>
      <c r="W81" s="330">
        <f t="shared" si="21"/>
        <v>1.1004933953753238E-3</v>
      </c>
      <c r="X81" s="330">
        <f t="shared" si="22"/>
        <v>963.49304342059986</v>
      </c>
      <c r="Y81" s="330">
        <f t="shared" si="5"/>
        <v>64.854512114775446</v>
      </c>
      <c r="Z81" s="110">
        <f>IF(H81&gt;0, rate1(1,$L$52,$L$51,$L$54,U81,$L$53,$L$50,Y81),"")</f>
        <v>1086.1985265950716</v>
      </c>
      <c r="AA81" s="338">
        <f t="shared" si="23"/>
        <v>0.12076383397131131</v>
      </c>
      <c r="AB81" s="338">
        <f t="shared" si="24"/>
        <v>1.2516470976688824E-3</v>
      </c>
      <c r="AC81" s="330">
        <f t="shared" si="25"/>
        <v>0.20903893887804975</v>
      </c>
      <c r="AD81" s="330">
        <f t="shared" si="26"/>
        <v>0.2870278634307607</v>
      </c>
      <c r="AE81" s="330">
        <f t="shared" si="27"/>
        <v>-3.5250246209891825E-2</v>
      </c>
      <c r="AF81" s="330">
        <f t="shared" si="28"/>
        <v>742.33439752739912</v>
      </c>
      <c r="AG81" s="330">
        <f t="shared" si="29"/>
        <v>735.69799724809434</v>
      </c>
      <c r="AH81" s="330">
        <f t="shared" si="30"/>
        <v>4.3369009964414715</v>
      </c>
      <c r="AI81" s="330">
        <f t="shared" si="31"/>
        <v>191.62050810214475</v>
      </c>
      <c r="AJ81" s="330">
        <f t="shared" si="32"/>
        <v>1.213941738280379</v>
      </c>
      <c r="AK81" s="339">
        <f t="shared" si="33"/>
        <v>1.8881208844156396</v>
      </c>
      <c r="AL81" s="44">
        <f t="shared" si="34"/>
        <v>0.33428557997657754</v>
      </c>
      <c r="BA81" s="8"/>
    </row>
    <row r="82" spans="1:53" ht="15" x14ac:dyDescent="0.15">
      <c r="A82" s="118"/>
      <c r="B82" s="330">
        <f t="shared" si="6"/>
        <v>742.33439752739912</v>
      </c>
      <c r="C82" s="330">
        <f t="shared" si="7"/>
        <v>735.69799724809434</v>
      </c>
      <c r="D82" s="330">
        <f t="shared" si="8"/>
        <v>4.3369009964414715</v>
      </c>
      <c r="E82" s="330">
        <f t="shared" si="3"/>
        <v>49.858499720324154</v>
      </c>
      <c r="F82" s="330">
        <f t="shared" si="9"/>
        <v>48.978762676955355</v>
      </c>
      <c r="G82" s="330">
        <f t="shared" si="10"/>
        <v>1175.3313893530283</v>
      </c>
      <c r="H82" s="315">
        <f t="shared" si="11"/>
        <v>0.06</v>
      </c>
      <c r="I82" s="330">
        <f t="shared" si="12"/>
        <v>5.3091202234438244</v>
      </c>
      <c r="J82" s="330">
        <f t="shared" si="0"/>
        <v>80</v>
      </c>
      <c r="K82" s="337">
        <f t="shared" si="13"/>
        <v>1</v>
      </c>
      <c r="L82" s="325">
        <f t="shared" si="14"/>
        <v>4.3969009964414711</v>
      </c>
      <c r="M82" s="325">
        <f t="shared" si="15"/>
        <v>4.3669009964414709</v>
      </c>
      <c r="N82" s="330">
        <f t="shared" si="16"/>
        <v>0.18540854467406653</v>
      </c>
      <c r="O82" s="330">
        <f t="shared" si="1"/>
        <v>7.3421576181657269</v>
      </c>
      <c r="P82" s="334">
        <f t="shared" si="4"/>
        <v>66.991587988837225</v>
      </c>
      <c r="Q82" s="330">
        <f t="shared" si="17"/>
        <v>1092.0869085565653</v>
      </c>
      <c r="R82" s="279">
        <f>IF(H82&gt;0, rate1(1,$L$52,$L$51,$L$54,L82,$L$53,$L$50,P82),"")</f>
        <v>1097.0052236913152</v>
      </c>
      <c r="S82" s="325">
        <f t="shared" si="18"/>
        <v>0.13558910745683236</v>
      </c>
      <c r="T82" s="325">
        <f t="shared" si="19"/>
        <v>0.21449121739845203</v>
      </c>
      <c r="U82" s="330">
        <f t="shared" si="2"/>
        <v>4.3369009964414715</v>
      </c>
      <c r="V82" s="338">
        <f t="shared" si="20"/>
        <v>4.3369009964414715</v>
      </c>
      <c r="W82" s="330">
        <f t="shared" si="21"/>
        <v>1.1316704466803884E-3</v>
      </c>
      <c r="X82" s="330">
        <f t="shared" si="22"/>
        <v>1047.8384724626296</v>
      </c>
      <c r="Y82" s="330">
        <f t="shared" si="5"/>
        <v>66.074303947597286</v>
      </c>
      <c r="Z82" s="110">
        <f>IF(H82&gt;0, rate1(1,$L$52,$L$51,$L$54,U82,$L$53,$L$50,Y82),"")</f>
        <v>1092.4514460192499</v>
      </c>
      <c r="AA82" s="338">
        <f t="shared" si="23"/>
        <v>0.13063769006404927</v>
      </c>
      <c r="AB82" s="338">
        <f t="shared" si="24"/>
        <v>1.3017247627905135E-3</v>
      </c>
      <c r="AC82" s="330">
        <f t="shared" si="25"/>
        <v>0.21449121739845203</v>
      </c>
      <c r="AD82" s="330">
        <f t="shared" si="26"/>
        <v>0.27973173320444317</v>
      </c>
      <c r="AE82" s="330">
        <f t="shared" si="27"/>
        <v>-3.4453887725313478E-2</v>
      </c>
      <c r="AF82" s="330">
        <f t="shared" si="28"/>
        <v>742.30531485467475</v>
      </c>
      <c r="AG82" s="330">
        <f t="shared" si="29"/>
        <v>735.48350603069593</v>
      </c>
      <c r="AH82" s="330">
        <f t="shared" si="30"/>
        <v>4.3970660956349485</v>
      </c>
      <c r="AI82" s="330">
        <f t="shared" si="31"/>
        <v>195.52433549651667</v>
      </c>
      <c r="AJ82" s="330">
        <f t="shared" si="32"/>
        <v>1.268254053696078</v>
      </c>
      <c r="AK82" s="339">
        <f t="shared" si="33"/>
        <v>2.0966147681306788</v>
      </c>
      <c r="AL82" s="44">
        <f t="shared" si="34"/>
        <v>0.34961522062474915</v>
      </c>
      <c r="BA82" s="8"/>
    </row>
    <row r="83" spans="1:53" ht="15" x14ac:dyDescent="0.15">
      <c r="A83" s="118"/>
      <c r="B83" s="330">
        <f t="shared" si="6"/>
        <v>742.30531485467475</v>
      </c>
      <c r="C83" s="330">
        <f t="shared" si="7"/>
        <v>735.48350603069593</v>
      </c>
      <c r="D83" s="330">
        <f t="shared" si="8"/>
        <v>4.3970660956349485</v>
      </c>
      <c r="E83" s="330">
        <f t="shared" si="3"/>
        <v>51.693758413613807</v>
      </c>
      <c r="F83" s="330">
        <f t="shared" si="9"/>
        <v>50.776129066968977</v>
      </c>
      <c r="G83" s="330">
        <f t="shared" si="10"/>
        <v>1269.1732908558854</v>
      </c>
      <c r="H83" s="315">
        <f t="shared" si="11"/>
        <v>0.06</v>
      </c>
      <c r="I83" s="330">
        <f t="shared" si="12"/>
        <v>5.4574470591830506</v>
      </c>
      <c r="J83" s="330">
        <f t="shared" si="0"/>
        <v>80</v>
      </c>
      <c r="K83" s="337">
        <f t="shared" si="13"/>
        <v>1</v>
      </c>
      <c r="L83" s="325">
        <f t="shared" si="14"/>
        <v>4.4570660956349482</v>
      </c>
      <c r="M83" s="325">
        <f t="shared" si="15"/>
        <v>4.4270660956349488</v>
      </c>
      <c r="N83" s="330">
        <f t="shared" si="16"/>
        <v>0.18798779208044536</v>
      </c>
      <c r="O83" s="330">
        <f t="shared" si="1"/>
        <v>7.3388028835070855</v>
      </c>
      <c r="P83" s="334">
        <f t="shared" si="4"/>
        <v>68.221394275041064</v>
      </c>
      <c r="Q83" s="330">
        <f t="shared" si="17"/>
        <v>1186.1544857493166</v>
      </c>
      <c r="R83" s="279">
        <f>IF(H83&gt;0, rate1(1,$L$52,$L$51,$L$54,L83,$L$53,$L$50,P83),"")</f>
        <v>1102.9203347501666</v>
      </c>
      <c r="S83" s="325">
        <f t="shared" si="18"/>
        <v>0.146545298105622</v>
      </c>
      <c r="T83" s="325">
        <f t="shared" si="19"/>
        <v>0.22026686555616445</v>
      </c>
      <c r="U83" s="330">
        <f t="shared" si="2"/>
        <v>4.3970660956349485</v>
      </c>
      <c r="V83" s="338">
        <f t="shared" si="20"/>
        <v>4.3970660956349485</v>
      </c>
      <c r="W83" s="330">
        <f t="shared" si="21"/>
        <v>1.1632871909554865E-3</v>
      </c>
      <c r="X83" s="330">
        <f t="shared" si="22"/>
        <v>1138.5662400261901</v>
      </c>
      <c r="Y83" s="330">
        <f t="shared" si="5"/>
        <v>67.299922919921897</v>
      </c>
      <c r="Z83" s="110">
        <f>IF(H83&gt;0, rate1(1,$L$52,$L$51,$L$54,U83,$L$53,$L$50,Y83),"")</f>
        <v>1098.5083425981536</v>
      </c>
      <c r="AA83" s="338">
        <f t="shared" si="23"/>
        <v>0.14123089777181533</v>
      </c>
      <c r="AB83" s="338">
        <f t="shared" si="24"/>
        <v>1.3545983290935727E-3</v>
      </c>
      <c r="AC83" s="330">
        <f t="shared" si="25"/>
        <v>0.22026686555616445</v>
      </c>
      <c r="AD83" s="330">
        <f t="shared" si="26"/>
        <v>0.27239684847061563</v>
      </c>
      <c r="AE83" s="330">
        <f t="shared" si="27"/>
        <v>-3.3742373156030382E-2</v>
      </c>
      <c r="AF83" s="330">
        <f t="shared" si="28"/>
        <v>742.27303578119904</v>
      </c>
      <c r="AG83" s="330">
        <f t="shared" si="29"/>
        <v>735.26323916513979</v>
      </c>
      <c r="AH83" s="330">
        <f t="shared" si="30"/>
        <v>4.4572390872211685</v>
      </c>
      <c r="AI83" s="330">
        <f t="shared" si="31"/>
        <v>199.71239863490166</v>
      </c>
      <c r="AJ83" s="330">
        <f t="shared" si="32"/>
        <v>1.3237297199835507</v>
      </c>
      <c r="AK83" s="339">
        <f t="shared" si="33"/>
        <v>2.3264206570221275</v>
      </c>
      <c r="AL83" s="44">
        <f t="shared" si="34"/>
        <v>0.36525716746447046</v>
      </c>
      <c r="BA83" s="8"/>
    </row>
    <row r="84" spans="1:53" ht="15" x14ac:dyDescent="0.15">
      <c r="A84" s="118"/>
      <c r="B84" s="330">
        <f t="shared" si="6"/>
        <v>742.27303578119904</v>
      </c>
      <c r="C84" s="330">
        <f t="shared" si="7"/>
        <v>735.26323916513979</v>
      </c>
      <c r="D84" s="330">
        <f t="shared" si="8"/>
        <v>4.4572390872211685</v>
      </c>
      <c r="E84" s="330">
        <f t="shared" si="3"/>
        <v>53.6092642420261</v>
      </c>
      <c r="F84" s="330">
        <f t="shared" si="9"/>
        <v>52.651511327819954</v>
      </c>
      <c r="G84" s="330">
        <f t="shared" si="10"/>
        <v>1370.0794967590223</v>
      </c>
      <c r="H84" s="315">
        <f t="shared" si="11"/>
        <v>0.06</v>
      </c>
      <c r="I84" s="330">
        <f t="shared" si="12"/>
        <v>5.6078372928473987</v>
      </c>
      <c r="J84" s="330">
        <f t="shared" si="0"/>
        <v>80</v>
      </c>
      <c r="K84" s="337">
        <f t="shared" si="13"/>
        <v>1</v>
      </c>
      <c r="L84" s="325">
        <f t="shared" si="14"/>
        <v>4.5172390872211681</v>
      </c>
      <c r="M84" s="325">
        <f t="shared" si="15"/>
        <v>4.4872390872211678</v>
      </c>
      <c r="N84" s="330">
        <f t="shared" si="16"/>
        <v>0.19056781350775687</v>
      </c>
      <c r="O84" s="330">
        <f t="shared" si="1"/>
        <v>7.3350803013983654</v>
      </c>
      <c r="P84" s="334">
        <f t="shared" si="4"/>
        <v>69.456939580500915</v>
      </c>
      <c r="Q84" s="330">
        <f t="shared" si="17"/>
        <v>1287.3448148044565</v>
      </c>
      <c r="R84" s="279">
        <f>IF(H84&gt;0, rate1(1,$L$52,$L$51,$L$54,L84,$L$53,$L$50,P84),"")</f>
        <v>1108.6542617052462</v>
      </c>
      <c r="S84" s="325">
        <f t="shared" si="18"/>
        <v>0.15830472754167432</v>
      </c>
      <c r="T84" s="325">
        <f t="shared" si="19"/>
        <v>0.22640950916971242</v>
      </c>
      <c r="U84" s="330">
        <f t="shared" si="2"/>
        <v>4.4572390872211685</v>
      </c>
      <c r="V84" s="338">
        <f t="shared" si="20"/>
        <v>4.4572390872211685</v>
      </c>
      <c r="W84" s="330">
        <f t="shared" si="21"/>
        <v>1.1953437607292727E-3</v>
      </c>
      <c r="X84" s="330">
        <f t="shared" si="22"/>
        <v>1236.1615643404432</v>
      </c>
      <c r="Y84" s="330">
        <f t="shared" si="5"/>
        <v>68.531317967403311</v>
      </c>
      <c r="Z84" s="110">
        <f>IF(H84&gt;0, rate1(1,$L$52,$L$51,$L$54,U84,$L$53,$L$50,Y84),"")</f>
        <v>1104.3778567306642</v>
      </c>
      <c r="AA84" s="338">
        <f t="shared" si="23"/>
        <v>0.15259934626983268</v>
      </c>
      <c r="AB84" s="338">
        <f t="shared" si="24"/>
        <v>1.4106004703530698E-3</v>
      </c>
      <c r="AC84" s="330">
        <f t="shared" si="25"/>
        <v>0.22640950916971242</v>
      </c>
      <c r="AD84" s="330">
        <f t="shared" si="26"/>
        <v>0.26500653713720607</v>
      </c>
      <c r="AE84" s="330">
        <f t="shared" si="27"/>
        <v>-3.3090227070750981E-2</v>
      </c>
      <c r="AF84" s="330">
        <f t="shared" si="28"/>
        <v>742.23719408553711</v>
      </c>
      <c r="AG84" s="330">
        <f t="shared" si="29"/>
        <v>735.03682965597011</v>
      </c>
      <c r="AH84" s="330">
        <f t="shared" si="30"/>
        <v>4.5174198986206875</v>
      </c>
      <c r="AI84" s="330">
        <f t="shared" si="31"/>
        <v>204.22012253077605</v>
      </c>
      <c r="AJ84" s="330">
        <f t="shared" si="32"/>
        <v>1.3804575317976551</v>
      </c>
      <c r="AK84" s="339">
        <f t="shared" si="33"/>
        <v>2.5798902992223081</v>
      </c>
      <c r="AL84" s="44">
        <f t="shared" si="34"/>
        <v>0.38123415935526261</v>
      </c>
      <c r="BA84" s="8"/>
    </row>
    <row r="85" spans="1:53" ht="15" x14ac:dyDescent="0.15">
      <c r="A85" s="118"/>
      <c r="B85" s="330">
        <f t="shared" si="6"/>
        <v>742.23719408553711</v>
      </c>
      <c r="C85" s="330">
        <f t="shared" si="7"/>
        <v>735.03682965597011</v>
      </c>
      <c r="D85" s="330">
        <f t="shared" si="8"/>
        <v>4.5174198986206875</v>
      </c>
      <c r="E85" s="330">
        <f t="shared" si="3"/>
        <v>55.609959282465681</v>
      </c>
      <c r="F85" s="330">
        <f t="shared" si="9"/>
        <v>54.609611762245891</v>
      </c>
      <c r="G85" s="330">
        <f t="shared" si="10"/>
        <v>1478.5927147101911</v>
      </c>
      <c r="H85" s="315">
        <f t="shared" si="11"/>
        <v>0.06</v>
      </c>
      <c r="I85" s="330">
        <f t="shared" si="12"/>
        <v>5.7602915436536026</v>
      </c>
      <c r="J85" s="330">
        <f t="shared" si="0"/>
        <v>80</v>
      </c>
      <c r="K85" s="337">
        <f t="shared" si="13"/>
        <v>1</v>
      </c>
      <c r="L85" s="325">
        <f t="shared" si="14"/>
        <v>4.5774198986206871</v>
      </c>
      <c r="M85" s="325">
        <f t="shared" si="15"/>
        <v>4.5474198986206869</v>
      </c>
      <c r="N85" s="330">
        <f t="shared" si="16"/>
        <v>0.19314860601470407</v>
      </c>
      <c r="O85" s="330">
        <f t="shared" si="1"/>
        <v>7.3309485799934757</v>
      </c>
      <c r="P85" s="334">
        <f t="shared" si="4"/>
        <v>70.698174815793834</v>
      </c>
      <c r="Q85" s="330">
        <f t="shared" si="17"/>
        <v>1396.2106076108082</v>
      </c>
      <c r="R85" s="279">
        <f>IF(H85&gt;0, rate1(1,$L$52,$L$51,$L$54,L85,$L$53,$L$50,P85),"")</f>
        <v>1114.2148103397822</v>
      </c>
      <c r="S85" s="325">
        <f t="shared" si="18"/>
        <v>0.17093139342542293</v>
      </c>
      <c r="T85" s="325">
        <f t="shared" si="19"/>
        <v>0.2329705943308201</v>
      </c>
      <c r="U85" s="330">
        <f t="shared" si="2"/>
        <v>4.5174198986206875</v>
      </c>
      <c r="V85" s="338">
        <f t="shared" si="20"/>
        <v>4.5174198986206875</v>
      </c>
      <c r="W85" s="330">
        <f t="shared" si="21"/>
        <v>1.2278402880010475E-3</v>
      </c>
      <c r="X85" s="330">
        <f t="shared" si="22"/>
        <v>1341.1536725758251</v>
      </c>
      <c r="Y85" s="330">
        <f t="shared" si="5"/>
        <v>69.768439186689804</v>
      </c>
      <c r="Z85" s="110">
        <f>IF(H85&gt;0, rate1(1,$L$52,$L$51,$L$54,U85,$L$53,$L$50,Y85),"")</f>
        <v>1110.068141086781</v>
      </c>
      <c r="AA85" s="338">
        <f t="shared" si="23"/>
        <v>0.16480437298908351</v>
      </c>
      <c r="AB85" s="338">
        <f t="shared" si="24"/>
        <v>1.4701229847136148E-3</v>
      </c>
      <c r="AC85" s="330">
        <f t="shared" si="25"/>
        <v>0.2329705943308201</v>
      </c>
      <c r="AD85" s="330">
        <f t="shared" si="26"/>
        <v>0.25754323275150992</v>
      </c>
      <c r="AE85" s="330">
        <f t="shared" si="27"/>
        <v>-3.2492937020235986E-2</v>
      </c>
      <c r="AF85" s="330">
        <f t="shared" si="28"/>
        <v>742.19737209722098</v>
      </c>
      <c r="AG85" s="330">
        <f t="shared" si="29"/>
        <v>734.80385906163929</v>
      </c>
      <c r="AH85" s="330">
        <f t="shared" si="30"/>
        <v>4.5776084601199392</v>
      </c>
      <c r="AI85" s="330">
        <f t="shared" si="31"/>
        <v>209.08947912815412</v>
      </c>
      <c r="AJ85" s="330">
        <f t="shared" si="32"/>
        <v>1.4385379426665867</v>
      </c>
      <c r="AK85" s="339">
        <f t="shared" si="33"/>
        <v>2.8596881019273397</v>
      </c>
      <c r="AL85" s="44">
        <f t="shared" si="34"/>
        <v>0.39757176915772469</v>
      </c>
      <c r="BA85" s="8"/>
    </row>
    <row r="86" spans="1:53" ht="15" x14ac:dyDescent="0.15">
      <c r="A86" s="118"/>
      <c r="B86" s="330">
        <f t="shared" si="6"/>
        <v>742.19737209722098</v>
      </c>
      <c r="C86" s="330">
        <f t="shared" si="7"/>
        <v>734.80385906163929</v>
      </c>
      <c r="D86" s="330">
        <f t="shared" si="8"/>
        <v>4.5776084601199392</v>
      </c>
      <c r="E86" s="330">
        <f t="shared" si="3"/>
        <v>57.701347403520124</v>
      </c>
      <c r="F86" s="330">
        <f t="shared" si="9"/>
        <v>56.655653342992906</v>
      </c>
      <c r="G86" s="330">
        <f t="shared" si="10"/>
        <v>1595.3066157252479</v>
      </c>
      <c r="H86" s="315">
        <f t="shared" si="11"/>
        <v>0.06</v>
      </c>
      <c r="I86" s="330">
        <f t="shared" si="12"/>
        <v>5.9148104284653531</v>
      </c>
      <c r="J86" s="330">
        <f t="shared" si="0"/>
        <v>80</v>
      </c>
      <c r="K86" s="337">
        <f t="shared" si="13"/>
        <v>1</v>
      </c>
      <c r="L86" s="325">
        <f t="shared" si="14"/>
        <v>4.6376084601199388</v>
      </c>
      <c r="M86" s="325">
        <f t="shared" si="15"/>
        <v>4.6076084601199394</v>
      </c>
      <c r="N86" s="330">
        <f t="shared" si="16"/>
        <v>0.1957301667808089</v>
      </c>
      <c r="O86" s="330">
        <f t="shared" si="1"/>
        <v>7.3263608429487483</v>
      </c>
      <c r="P86" s="334">
        <f t="shared" si="4"/>
        <v>71.945051982993633</v>
      </c>
      <c r="Q86" s="330">
        <f t="shared" si="17"/>
        <v>1513.3574921280754</v>
      </c>
      <c r="R86" s="279">
        <f>IF(H86&gt;0, rate1(1,$L$52,$L$51,$L$54,L86,$L$53,$L$50,P86),"")</f>
        <v>1119.6093556529288</v>
      </c>
      <c r="S86" s="325">
        <f t="shared" si="18"/>
        <v>0.18449589484594994</v>
      </c>
      <c r="T86" s="325">
        <f t="shared" si="19"/>
        <v>0.24001125873405035</v>
      </c>
      <c r="U86" s="330">
        <f t="shared" si="2"/>
        <v>4.5776084601199392</v>
      </c>
      <c r="V86" s="338">
        <f t="shared" si="20"/>
        <v>4.5776084601199392</v>
      </c>
      <c r="W86" s="330">
        <f t="shared" si="21"/>
        <v>1.2607769042443095E-3</v>
      </c>
      <c r="X86" s="330">
        <f t="shared" si="22"/>
        <v>1454.1214863038397</v>
      </c>
      <c r="Y86" s="330">
        <f t="shared" si="5"/>
        <v>71.01123779409707</v>
      </c>
      <c r="Z86" s="110">
        <f>IF(H86&gt;0, rate1(1,$L$52,$L$51,$L$54,U86,$L$53,$L$50,Y86),"")</f>
        <v>1115.5868940045523</v>
      </c>
      <c r="AA86" s="338">
        <f t="shared" si="23"/>
        <v>0.17791353266930024</v>
      </c>
      <c r="AB86" s="338">
        <f t="shared" si="24"/>
        <v>1.5336305295695109E-3</v>
      </c>
      <c r="AC86" s="330">
        <f t="shared" si="25"/>
        <v>0.24001125873405035</v>
      </c>
      <c r="AD86" s="330">
        <f t="shared" si="26"/>
        <v>0.24998827270217475</v>
      </c>
      <c r="AE86" s="330">
        <f t="shared" si="27"/>
        <v>-3.1946088419163916E-2</v>
      </c>
      <c r="AF86" s="330">
        <f t="shared" si="28"/>
        <v>742.1530910052677</v>
      </c>
      <c r="AG86" s="330">
        <f t="shared" si="29"/>
        <v>734.56384780290523</v>
      </c>
      <c r="AH86" s="330">
        <f t="shared" si="30"/>
        <v>4.6378047047233997</v>
      </c>
      <c r="AI86" s="330">
        <f t="shared" si="31"/>
        <v>214.37053693971828</v>
      </c>
      <c r="AJ86" s="330">
        <f t="shared" si="32"/>
        <v>1.4980853140387307</v>
      </c>
      <c r="AK86" s="339">
        <f t="shared" si="33"/>
        <v>3.1688462824887771</v>
      </c>
      <c r="AL86" s="44">
        <f t="shared" si="34"/>
        <v>0.41429892748797703</v>
      </c>
      <c r="BA86" s="8"/>
    </row>
    <row r="87" spans="1:53" ht="15" x14ac:dyDescent="0.15">
      <c r="A87" s="118"/>
      <c r="B87" s="330">
        <f t="shared" si="6"/>
        <v>742.1530910052677</v>
      </c>
      <c r="C87" s="330">
        <f t="shared" si="7"/>
        <v>734.56384780290523</v>
      </c>
      <c r="D87" s="330">
        <f t="shared" si="8"/>
        <v>4.6378047047233997</v>
      </c>
      <c r="E87" s="330">
        <f t="shared" si="3"/>
        <v>59.889595844509223</v>
      </c>
      <c r="F87" s="330">
        <f t="shared" si="9"/>
        <v>58.795471624014674</v>
      </c>
      <c r="G87" s="330">
        <f t="shared" si="10"/>
        <v>1720.8730589073671</v>
      </c>
      <c r="H87" s="315">
        <f t="shared" si="11"/>
        <v>0.06</v>
      </c>
      <c r="I87" s="330">
        <f t="shared" si="12"/>
        <v>6.0713945618899743</v>
      </c>
      <c r="J87" s="330">
        <f t="shared" si="0"/>
        <v>80</v>
      </c>
      <c r="K87" s="337">
        <f t="shared" si="13"/>
        <v>1</v>
      </c>
      <c r="L87" s="325">
        <f t="shared" si="14"/>
        <v>4.6978047047233993</v>
      </c>
      <c r="M87" s="325">
        <f t="shared" si="15"/>
        <v>4.6678047047233999</v>
      </c>
      <c r="N87" s="330">
        <f t="shared" si="16"/>
        <v>0.19831249310021981</v>
      </c>
      <c r="O87" s="330">
        <f t="shared" si="1"/>
        <v>7.3212636284442834</v>
      </c>
      <c r="P87" s="334">
        <f t="shared" si="4"/>
        <v>73.197524137658036</v>
      </c>
      <c r="Q87" s="330">
        <f t="shared" si="17"/>
        <v>1639.4517189372782</v>
      </c>
      <c r="R87" s="279">
        <f>IF(H87&gt;0, rate1(1,$L$52,$L$51,$L$54,L87,$L$53,$L$50,P87),"")</f>
        <v>1124.8448707073289</v>
      </c>
      <c r="S87" s="325">
        <f t="shared" si="18"/>
        <v>0.19907648026780916</v>
      </c>
      <c r="T87" s="325">
        <f t="shared" si="19"/>
        <v>0.24760478149840154</v>
      </c>
      <c r="U87" s="330">
        <f t="shared" si="2"/>
        <v>4.6378047047233997</v>
      </c>
      <c r="V87" s="338">
        <f t="shared" si="20"/>
        <v>4.6378047047233997</v>
      </c>
      <c r="W87" s="330">
        <f t="shared" si="21"/>
        <v>1.2941537404689285E-3</v>
      </c>
      <c r="X87" s="330">
        <f t="shared" si="22"/>
        <v>1575.7006522644008</v>
      </c>
      <c r="Y87" s="330">
        <f t="shared" si="5"/>
        <v>72.259666086273455</v>
      </c>
      <c r="Z87" s="110">
        <f>IF(H87&gt;0, rate1(1,$L$52,$L$51,$L$54,U87,$L$53,$L$50,Y87),"")</f>
        <v>1120.9413902093738</v>
      </c>
      <c r="AA87" s="338">
        <f t="shared" si="23"/>
        <v>0.19200156283759839</v>
      </c>
      <c r="AB87" s="338">
        <f t="shared" si="24"/>
        <v>1.6016785193469544E-3</v>
      </c>
      <c r="AC87" s="330">
        <f t="shared" si="25"/>
        <v>0.24760478149840154</v>
      </c>
      <c r="AD87" s="330">
        <f t="shared" si="26"/>
        <v>0.2423216532286043</v>
      </c>
      <c r="AE87" s="330">
        <f t="shared" si="27"/>
        <v>-3.1445312873283192E-2</v>
      </c>
      <c r="AF87" s="330">
        <f t="shared" si="28"/>
        <v>742.10379871686951</v>
      </c>
      <c r="AG87" s="330">
        <f t="shared" si="29"/>
        <v>734.31624302140688</v>
      </c>
      <c r="AH87" s="330">
        <f t="shared" si="30"/>
        <v>4.6980085680151369</v>
      </c>
      <c r="AI87" s="330">
        <f t="shared" si="31"/>
        <v>220.12349253342092</v>
      </c>
      <c r="AJ87" s="330">
        <f t="shared" si="32"/>
        <v>1.5592307286313476</v>
      </c>
      <c r="AK87" s="339">
        <f t="shared" si="33"/>
        <v>3.5108330182852834</v>
      </c>
      <c r="AL87" s="44">
        <f t="shared" si="34"/>
        <v>0.43144857044315449</v>
      </c>
      <c r="BA87" s="8"/>
    </row>
    <row r="88" spans="1:53" ht="15" x14ac:dyDescent="0.15">
      <c r="A88" s="118"/>
      <c r="B88" s="330">
        <f t="shared" si="6"/>
        <v>742.10379871686951</v>
      </c>
      <c r="C88" s="330">
        <f t="shared" si="7"/>
        <v>734.31624302140688</v>
      </c>
      <c r="D88" s="330">
        <f t="shared" si="8"/>
        <v>4.6980085680151369</v>
      </c>
      <c r="E88" s="330">
        <f t="shared" si="3"/>
        <v>62.181662016781821</v>
      </c>
      <c r="F88" s="330">
        <f t="shared" si="9"/>
        <v>61.035628930645522</v>
      </c>
      <c r="G88" s="330">
        <f t="shared" si="10"/>
        <v>1856.0108844971612</v>
      </c>
      <c r="H88" s="315">
        <f t="shared" si="11"/>
        <v>0.06</v>
      </c>
      <c r="I88" s="330">
        <f t="shared" si="12"/>
        <v>6.2300445563701032</v>
      </c>
      <c r="J88" s="330">
        <f t="shared" si="0"/>
        <v>80</v>
      </c>
      <c r="K88" s="337">
        <f t="shared" si="13"/>
        <v>1</v>
      </c>
      <c r="L88" s="325">
        <f t="shared" si="14"/>
        <v>4.7580085680151365</v>
      </c>
      <c r="M88" s="325">
        <f t="shared" si="15"/>
        <v>4.7280085680151362</v>
      </c>
      <c r="N88" s="330">
        <f t="shared" si="16"/>
        <v>0.20089558237585869</v>
      </c>
      <c r="O88" s="330">
        <f t="shared" si="1"/>
        <v>7.3155956486742637</v>
      </c>
      <c r="P88" s="334">
        <f t="shared" si="4"/>
        <v>74.455545352609178</v>
      </c>
      <c r="Q88" s="330">
        <f t="shared" si="17"/>
        <v>1775.2295864968942</v>
      </c>
      <c r="R88" s="279">
        <f>IF(H88&gt;0, rate1(1,$L$52,$L$51,$L$54,L88,$L$53,$L$50,P88),"")</f>
        <v>1129.9279532141538</v>
      </c>
      <c r="S88" s="325">
        <f t="shared" si="18"/>
        <v>0.21476033942306774</v>
      </c>
      <c r="T88" s="325">
        <f t="shared" si="19"/>
        <v>0.25583983140670258</v>
      </c>
      <c r="U88" s="330">
        <f t="shared" si="2"/>
        <v>4.6980085680151369</v>
      </c>
      <c r="V88" s="338">
        <f t="shared" si="20"/>
        <v>4.6980085680151369</v>
      </c>
      <c r="W88" s="330">
        <f t="shared" si="21"/>
        <v>1.3279709272300266E-3</v>
      </c>
      <c r="X88" s="330">
        <f t="shared" si="22"/>
        <v>1706.5920972347185</v>
      </c>
      <c r="Y88" s="330">
        <f t="shared" si="5"/>
        <v>73.513677402736178</v>
      </c>
      <c r="Z88" s="110">
        <f>IF(H88&gt;0, rate1(1,$L$52,$L$51,$L$54,U88,$L$53,$L$50,Y88),"")</f>
        <v>1126.1385091008312</v>
      </c>
      <c r="AA88" s="338">
        <f t="shared" si="23"/>
        <v>0.20715156922990099</v>
      </c>
      <c r="AB88" s="338">
        <f t="shared" si="24"/>
        <v>1.6749366911657498E-3</v>
      </c>
      <c r="AC88" s="330">
        <f t="shared" si="25"/>
        <v>0.25583983140670258</v>
      </c>
      <c r="AD88" s="330">
        <f t="shared" si="26"/>
        <v>0.23452173052998695</v>
      </c>
      <c r="AE88" s="330">
        <f t="shared" si="27"/>
        <v>-3.0986219729746429E-2</v>
      </c>
      <c r="AF88" s="330">
        <f t="shared" si="28"/>
        <v>742.04885446783862</v>
      </c>
      <c r="AG88" s="330">
        <f t="shared" si="29"/>
        <v>734.06040319000022</v>
      </c>
      <c r="AH88" s="330">
        <f t="shared" si="30"/>
        <v>4.7582199880290768</v>
      </c>
      <c r="AI88" s="330">
        <f t="shared" si="31"/>
        <v>226.42136667116651</v>
      </c>
      <c r="AJ88" s="330">
        <f t="shared" si="32"/>
        <v>1.6221255527066716</v>
      </c>
      <c r="AK88" s="339">
        <f t="shared" si="33"/>
        <v>3.8896376062186446</v>
      </c>
      <c r="AL88" s="44">
        <f t="shared" si="34"/>
        <v>0.44905844984582816</v>
      </c>
      <c r="BA88" s="8"/>
    </row>
    <row r="89" spans="1:53" ht="15" x14ac:dyDescent="0.15">
      <c r="A89" s="118"/>
      <c r="B89" s="330">
        <f t="shared" si="6"/>
        <v>742.04885446783862</v>
      </c>
      <c r="C89" s="330">
        <f t="shared" si="7"/>
        <v>734.06040319000022</v>
      </c>
      <c r="D89" s="330">
        <f t="shared" si="8"/>
        <v>4.7582199880290768</v>
      </c>
      <c r="E89" s="330">
        <f t="shared" si="3"/>
        <v>64.585453643415619</v>
      </c>
      <c r="F89" s="330">
        <f t="shared" si="9"/>
        <v>63.383557830098724</v>
      </c>
      <c r="G89" s="330">
        <f t="shared" si="10"/>
        <v>2001.5167423061296</v>
      </c>
      <c r="H89" s="315">
        <f t="shared" si="11"/>
        <v>0.06</v>
      </c>
      <c r="I89" s="330">
        <f t="shared" si="12"/>
        <v>6.390761022270727</v>
      </c>
      <c r="J89" s="330">
        <f t="shared" si="0"/>
        <v>80</v>
      </c>
      <c r="K89" s="337">
        <f t="shared" si="13"/>
        <v>1</v>
      </c>
      <c r="L89" s="325">
        <f t="shared" si="14"/>
        <v>4.8182199880290764</v>
      </c>
      <c r="M89" s="325">
        <f t="shared" si="15"/>
        <v>4.788219988029077</v>
      </c>
      <c r="N89" s="330">
        <f t="shared" si="16"/>
        <v>0.20347943211394082</v>
      </c>
      <c r="O89" s="330">
        <f t="shared" si="1"/>
        <v>7.3092862357592949</v>
      </c>
      <c r="P89" s="334">
        <f t="shared" si="4"/>
        <v>75.719070683401668</v>
      </c>
      <c r="Q89" s="330">
        <f t="shared" si="17"/>
        <v>1921.5091101735738</v>
      </c>
      <c r="R89" s="279">
        <f>IF(H89&gt;0, rate1(1,$L$52,$L$51,$L$54,L89,$L$53,$L$50,P89),"")</f>
        <v>1134.8648500583336</v>
      </c>
      <c r="S89" s="325">
        <f t="shared" si="18"/>
        <v>0.23164521496580229</v>
      </c>
      <c r="T89" s="325">
        <f t="shared" si="19"/>
        <v>0.26482483883390456</v>
      </c>
      <c r="U89" s="330">
        <f t="shared" si="2"/>
        <v>4.7582199880290768</v>
      </c>
      <c r="V89" s="338">
        <f t="shared" si="20"/>
        <v>4.7582199880290768</v>
      </c>
      <c r="W89" s="330">
        <f t="shared" si="21"/>
        <v>1.362228594613768E-3</v>
      </c>
      <c r="X89" s="330">
        <f t="shared" si="22"/>
        <v>1847.5725605893701</v>
      </c>
      <c r="Y89" s="330">
        <f t="shared" si="5"/>
        <v>74.773226090167753</v>
      </c>
      <c r="Z89" s="110">
        <f>IF(H89&gt;0, rate1(1,$L$52,$L$51,$L$54,U89,$L$53,$L$50,Y89),"")</f>
        <v>1131.1847608271048</v>
      </c>
      <c r="AA89" s="338">
        <f t="shared" si="23"/>
        <v>0.22345649812704188</v>
      </c>
      <c r="AB89" s="338">
        <f t="shared" si="24"/>
        <v>1.7542205830429157E-3</v>
      </c>
      <c r="AC89" s="330">
        <f t="shared" si="25"/>
        <v>0.26482483883390456</v>
      </c>
      <c r="AD89" s="330">
        <f t="shared" si="26"/>
        <v>0.22656485042791391</v>
      </c>
      <c r="AE89" s="330">
        <f t="shared" si="27"/>
        <v>-3.0564317330753581E-2</v>
      </c>
      <c r="AF89" s="330">
        <f t="shared" si="28"/>
        <v>741.98750906111866</v>
      </c>
      <c r="AG89" s="330">
        <f t="shared" si="29"/>
        <v>733.79557835116634</v>
      </c>
      <c r="AH89" s="330">
        <f t="shared" si="30"/>
        <v>4.8184389051273282</v>
      </c>
      <c r="AI89" s="330">
        <f t="shared" si="31"/>
        <v>233.35363573935012</v>
      </c>
      <c r="AJ89" s="330">
        <f t="shared" si="32"/>
        <v>1.6869460070787132</v>
      </c>
      <c r="AK89" s="339">
        <f t="shared" si="33"/>
        <v>4.3098781272430529</v>
      </c>
      <c r="AL89" s="44">
        <f t="shared" si="34"/>
        <v>0.46717215917952148</v>
      </c>
      <c r="BA89" s="8"/>
    </row>
    <row r="90" spans="1:53" ht="15" x14ac:dyDescent="0.15">
      <c r="A90" s="118"/>
      <c r="B90" s="330">
        <f t="shared" si="6"/>
        <v>741.98750906111866</v>
      </c>
      <c r="C90" s="330">
        <f t="shared" si="7"/>
        <v>733.79557835116634</v>
      </c>
      <c r="D90" s="330">
        <f t="shared" si="8"/>
        <v>4.8184389051273282</v>
      </c>
      <c r="E90" s="330">
        <f t="shared" si="3"/>
        <v>67.110033633368545</v>
      </c>
      <c r="F90" s="330">
        <f t="shared" si="9"/>
        <v>65.847743638392075</v>
      </c>
      <c r="G90" s="330">
        <f t="shared" si="10"/>
        <v>2158.2786005474536</v>
      </c>
      <c r="H90" s="315">
        <f t="shared" si="11"/>
        <v>0.06</v>
      </c>
      <c r="I90" s="330">
        <f t="shared" si="12"/>
        <v>6.553544567961854</v>
      </c>
      <c r="J90" s="330">
        <f t="shared" si="0"/>
        <v>80</v>
      </c>
      <c r="K90" s="337">
        <f t="shared" si="13"/>
        <v>1</v>
      </c>
      <c r="L90" s="325">
        <f t="shared" si="14"/>
        <v>4.8784389051273278</v>
      </c>
      <c r="M90" s="325">
        <f t="shared" si="15"/>
        <v>4.8484389051273276</v>
      </c>
      <c r="N90" s="330">
        <f t="shared" si="16"/>
        <v>0.20606403991883582</v>
      </c>
      <c r="O90" s="330">
        <f t="shared" si="1"/>
        <v>7.3022533718833422</v>
      </c>
      <c r="P90" s="334">
        <f t="shared" si="4"/>
        <v>76.988056135379395</v>
      </c>
      <c r="Q90" s="330">
        <f t="shared" si="17"/>
        <v>2079.2046655575505</v>
      </c>
      <c r="R90" s="279">
        <f>IF(H90&gt;0, rate1(1,$L$52,$L$51,$L$54,L90,$L$53,$L$50,P90),"")</f>
        <v>1139.6614799463284</v>
      </c>
      <c r="S90" s="325">
        <f t="shared" si="18"/>
        <v>0.24984143952580298</v>
      </c>
      <c r="T90" s="325">
        <f t="shared" si="19"/>
        <v>0.27469397908167142</v>
      </c>
      <c r="U90" s="330">
        <f t="shared" si="2"/>
        <v>4.8184389051273282</v>
      </c>
      <c r="V90" s="338">
        <f t="shared" si="20"/>
        <v>4.8184389051273282</v>
      </c>
      <c r="W90" s="330">
        <f t="shared" si="21"/>
        <v>1.3969268723279527E-3</v>
      </c>
      <c r="X90" s="330">
        <f t="shared" si="22"/>
        <v>1999.5077309109161</v>
      </c>
      <c r="Y90" s="330">
        <f t="shared" si="5"/>
        <v>76.038267468368801</v>
      </c>
      <c r="Z90" s="110">
        <f>IF(H90&gt;0, rate1(1,$L$52,$L$51,$L$54,U90,$L$53,$L$50,Y90),"")</f>
        <v>1136.0863103446382</v>
      </c>
      <c r="AA90" s="338">
        <f t="shared" si="23"/>
        <v>0.24102098834581998</v>
      </c>
      <c r="AB90" s="338">
        <f t="shared" si="24"/>
        <v>1.8405342583629259E-3</v>
      </c>
      <c r="AC90" s="330">
        <f t="shared" si="25"/>
        <v>0.27469397908167142</v>
      </c>
      <c r="AD90" s="330">
        <f t="shared" si="26"/>
        <v>0.21842488212004429</v>
      </c>
      <c r="AE90" s="330">
        <f t="shared" si="27"/>
        <v>-3.0174918974349325E-2</v>
      </c>
      <c r="AF90" s="330">
        <f t="shared" si="28"/>
        <v>741.9188791219558</v>
      </c>
      <c r="AG90" s="330">
        <f t="shared" si="29"/>
        <v>733.52088437208465</v>
      </c>
      <c r="AH90" s="330">
        <f t="shared" si="30"/>
        <v>4.8786652618858897</v>
      </c>
      <c r="AI90" s="330">
        <f t="shared" si="31"/>
        <v>241.03120436658784</v>
      </c>
      <c r="AJ90" s="330">
        <f t="shared" si="32"/>
        <v>1.7538991194027653</v>
      </c>
      <c r="AK90" s="339">
        <f t="shared" si="33"/>
        <v>4.7769393360533678</v>
      </c>
      <c r="AL90" s="44">
        <f t="shared" si="34"/>
        <v>0.48584045003866949</v>
      </c>
      <c r="BA90" s="8"/>
    </row>
    <row r="91" spans="1:53" ht="15" x14ac:dyDescent="0.15">
      <c r="A91" s="118"/>
      <c r="B91" s="330">
        <f t="shared" si="6"/>
        <v>741.9188791219558</v>
      </c>
      <c r="C91" s="330">
        <f t="shared" si="7"/>
        <v>733.52088437208465</v>
      </c>
      <c r="D91" s="330">
        <f t="shared" si="8"/>
        <v>4.8786652618858897</v>
      </c>
      <c r="E91" s="330">
        <f t="shared" si="3"/>
        <v>69.765885995652127</v>
      </c>
      <c r="F91" s="330">
        <f t="shared" si="9"/>
        <v>68.437959814510336</v>
      </c>
      <c r="G91" s="330">
        <f t="shared" si="10"/>
        <v>2327.2928423838084</v>
      </c>
      <c r="H91" s="315">
        <f t="shared" si="11"/>
        <v>0.06</v>
      </c>
      <c r="I91" s="330">
        <f t="shared" si="12"/>
        <v>6.7183957998969168</v>
      </c>
      <c r="J91" s="330">
        <f t="shared" si="0"/>
        <v>80</v>
      </c>
      <c r="K91" s="337">
        <f t="shared" si="13"/>
        <v>1</v>
      </c>
      <c r="L91" s="325">
        <f t="shared" si="14"/>
        <v>4.9386652618858893</v>
      </c>
      <c r="M91" s="325">
        <f t="shared" si="15"/>
        <v>4.9086652618858899</v>
      </c>
      <c r="N91" s="330">
        <f t="shared" si="16"/>
        <v>0.20864940348824845</v>
      </c>
      <c r="O91" s="330">
        <f t="shared" si="1"/>
        <v>7.2944011598231864</v>
      </c>
      <c r="P91" s="334">
        <f t="shared" si="4"/>
        <v>78.26245863222826</v>
      </c>
      <c r="Q91" s="330">
        <f t="shared" si="17"/>
        <v>2249.3456418110454</v>
      </c>
      <c r="R91" s="279">
        <f>IF(H91&gt;0, rate1(1,$L$52,$L$51,$L$54,L91,$L$53,$L$50,P91),"")</f>
        <v>1144.3234543406747</v>
      </c>
      <c r="S91" s="325">
        <f t="shared" si="18"/>
        <v>0.26947454811493882</v>
      </c>
      <c r="T91" s="325">
        <f t="shared" si="19"/>
        <v>0.28561551544829233</v>
      </c>
      <c r="U91" s="330">
        <f t="shared" si="2"/>
        <v>4.8786652618858897</v>
      </c>
      <c r="V91" s="338">
        <f t="shared" si="20"/>
        <v>4.8786652618858897</v>
      </c>
      <c r="W91" s="330">
        <f t="shared" si="21"/>
        <v>1.432065889598988E-3</v>
      </c>
      <c r="X91" s="330">
        <f t="shared" si="22"/>
        <v>2163.3688676412812</v>
      </c>
      <c r="Y91" s="330">
        <f t="shared" si="5"/>
        <v>77.308757797768692</v>
      </c>
      <c r="Z91" s="110">
        <f>IF(H91&gt;0, rate1(1,$L$52,$L$51,$L$54,U91,$L$53,$L$50,Y91),"")</f>
        <v>1140.8489996409496</v>
      </c>
      <c r="AA91" s="338">
        <f t="shared" si="23"/>
        <v>0.25996373366470482</v>
      </c>
      <c r="AB91" s="338">
        <f t="shared" si="24"/>
        <v>1.9351293372291951E-3</v>
      </c>
      <c r="AC91" s="330">
        <f t="shared" si="25"/>
        <v>0.28561551544829233</v>
      </c>
      <c r="AD91" s="330">
        <f t="shared" si="26"/>
        <v>0.21007262125037587</v>
      </c>
      <c r="AE91" s="330">
        <f t="shared" si="27"/>
        <v>-2.9813026376342314E-2</v>
      </c>
      <c r="AF91" s="330">
        <f t="shared" si="28"/>
        <v>741.84191300999578</v>
      </c>
      <c r="AG91" s="330">
        <f t="shared" si="29"/>
        <v>733.23526885663637</v>
      </c>
      <c r="AH91" s="330">
        <f t="shared" si="30"/>
        <v>4.9388990029873758</v>
      </c>
      <c r="AI91" s="330">
        <f t="shared" si="31"/>
        <v>249.59334213144788</v>
      </c>
      <c r="AJ91" s="330">
        <f t="shared" si="32"/>
        <v>1.8232306033281676</v>
      </c>
      <c r="AK91" s="339">
        <f t="shared" si="33"/>
        <v>5.2971518265019544</v>
      </c>
      <c r="AL91" s="44">
        <f t="shared" si="34"/>
        <v>0.50512294638799649</v>
      </c>
      <c r="BA91" s="8"/>
    </row>
    <row r="92" spans="1:53" ht="15" x14ac:dyDescent="0.15">
      <c r="A92" s="118"/>
      <c r="B92" s="330">
        <f t="shared" si="6"/>
        <v>741.84191300999578</v>
      </c>
      <c r="C92" s="330">
        <f t="shared" si="7"/>
        <v>733.23526885663637</v>
      </c>
      <c r="D92" s="330">
        <f t="shared" si="8"/>
        <v>4.9388990029873758</v>
      </c>
      <c r="E92" s="330">
        <f t="shared" si="3"/>
        <v>72.565266619699258</v>
      </c>
      <c r="F92" s="330">
        <f t="shared" si="9"/>
        <v>71.165576307675693</v>
      </c>
      <c r="G92" s="330">
        <f t="shared" si="10"/>
        <v>2479.8341215320697</v>
      </c>
      <c r="H92" s="315">
        <f t="shared" si="11"/>
        <v>0.04</v>
      </c>
      <c r="I92" s="330">
        <f t="shared" si="12"/>
        <v>6.8853153226875294</v>
      </c>
      <c r="J92" s="330">
        <f t="shared" si="0"/>
        <v>80</v>
      </c>
      <c r="K92" s="337">
        <f t="shared" si="13"/>
        <v>1</v>
      </c>
      <c r="L92" s="325">
        <f t="shared" si="14"/>
        <v>4.9788990029873759</v>
      </c>
      <c r="M92" s="325">
        <f t="shared" si="15"/>
        <v>4.9588990029873763</v>
      </c>
      <c r="N92" s="330">
        <f t="shared" si="16"/>
        <v>0.14117174901410223</v>
      </c>
      <c r="O92" s="330">
        <f t="shared" si="1"/>
        <v>7.2856165276103404</v>
      </c>
      <c r="P92" s="334">
        <f t="shared" si="4"/>
        <v>79.222397744766823</v>
      </c>
      <c r="Q92" s="330">
        <f t="shared" si="17"/>
        <v>2417.9581377577947</v>
      </c>
      <c r="R92" s="279">
        <f>IF(H92&gt;0, rate1(1,$L$52,$L$51,$L$54,L92,$L$53,$L$50,P92),"")</f>
        <v>1147.7369152989809</v>
      </c>
      <c r="S92" s="325">
        <f t="shared" si="18"/>
        <v>0.28916126668582826</v>
      </c>
      <c r="T92" s="325">
        <f t="shared" si="19"/>
        <v>0.19859884161898658</v>
      </c>
      <c r="U92" s="330">
        <f t="shared" si="2"/>
        <v>4.9388990029873758</v>
      </c>
      <c r="V92" s="338">
        <f t="shared" si="20"/>
        <v>4.9388990029873758</v>
      </c>
      <c r="W92" s="330">
        <f t="shared" si="21"/>
        <v>1.4676457753424188E-3</v>
      </c>
      <c r="X92" s="330">
        <f t="shared" si="22"/>
        <v>2340.2541723221939</v>
      </c>
      <c r="Y92" s="330">
        <f t="shared" si="5"/>
        <v>78.584654248408299</v>
      </c>
      <c r="Z92" s="110">
        <f>IF(H92&gt;0, rate1(1,$L$52,$L$51,$L$54,U92,$L$53,$L$50,Y92),"")</f>
        <v>1145.4783682808647</v>
      </c>
      <c r="AA92" s="338">
        <f t="shared" si="23"/>
        <v>0.28042054383646048</v>
      </c>
      <c r="AB92" s="338">
        <f t="shared" si="24"/>
        <v>2.0395882105462243E-3</v>
      </c>
      <c r="AC92" s="330">
        <f t="shared" si="25"/>
        <v>0.19859884161898658</v>
      </c>
      <c r="AD92" s="330">
        <f t="shared" si="26"/>
        <v>0.20141104386067019</v>
      </c>
      <c r="AE92" s="330">
        <f t="shared" si="27"/>
        <v>-3.5775797488392977E-2</v>
      </c>
      <c r="AF92" s="330">
        <f t="shared" si="28"/>
        <v>741.78448591739084</v>
      </c>
      <c r="AG92" s="330">
        <f t="shared" si="29"/>
        <v>733.03667001501742</v>
      </c>
      <c r="AH92" s="330">
        <f t="shared" si="30"/>
        <v>4.9792397613691959</v>
      </c>
      <c r="AI92" s="330">
        <f t="shared" si="31"/>
        <v>173.03516073389727</v>
      </c>
      <c r="AJ92" s="330">
        <f t="shared" si="32"/>
        <v>1.8712959257542501</v>
      </c>
      <c r="AK92" s="339">
        <f t="shared" si="33"/>
        <v>5.878028625151126</v>
      </c>
      <c r="AL92" s="44">
        <f t="shared" si="34"/>
        <v>0.52509041375851229</v>
      </c>
      <c r="BA92" s="8"/>
    </row>
    <row r="93" spans="1:53" ht="15" x14ac:dyDescent="0.15">
      <c r="A93" s="118"/>
      <c r="B93" s="330">
        <f t="shared" si="6"/>
        <v>741.78448591739084</v>
      </c>
      <c r="C93" s="330">
        <f t="shared" si="7"/>
        <v>733.03667001501742</v>
      </c>
      <c r="D93" s="330">
        <f t="shared" si="8"/>
        <v>4.9792397613691959</v>
      </c>
      <c r="E93" s="330">
        <f t="shared" si="3"/>
        <v>74.531038581888566</v>
      </c>
      <c r="F93" s="330">
        <f t="shared" si="9"/>
        <v>73.548152600793912</v>
      </c>
      <c r="G93" s="330">
        <f t="shared" si="10"/>
        <v>2625.6609675768609</v>
      </c>
      <c r="H93" s="315">
        <f t="shared" si="11"/>
        <v>0.04</v>
      </c>
      <c r="I93" s="330">
        <f t="shared" si="12"/>
        <v>6.9982527218987345</v>
      </c>
      <c r="J93" s="330">
        <f t="shared" si="0"/>
        <v>80</v>
      </c>
      <c r="K93" s="337">
        <f t="shared" si="13"/>
        <v>1</v>
      </c>
      <c r="L93" s="325">
        <f t="shared" si="14"/>
        <v>5.0192397613691959</v>
      </c>
      <c r="M93" s="325">
        <f t="shared" si="15"/>
        <v>4.9992397613691963</v>
      </c>
      <c r="N93" s="330">
        <f t="shared" si="16"/>
        <v>0.14233461487221888</v>
      </c>
      <c r="O93" s="330">
        <f t="shared" si="1"/>
        <v>7.2757648652794575</v>
      </c>
      <c r="P93" s="334">
        <f t="shared" si="4"/>
        <v>80.08155188331088</v>
      </c>
      <c r="Q93" s="330">
        <f t="shared" si="17"/>
        <v>2548.752154883498</v>
      </c>
      <c r="R93" s="279">
        <f>IF(H93&gt;0, rate1(1,$L$52,$L$51,$L$54,L93,$L$53,$L$50,P93),"")</f>
        <v>1150.7232094138551</v>
      </c>
      <c r="S93" s="325">
        <f t="shared" si="18"/>
        <v>0.30442343216792317</v>
      </c>
      <c r="T93" s="325">
        <f t="shared" si="19"/>
        <v>0.20462824864247109</v>
      </c>
      <c r="U93" s="330">
        <f t="shared" si="2"/>
        <v>4.9792397613691959</v>
      </c>
      <c r="V93" s="338">
        <f t="shared" si="20"/>
        <v>4.9792397613691959</v>
      </c>
      <c r="W93" s="330">
        <f t="shared" si="21"/>
        <v>1.4917190514545098E-3</v>
      </c>
      <c r="X93" s="330">
        <f t="shared" si="22"/>
        <v>2483.0758384249543</v>
      </c>
      <c r="Y93" s="330">
        <f t="shared" si="5"/>
        <v>79.442083738246211</v>
      </c>
      <c r="Z93" s="110">
        <f>IF(H93&gt;0, rate1(1,$L$52,$L$51,$L$54,U93,$L$53,$L$50,Y93),"")</f>
        <v>1148.5066034656597</v>
      </c>
      <c r="AA93" s="338">
        <f t="shared" si="23"/>
        <v>0.29715143519808035</v>
      </c>
      <c r="AB93" s="338">
        <f t="shared" si="24"/>
        <v>2.1223904069220282E-3</v>
      </c>
      <c r="AC93" s="330">
        <f t="shared" si="25"/>
        <v>0.20462824864247109</v>
      </c>
      <c r="AD93" s="330">
        <f t="shared" si="26"/>
        <v>0.19547643233700582</v>
      </c>
      <c r="AE93" s="330">
        <f t="shared" si="27"/>
        <v>-2.9435579438952326E-2</v>
      </c>
      <c r="AF93" s="330">
        <f t="shared" si="28"/>
        <v>741.72219228362064</v>
      </c>
      <c r="AG93" s="330">
        <f t="shared" si="29"/>
        <v>732.83204176637491</v>
      </c>
      <c r="AH93" s="330">
        <f t="shared" si="30"/>
        <v>5.0195846047624331</v>
      </c>
      <c r="AI93" s="330">
        <f t="shared" si="31"/>
        <v>177.82577684055121</v>
      </c>
      <c r="AJ93" s="330">
        <f t="shared" si="32"/>
        <v>1.9206919748766254</v>
      </c>
      <c r="AK93" s="339">
        <f t="shared" si="33"/>
        <v>6.3071271209638304</v>
      </c>
      <c r="AL93" s="44">
        <f t="shared" si="34"/>
        <v>0.53893322661722409</v>
      </c>
      <c r="BA93" s="8"/>
    </row>
    <row r="94" spans="1:53" ht="15" x14ac:dyDescent="0.15">
      <c r="A94" s="118"/>
      <c r="B94" s="330">
        <f t="shared" si="6"/>
        <v>741.72219228362064</v>
      </c>
      <c r="C94" s="330">
        <f t="shared" si="7"/>
        <v>732.83204176637491</v>
      </c>
      <c r="D94" s="330">
        <f t="shared" si="8"/>
        <v>5.0195846047624331</v>
      </c>
      <c r="E94" s="330">
        <f t="shared" si="3"/>
        <v>76.573572651299585</v>
      </c>
      <c r="F94" s="330">
        <f t="shared" si="9"/>
        <v>75.552305616594083</v>
      </c>
      <c r="G94" s="330">
        <f t="shared" si="10"/>
        <v>2762.7761572916738</v>
      </c>
      <c r="H94" s="315">
        <f t="shared" ref="H94:H125" si="35">dv(S93)</f>
        <v>0.04</v>
      </c>
      <c r="I94" s="330">
        <f t="shared" si="12"/>
        <v>7.1121204137965837</v>
      </c>
      <c r="J94" s="330">
        <f t="shared" si="0"/>
        <v>80</v>
      </c>
      <c r="K94" s="337">
        <f t="shared" si="13"/>
        <v>1</v>
      </c>
      <c r="L94" s="325">
        <f t="shared" si="14"/>
        <v>5.0595846047624331</v>
      </c>
      <c r="M94" s="325">
        <f t="shared" si="15"/>
        <v>5.0395846047624335</v>
      </c>
      <c r="N94" s="330">
        <f t="shared" si="16"/>
        <v>0.14349779434486365</v>
      </c>
      <c r="O94" s="330">
        <f t="shared" si="1"/>
        <v>7.2684141974260257</v>
      </c>
      <c r="P94" s="334">
        <f t="shared" si="4"/>
        <v>80.943107513956249</v>
      </c>
      <c r="Q94" s="330">
        <f t="shared" si="17"/>
        <v>2686.7104023937741</v>
      </c>
      <c r="R94" s="279">
        <f>IF(H94&gt;0, rate1(1,$L$52,$L$51,$L$54,L94,$L$53,$L$50,P94),"")</f>
        <v>1153.654746758072</v>
      </c>
      <c r="S94" s="325">
        <f t="shared" si="18"/>
        <v>0.32040946106348561</v>
      </c>
      <c r="T94" s="325">
        <f t="shared" si="19"/>
        <v>0.21115331383132871</v>
      </c>
      <c r="U94" s="330">
        <f t="shared" si="2"/>
        <v>5.0195846047624331</v>
      </c>
      <c r="V94" s="338">
        <f t="shared" si="20"/>
        <v>5.0195846047624331</v>
      </c>
      <c r="W94" s="330">
        <f t="shared" si="21"/>
        <v>1.5159906249522237E-3</v>
      </c>
      <c r="X94" s="330">
        <f t="shared" si="22"/>
        <v>2617.4389804928537</v>
      </c>
      <c r="Y94" s="330">
        <f t="shared" si="5"/>
        <v>80.301923771978693</v>
      </c>
      <c r="Z94" s="110">
        <f>IF(H94&gt;0, rate1(1,$L$52,$L$51,$L$54,U94,$L$53,$L$50,Y94),"")</f>
        <v>1151.478983316473</v>
      </c>
      <c r="AA94" s="338">
        <f t="shared" si="23"/>
        <v>0.31273816399777987</v>
      </c>
      <c r="AB94" s="338">
        <f t="shared" si="24"/>
        <v>2.2058414210378565E-3</v>
      </c>
      <c r="AC94" s="330">
        <f t="shared" si="25"/>
        <v>0.21115331383132871</v>
      </c>
      <c r="AD94" s="330">
        <f t="shared" si="26"/>
        <v>0.18943581454730274</v>
      </c>
      <c r="AE94" s="330">
        <f t="shared" si="27"/>
        <v>-2.905668906414639E-2</v>
      </c>
      <c r="AF94" s="330">
        <f t="shared" si="28"/>
        <v>741.65453676413415</v>
      </c>
      <c r="AG94" s="330">
        <f t="shared" si="29"/>
        <v>732.62088845254357</v>
      </c>
      <c r="AH94" s="330">
        <f t="shared" si="30"/>
        <v>5.059933523283787</v>
      </c>
      <c r="AI94" s="330">
        <f t="shared" si="31"/>
        <v>183.02990077811276</v>
      </c>
      <c r="AJ94" s="330">
        <f t="shared" si="32"/>
        <v>1.9715336139816566</v>
      </c>
      <c r="AK94" s="339">
        <f t="shared" si="33"/>
        <v>6.7740373222430987</v>
      </c>
      <c r="AL94" s="44">
        <f t="shared" si="34"/>
        <v>0.55315928876446818</v>
      </c>
      <c r="BA94" s="8"/>
    </row>
    <row r="95" spans="1:53" ht="15" x14ac:dyDescent="0.15">
      <c r="A95" s="118"/>
      <c r="B95" s="330">
        <f t="shared" si="6"/>
        <v>741.65453676413415</v>
      </c>
      <c r="C95" s="330">
        <f t="shared" si="7"/>
        <v>732.62088845254357</v>
      </c>
      <c r="D95" s="330">
        <f t="shared" si="8"/>
        <v>5.059933523283787</v>
      </c>
      <c r="E95" s="330">
        <f t="shared" si="3"/>
        <v>78.698534976871798</v>
      </c>
      <c r="F95" s="330">
        <f t="shared" si="9"/>
        <v>77.636053814085699</v>
      </c>
      <c r="G95" s="330">
        <f t="shared" si="10"/>
        <v>2907.4396954544186</v>
      </c>
      <c r="H95" s="315">
        <f t="shared" si="35"/>
        <v>0.04</v>
      </c>
      <c r="I95" s="330">
        <f t="shared" si="12"/>
        <v>7.2269186492724664</v>
      </c>
      <c r="J95" s="330">
        <f t="shared" si="0"/>
        <v>80</v>
      </c>
      <c r="K95" s="337">
        <f t="shared" si="13"/>
        <v>1</v>
      </c>
      <c r="L95" s="325">
        <f t="shared" si="14"/>
        <v>5.099933523283787</v>
      </c>
      <c r="M95" s="325">
        <f t="shared" si="15"/>
        <v>5.0799335232837866</v>
      </c>
      <c r="N95" s="330">
        <f t="shared" si="16"/>
        <v>0.14466128720652804</v>
      </c>
      <c r="O95" s="330">
        <f t="shared" si="1"/>
        <v>7.26044061230344</v>
      </c>
      <c r="P95" s="334">
        <f t="shared" si="4"/>
        <v>81.807052792101857</v>
      </c>
      <c r="Q95" s="330">
        <f t="shared" si="17"/>
        <v>2832.3348430088004</v>
      </c>
      <c r="R95" s="279">
        <f>IF(H95&gt;0, rate1(1,$L$52,$L$51,$L$54,L95,$L$53,$L$50,P95),"")</f>
        <v>1156.5329473960528</v>
      </c>
      <c r="S95" s="325">
        <f t="shared" si="18"/>
        <v>0.33730564399312624</v>
      </c>
      <c r="T95" s="325">
        <f t="shared" si="19"/>
        <v>0.21829261996163365</v>
      </c>
      <c r="U95" s="330">
        <f t="shared" si="2"/>
        <v>5.059933523283787</v>
      </c>
      <c r="V95" s="338">
        <f t="shared" si="20"/>
        <v>5.059933523283787</v>
      </c>
      <c r="W95" s="330">
        <f t="shared" si="21"/>
        <v>1.5404605493358758E-3</v>
      </c>
      <c r="X95" s="330">
        <f t="shared" si="22"/>
        <v>2759.2161521430653</v>
      </c>
      <c r="Y95" s="330">
        <f t="shared" si="5"/>
        <v>81.164162385721369</v>
      </c>
      <c r="Z95" s="110">
        <f>IF(H95&gt;0, rate1(1,$L$52,$L$51,$L$54,U95,$L$53,$L$50,Y95),"")</f>
        <v>1154.3969649272551</v>
      </c>
      <c r="AA95" s="338">
        <f t="shared" si="23"/>
        <v>0.32920586968516985</v>
      </c>
      <c r="AB95" s="338">
        <f t="shared" si="24"/>
        <v>2.2964729113131581E-3</v>
      </c>
      <c r="AC95" s="330">
        <f t="shared" si="25"/>
        <v>0.21829261996163365</v>
      </c>
      <c r="AD95" s="330">
        <f t="shared" si="26"/>
        <v>0.18324027631822945</v>
      </c>
      <c r="AE95" s="330">
        <f t="shared" si="27"/>
        <v>-2.8853635540813771E-2</v>
      </c>
      <c r="AF95" s="330">
        <f t="shared" si="28"/>
        <v>741.58090543137905</v>
      </c>
      <c r="AG95" s="330">
        <f t="shared" si="29"/>
        <v>732.40259583258194</v>
      </c>
      <c r="AH95" s="330">
        <f t="shared" si="30"/>
        <v>5.1002865072903809</v>
      </c>
      <c r="AI95" s="330">
        <f t="shared" si="31"/>
        <v>188.74742864275677</v>
      </c>
      <c r="AJ95" s="330">
        <f t="shared" si="32"/>
        <v>2.0239634552713111</v>
      </c>
      <c r="AK95" s="339">
        <f t="shared" si="33"/>
        <v>7.2797079681843293</v>
      </c>
      <c r="AL95" s="44">
        <f t="shared" si="34"/>
        <v>0.56780168082671723</v>
      </c>
      <c r="BA95" s="8"/>
    </row>
    <row r="96" spans="1:53" ht="15" x14ac:dyDescent="0.15">
      <c r="A96" s="118"/>
      <c r="B96" s="330">
        <f t="shared" si="6"/>
        <v>741.58090543137905</v>
      </c>
      <c r="C96" s="330">
        <f t="shared" si="7"/>
        <v>732.40259583258194</v>
      </c>
      <c r="D96" s="330">
        <f t="shared" si="8"/>
        <v>5.1002865072903809</v>
      </c>
      <c r="E96" s="330">
        <f t="shared" si="3"/>
        <v>80.912668884962642</v>
      </c>
      <c r="F96" s="330">
        <f t="shared" si="9"/>
        <v>79.80560193091722</v>
      </c>
      <c r="G96" s="330">
        <f t="shared" si="10"/>
        <v>3060.1970629088864</v>
      </c>
      <c r="H96" s="315">
        <f t="shared" si="35"/>
        <v>0.04</v>
      </c>
      <c r="I96" s="330">
        <f t="shared" si="12"/>
        <v>7.3426476790376913</v>
      </c>
      <c r="J96" s="330">
        <f t="shared" si="0"/>
        <v>80</v>
      </c>
      <c r="K96" s="337">
        <f t="shared" si="13"/>
        <v>1</v>
      </c>
      <c r="L96" s="325">
        <f t="shared" si="14"/>
        <v>5.1402865072903809</v>
      </c>
      <c r="M96" s="325">
        <f t="shared" si="15"/>
        <v>5.1202865072903805</v>
      </c>
      <c r="N96" s="330">
        <f t="shared" si="16"/>
        <v>0.14582509323841819</v>
      </c>
      <c r="O96" s="330">
        <f t="shared" si="1"/>
        <v>7.2517807058091694</v>
      </c>
      <c r="P96" s="334">
        <f t="shared" si="4"/>
        <v>82.67337603184761</v>
      </c>
      <c r="Q96" s="330">
        <f t="shared" si="17"/>
        <v>2986.1958100395495</v>
      </c>
      <c r="R96" s="279">
        <f>IF(H96&gt;0, rate1(1,$L$52,$L$51,$L$54,L96,$L$53,$L$50,P96),"")</f>
        <v>1159.3591839568626</v>
      </c>
      <c r="S96" s="325">
        <f t="shared" si="18"/>
        <v>0.35518581455879544</v>
      </c>
      <c r="T96" s="325">
        <f t="shared" si="19"/>
        <v>0.22615056636609121</v>
      </c>
      <c r="U96" s="330">
        <f t="shared" si="2"/>
        <v>5.1002865072903809</v>
      </c>
      <c r="V96" s="338">
        <f t="shared" si="20"/>
        <v>5.1002865072903809</v>
      </c>
      <c r="W96" s="330">
        <f t="shared" si="21"/>
        <v>1.5651288780382799E-3</v>
      </c>
      <c r="X96" s="330">
        <f t="shared" si="22"/>
        <v>2908.9432422093578</v>
      </c>
      <c r="Y96" s="330">
        <f t="shared" si="5"/>
        <v>82.028787776780334</v>
      </c>
      <c r="Z96" s="110">
        <f>IF(H96&gt;0, rate1(1,$L$52,$L$51,$L$54,U96,$L$53,$L$50,Y96),"")</f>
        <v>1157.2619564346387</v>
      </c>
      <c r="AA96" s="338">
        <f t="shared" si="23"/>
        <v>0.34662422263382892</v>
      </c>
      <c r="AB96" s="338">
        <f t="shared" si="24"/>
        <v>2.395449804318558E-3</v>
      </c>
      <c r="AC96" s="330">
        <f t="shared" si="25"/>
        <v>0.22615056636609121</v>
      </c>
      <c r="AD96" s="330">
        <f t="shared" si="26"/>
        <v>0.17687331339797857</v>
      </c>
      <c r="AE96" s="330">
        <f t="shared" si="27"/>
        <v>-2.8651414246481391E-2</v>
      </c>
      <c r="AF96" s="330">
        <f t="shared" si="28"/>
        <v>741.50057995825136</v>
      </c>
      <c r="AG96" s="330">
        <f t="shared" si="29"/>
        <v>732.17644526621586</v>
      </c>
      <c r="AH96" s="330">
        <f t="shared" si="30"/>
        <v>5.1406435473720986</v>
      </c>
      <c r="AI96" s="330">
        <f t="shared" si="31"/>
        <v>195.0651441723567</v>
      </c>
      <c r="AJ96" s="330">
        <f t="shared" si="32"/>
        <v>2.0781482175414103</v>
      </c>
      <c r="AK96" s="339">
        <f t="shared" si="33"/>
        <v>7.8284797346352306</v>
      </c>
      <c r="AL96" s="44">
        <f t="shared" si="34"/>
        <v>0.58290147511813772</v>
      </c>
      <c r="BA96" s="8"/>
    </row>
    <row r="97" spans="1:53" ht="15" x14ac:dyDescent="0.15">
      <c r="A97" s="118"/>
      <c r="B97" s="330">
        <f t="shared" si="6"/>
        <v>741.50057995825136</v>
      </c>
      <c r="C97" s="330">
        <f t="shared" si="7"/>
        <v>732.17644526621586</v>
      </c>
      <c r="D97" s="330">
        <f t="shared" si="8"/>
        <v>5.1406435473720986</v>
      </c>
      <c r="E97" s="330">
        <f t="shared" si="3"/>
        <v>83.223784973042314</v>
      </c>
      <c r="F97" s="330">
        <f t="shared" si="9"/>
        <v>82.068226929002478</v>
      </c>
      <c r="G97" s="330">
        <f t="shared" si="10"/>
        <v>3221.6661696105452</v>
      </c>
      <c r="H97" s="315">
        <f t="shared" si="35"/>
        <v>0.04</v>
      </c>
      <c r="I97" s="330">
        <f t="shared" si="12"/>
        <v>7.4593077536284005</v>
      </c>
      <c r="J97" s="330">
        <f t="shared" si="0"/>
        <v>80</v>
      </c>
      <c r="K97" s="337">
        <f t="shared" si="13"/>
        <v>1</v>
      </c>
      <c r="L97" s="325">
        <f t="shared" si="14"/>
        <v>5.1806435473720986</v>
      </c>
      <c r="M97" s="325">
        <f t="shared" si="15"/>
        <v>5.1606435473720982</v>
      </c>
      <c r="N97" s="330">
        <f t="shared" si="16"/>
        <v>0.14698921222834116</v>
      </c>
      <c r="O97" s="330">
        <f t="shared" si="1"/>
        <v>7.2423558952165168</v>
      </c>
      <c r="P97" s="334">
        <f t="shared" si="4"/>
        <v>83.542065702660395</v>
      </c>
      <c r="Q97" s="330">
        <f t="shared" si="17"/>
        <v>3148.9373816508141</v>
      </c>
      <c r="R97" s="279">
        <f>IF(H97&gt;0, rate1(1,$L$52,$L$51,$L$54,L97,$L$53,$L$50,P97),"")</f>
        <v>1162.1347835671013</v>
      </c>
      <c r="S97" s="325">
        <f t="shared" si="18"/>
        <v>0.37413441750791021</v>
      </c>
      <c r="T97" s="325">
        <f t="shared" si="19"/>
        <v>0.2348574779316914</v>
      </c>
      <c r="U97" s="330">
        <f t="shared" si="2"/>
        <v>5.1406435473720986</v>
      </c>
      <c r="V97" s="338">
        <f t="shared" si="20"/>
        <v>5.1406435473720986</v>
      </c>
      <c r="W97" s="330">
        <f t="shared" si="21"/>
        <v>1.5899956644780389E-3</v>
      </c>
      <c r="X97" s="330">
        <f t="shared" si="22"/>
        <v>3067.2271888552541</v>
      </c>
      <c r="Y97" s="330">
        <f t="shared" si="5"/>
        <v>82.895788300247517</v>
      </c>
      <c r="Z97" s="110">
        <f>IF(H97&gt;0, rate1(1,$L$52,$L$51,$L$54,U97,$L$53,$L$50,Y97),"")</f>
        <v>1160.0753190244543</v>
      </c>
      <c r="AA97" s="338">
        <f t="shared" si="23"/>
        <v>0.36507315205078988</v>
      </c>
      <c r="AB97" s="338">
        <f t="shared" si="24"/>
        <v>2.5042186664710514E-3</v>
      </c>
      <c r="AC97" s="330">
        <f t="shared" si="25"/>
        <v>0.2348574779316914</v>
      </c>
      <c r="AD97" s="330">
        <f t="shared" si="26"/>
        <v>0.17031605871044078</v>
      </c>
      <c r="AE97" s="330">
        <f t="shared" si="27"/>
        <v>-2.844746320002264E-2</v>
      </c>
      <c r="AF97" s="330">
        <f t="shared" si="28"/>
        <v>741.41271169254799</v>
      </c>
      <c r="AG97" s="330">
        <f t="shared" si="29"/>
        <v>731.94158778828421</v>
      </c>
      <c r="AH97" s="330">
        <f t="shared" si="30"/>
        <v>5.1810046343444505</v>
      </c>
      <c r="AI97" s="330">
        <f t="shared" si="31"/>
        <v>202.09142799324087</v>
      </c>
      <c r="AJ97" s="330">
        <f t="shared" si="32"/>
        <v>2.1342847253173107</v>
      </c>
      <c r="AK97" s="339">
        <f t="shared" si="33"/>
        <v>8.425417515907375</v>
      </c>
      <c r="AL97" s="44">
        <f t="shared" si="34"/>
        <v>0.5985066866519263</v>
      </c>
      <c r="BA97" s="8"/>
    </row>
    <row r="98" spans="1:53" ht="15" x14ac:dyDescent="0.15">
      <c r="A98" s="118"/>
      <c r="B98" s="330">
        <f t="shared" si="6"/>
        <v>741.41271169254799</v>
      </c>
      <c r="C98" s="330">
        <f t="shared" si="7"/>
        <v>731.94158778828421</v>
      </c>
      <c r="D98" s="330">
        <f t="shared" si="8"/>
        <v>5.1810046343444505</v>
      </c>
      <c r="E98" s="330">
        <f t="shared" si="3"/>
        <v>85.641020829393241</v>
      </c>
      <c r="F98" s="330">
        <f t="shared" si="9"/>
        <v>84.432402901217785</v>
      </c>
      <c r="G98" s="330">
        <f t="shared" si="10"/>
        <v>3392.5483160205058</v>
      </c>
      <c r="H98" s="315">
        <f t="shared" si="35"/>
        <v>0.04</v>
      </c>
      <c r="I98" s="330">
        <f t="shared" si="12"/>
        <v>7.5768991234110219</v>
      </c>
      <c r="J98" s="330">
        <f t="shared" si="0"/>
        <v>80</v>
      </c>
      <c r="K98" s="337">
        <f t="shared" si="13"/>
        <v>1</v>
      </c>
      <c r="L98" s="325">
        <f t="shared" si="14"/>
        <v>5.2210046343444505</v>
      </c>
      <c r="M98" s="325">
        <f t="shared" si="15"/>
        <v>5.20100463434445</v>
      </c>
      <c r="N98" s="330">
        <f t="shared" si="16"/>
        <v>0.1481536439703639</v>
      </c>
      <c r="O98" s="330">
        <f t="shared" si="1"/>
        <v>7.2320742346561726</v>
      </c>
      <c r="P98" s="334">
        <f t="shared" si="4"/>
        <v>84.413110426140591</v>
      </c>
      <c r="Q98" s="330">
        <f t="shared" si="17"/>
        <v>3321.2936536475627</v>
      </c>
      <c r="R98" s="279">
        <f>IF(H98&gt;0, rate1(1,$L$52,$L$51,$L$54,L98,$L$53,$L$50,P98),"")</f>
        <v>1164.8610296910861</v>
      </c>
      <c r="S98" s="325">
        <f t="shared" si="18"/>
        <v>0.39424871278228718</v>
      </c>
      <c r="T98" s="325">
        <f t="shared" si="19"/>
        <v>0.2445783394878962</v>
      </c>
      <c r="U98" s="330">
        <f t="shared" si="2"/>
        <v>5.1810046343444505</v>
      </c>
      <c r="V98" s="338">
        <f t="shared" si="20"/>
        <v>5.1810046343444505</v>
      </c>
      <c r="W98" s="330">
        <f t="shared" si="21"/>
        <v>1.6150609619884904E-3</v>
      </c>
      <c r="X98" s="330">
        <f t="shared" si="22"/>
        <v>3234.7567420438327</v>
      </c>
      <c r="Y98" s="330">
        <f t="shared" si="5"/>
        <v>83.765152465698776</v>
      </c>
      <c r="Z98" s="110">
        <f>IF(H98&gt;0, rate1(1,$L$52,$L$51,$L$54,U98,$L$53,$L$50,Y98),"")</f>
        <v>1162.8383688414515</v>
      </c>
      <c r="AA98" s="338">
        <f t="shared" si="23"/>
        <v>0.3846443859438477</v>
      </c>
      <c r="AB98" s="338">
        <f t="shared" si="24"/>
        <v>2.6245977530662671E-3</v>
      </c>
      <c r="AC98" s="330">
        <f t="shared" si="25"/>
        <v>0.2445783394878962</v>
      </c>
      <c r="AD98" s="330">
        <f t="shared" si="26"/>
        <v>0.16354678048658328</v>
      </c>
      <c r="AE98" s="330">
        <f t="shared" si="27"/>
        <v>-2.8238516931384121E-2</v>
      </c>
      <c r="AF98" s="330">
        <f t="shared" si="28"/>
        <v>741.31628699703049</v>
      </c>
      <c r="AG98" s="330">
        <f t="shared" si="29"/>
        <v>731.69700944879628</v>
      </c>
      <c r="AH98" s="330">
        <f t="shared" si="30"/>
        <v>5.2213697592416661</v>
      </c>
      <c r="AI98" s="330">
        <f t="shared" si="31"/>
        <v>209.96353492292286</v>
      </c>
      <c r="AJ98" s="330">
        <f t="shared" si="32"/>
        <v>2.1926079294625671</v>
      </c>
      <c r="AK98" s="339">
        <f t="shared" si="33"/>
        <v>9.0764886326414853</v>
      </c>
      <c r="AL98" s="44">
        <f t="shared" si="34"/>
        <v>0.61467400089138557</v>
      </c>
      <c r="BA98" s="8"/>
    </row>
    <row r="99" spans="1:53" ht="15" x14ac:dyDescent="0.15">
      <c r="A99" s="118"/>
      <c r="B99" s="330">
        <f t="shared" si="6"/>
        <v>741.31628699703049</v>
      </c>
      <c r="C99" s="330">
        <f t="shared" si="7"/>
        <v>731.69700944879628</v>
      </c>
      <c r="D99" s="330">
        <f t="shared" si="8"/>
        <v>5.2213697592416661</v>
      </c>
      <c r="E99" s="330">
        <f t="shared" si="3"/>
        <v>88.175187666586268</v>
      </c>
      <c r="F99" s="330">
        <f t="shared" si="9"/>
        <v>86.908104247989755</v>
      </c>
      <c r="G99" s="330">
        <f t="shared" si="10"/>
        <v>3573.6474364565415</v>
      </c>
      <c r="H99" s="315">
        <f t="shared" si="35"/>
        <v>0.04</v>
      </c>
      <c r="I99" s="330">
        <f t="shared" si="12"/>
        <v>7.6954220385873668</v>
      </c>
      <c r="J99" s="330">
        <f t="shared" si="0"/>
        <v>80</v>
      </c>
      <c r="K99" s="337">
        <f t="shared" si="13"/>
        <v>1</v>
      </c>
      <c r="L99" s="325">
        <f t="shared" si="14"/>
        <v>5.2613697592416662</v>
      </c>
      <c r="M99" s="325">
        <f t="shared" si="15"/>
        <v>5.2413697592416657</v>
      </c>
      <c r="N99" s="330">
        <f t="shared" si="16"/>
        <v>0.14931838826471733</v>
      </c>
      <c r="O99" s="330">
        <f t="shared" si="1"/>
        <v>7.2208270966461408</v>
      </c>
      <c r="P99" s="334">
        <f t="shared" si="4"/>
        <v>85.286498972879428</v>
      </c>
      <c r="Q99" s="330">
        <f t="shared" si="17"/>
        <v>3504.1102441785902</v>
      </c>
      <c r="R99" s="279">
        <f>IF(H99&gt;0, rate1(1,$L$52,$L$51,$L$54,L99,$L$53,$L$50,P99),"")</f>
        <v>1167.5391638834176</v>
      </c>
      <c r="S99" s="325">
        <f t="shared" si="18"/>
        <v>0.41564193489613432</v>
      </c>
      <c r="T99" s="325">
        <f t="shared" si="19"/>
        <v>0.25552550256695267</v>
      </c>
      <c r="U99" s="330">
        <f t="shared" si="2"/>
        <v>5.2213697592416661</v>
      </c>
      <c r="V99" s="338">
        <f t="shared" si="20"/>
        <v>5.2213697592416661</v>
      </c>
      <c r="W99" s="330">
        <f t="shared" si="21"/>
        <v>1.6403248239278412E-3</v>
      </c>
      <c r="X99" s="330">
        <f t="shared" si="22"/>
        <v>3412.3213284909502</v>
      </c>
      <c r="Y99" s="330">
        <f t="shared" si="5"/>
        <v>84.636868933985426</v>
      </c>
      <c r="Z99" s="110">
        <f>IF(H99&gt;0, rate1(1,$L$52,$L$51,$L$54,U99,$L$53,$L$50,Y99),"")</f>
        <v>1165.5523788075664</v>
      </c>
      <c r="AA99" s="338">
        <f t="shared" si="23"/>
        <v>0.4054442818042342</v>
      </c>
      <c r="AB99" s="338">
        <f t="shared" si="24"/>
        <v>2.7589084987788164E-3</v>
      </c>
      <c r="AC99" s="330">
        <f t="shared" si="25"/>
        <v>0.25552550256695267</v>
      </c>
      <c r="AD99" s="330">
        <f t="shared" si="26"/>
        <v>0.15654014804068028</v>
      </c>
      <c r="AE99" s="330">
        <f t="shared" si="27"/>
        <v>-2.8020710327334542E-2</v>
      </c>
      <c r="AF99" s="330">
        <f t="shared" si="28"/>
        <v>741.21007988272822</v>
      </c>
      <c r="AG99" s="330">
        <f t="shared" si="29"/>
        <v>731.44148394622937</v>
      </c>
      <c r="AH99" s="330">
        <f t="shared" si="30"/>
        <v>5.2617389133098653</v>
      </c>
      <c r="AI99" s="330">
        <f t="shared" si="31"/>
        <v>218.85818520813891</v>
      </c>
      <c r="AJ99" s="330">
        <f t="shared" si="32"/>
        <v>2.2534018697981613</v>
      </c>
      <c r="AK99" s="339">
        <f t="shared" si="33"/>
        <v>9.7888000694699606</v>
      </c>
      <c r="AL99" s="44">
        <f t="shared" si="34"/>
        <v>0.63147108368521943</v>
      </c>
      <c r="BA99" s="8"/>
    </row>
    <row r="100" spans="1:53" ht="15" x14ac:dyDescent="0.15">
      <c r="A100" s="118"/>
      <c r="B100" s="330">
        <f t="shared" si="6"/>
        <v>741.21007988272822</v>
      </c>
      <c r="C100" s="330">
        <f t="shared" si="7"/>
        <v>731.44148394622937</v>
      </c>
      <c r="D100" s="330">
        <f t="shared" si="8"/>
        <v>5.2617389133098653</v>
      </c>
      <c r="E100" s="330">
        <f t="shared" si="3"/>
        <v>90.839242902945287</v>
      </c>
      <c r="F100" s="330">
        <f t="shared" si="9"/>
        <v>89.507215284765778</v>
      </c>
      <c r="G100" s="330">
        <f t="shared" si="10"/>
        <v>3765.8958348206411</v>
      </c>
      <c r="H100" s="315">
        <f t="shared" si="35"/>
        <v>0.04</v>
      </c>
      <c r="I100" s="330">
        <f t="shared" si="12"/>
        <v>7.814876749199084</v>
      </c>
      <c r="J100" s="330">
        <f t="shared" si="0"/>
        <v>80</v>
      </c>
      <c r="K100" s="337">
        <f t="shared" si="13"/>
        <v>1</v>
      </c>
      <c r="L100" s="325">
        <f t="shared" si="14"/>
        <v>5.3017389133098654</v>
      </c>
      <c r="M100" s="325">
        <f t="shared" si="15"/>
        <v>5.2817389133098658</v>
      </c>
      <c r="N100" s="330">
        <f t="shared" si="16"/>
        <v>0.1504834449175938</v>
      </c>
      <c r="O100" s="330">
        <f t="shared" si="1"/>
        <v>7.2084847356199004</v>
      </c>
      <c r="P100" s="334">
        <f t="shared" si="4"/>
        <v>86.162220259400328</v>
      </c>
      <c r="Q100" s="330">
        <f t="shared" si="17"/>
        <v>3698.3733135111474</v>
      </c>
      <c r="R100" s="279">
        <f>IF(H100&gt;0, rate1(1,$L$52,$L$51,$L$54,L100,$L$53,$L$50,P100),"")</f>
        <v>1170.1703874586992</v>
      </c>
      <c r="S100" s="325">
        <f t="shared" si="18"/>
        <v>0.43844756244834526</v>
      </c>
      <c r="T100" s="325">
        <f t="shared" si="19"/>
        <v>0.26797754733947082</v>
      </c>
      <c r="U100" s="330">
        <f t="shared" si="2"/>
        <v>5.2617389133098653</v>
      </c>
      <c r="V100" s="338">
        <f t="shared" si="20"/>
        <v>5.2617389133098653</v>
      </c>
      <c r="W100" s="330">
        <f t="shared" si="21"/>
        <v>1.6657873035974546E-3</v>
      </c>
      <c r="X100" s="330">
        <f t="shared" si="22"/>
        <v>3600.8362793469378</v>
      </c>
      <c r="Y100" s="330">
        <f t="shared" si="5"/>
        <v>85.510926514112015</v>
      </c>
      <c r="Z100" s="110">
        <f>IF(H100&gt;0, rate1(1,$L$52,$L$51,$L$54,U100,$L$53,$L$50,Y100),"")</f>
        <v>1168.218580353755</v>
      </c>
      <c r="AA100" s="338">
        <f t="shared" si="23"/>
        <v>0.42759762375154964</v>
      </c>
      <c r="AB100" s="338">
        <f t="shared" si="24"/>
        <v>2.910168393281481E-3</v>
      </c>
      <c r="AC100" s="330">
        <f t="shared" si="25"/>
        <v>0.26797754733947082</v>
      </c>
      <c r="AD100" s="330">
        <f t="shared" si="26"/>
        <v>0.14926623665723932</v>
      </c>
      <c r="AE100" s="330">
        <f t="shared" si="27"/>
        <v>-2.7789375380873841E-2</v>
      </c>
      <c r="AF100" s="330">
        <f t="shared" si="28"/>
        <v>741.09258578030631</v>
      </c>
      <c r="AG100" s="330">
        <f t="shared" si="29"/>
        <v>731.17350639888991</v>
      </c>
      <c r="AH100" s="330">
        <f t="shared" si="30"/>
        <v>5.3021120880008858</v>
      </c>
      <c r="AI100" s="330">
        <f t="shared" si="31"/>
        <v>229.00728835007286</v>
      </c>
      <c r="AJ100" s="330">
        <f t="shared" si="32"/>
        <v>2.3170150054509593</v>
      </c>
      <c r="AK100" s="339">
        <f t="shared" si="33"/>
        <v>10.570922061986558</v>
      </c>
      <c r="AL100" s="44">
        <f t="shared" si="34"/>
        <v>0.64897973850187052</v>
      </c>
      <c r="BA100" s="8"/>
    </row>
    <row r="101" spans="1:53" ht="15" x14ac:dyDescent="0.15">
      <c r="A101" s="118"/>
      <c r="B101" s="330">
        <f t="shared" si="6"/>
        <v>741.09258578030631</v>
      </c>
      <c r="C101" s="330">
        <f t="shared" si="7"/>
        <v>731.17350639888991</v>
      </c>
      <c r="D101" s="330">
        <f t="shared" si="8"/>
        <v>5.3021120880008858</v>
      </c>
      <c r="E101" s="330">
        <f t="shared" si="3"/>
        <v>93.648949411506607</v>
      </c>
      <c r="F101" s="330">
        <f t="shared" si="9"/>
        <v>92.244096157225954</v>
      </c>
      <c r="G101" s="330">
        <f t="shared" si="10"/>
        <v>3970.3893797646456</v>
      </c>
      <c r="H101" s="315">
        <f t="shared" si="35"/>
        <v>0.04</v>
      </c>
      <c r="I101" s="330">
        <f t="shared" si="12"/>
        <v>7.9352635051331166</v>
      </c>
      <c r="J101" s="330">
        <f t="shared" si="0"/>
        <v>80</v>
      </c>
      <c r="K101" s="337">
        <f t="shared" si="13"/>
        <v>1</v>
      </c>
      <c r="L101" s="325">
        <f t="shared" si="14"/>
        <v>5.3421120880008859</v>
      </c>
      <c r="M101" s="325">
        <f t="shared" si="15"/>
        <v>5.3221120880008854</v>
      </c>
      <c r="N101" s="330">
        <f t="shared" si="16"/>
        <v>0.15164881374093042</v>
      </c>
      <c r="O101" s="330">
        <f t="shared" si="1"/>
        <v>7.1948902249892104</v>
      </c>
      <c r="P101" s="334">
        <f t="shared" si="4"/>
        <v>87.040263345194433</v>
      </c>
      <c r="Q101" s="330">
        <f t="shared" si="17"/>
        <v>3905.249642389947</v>
      </c>
      <c r="R101" s="279">
        <f>IF(H101&gt;0, rate1(1,$L$52,$L$51,$L$54,L101,$L$53,$L$50,P101),"")</f>
        <v>1172.7558630829571</v>
      </c>
      <c r="S101" s="325">
        <f t="shared" si="18"/>
        <v>0.46282522008290711</v>
      </c>
      <c r="T101" s="325">
        <f t="shared" si="19"/>
        <v>0.28230814142900706</v>
      </c>
      <c r="U101" s="330">
        <f t="shared" si="2"/>
        <v>5.3021120880008858</v>
      </c>
      <c r="V101" s="338">
        <f t="shared" si="20"/>
        <v>5.3021120880008858</v>
      </c>
      <c r="W101" s="330">
        <f t="shared" si="21"/>
        <v>1.6914484542489561E-3</v>
      </c>
      <c r="X101" s="330">
        <f t="shared" si="22"/>
        <v>3801.3773278924969</v>
      </c>
      <c r="Y101" s="330">
        <f t="shared" si="5"/>
        <v>86.387314160210721</v>
      </c>
      <c r="Z101" s="110">
        <f>IF(H101&gt;0, rate1(1,$L$52,$L$51,$L$54,U101,$L$53,$L$50,Y101),"")</f>
        <v>1170.8381650701474</v>
      </c>
      <c r="AA101" s="338">
        <f t="shared" si="23"/>
        <v>0.45125282901836189</v>
      </c>
      <c r="AB101" s="338">
        <f t="shared" si="24"/>
        <v>3.0823820945138952E-3</v>
      </c>
      <c r="AC101" s="330">
        <f t="shared" si="25"/>
        <v>0.28230814142900706</v>
      </c>
      <c r="AD101" s="330">
        <f t="shared" si="26"/>
        <v>0.1416891478847376</v>
      </c>
      <c r="AE101" s="330">
        <f t="shared" si="27"/>
        <v>-2.7538745517656463E-2</v>
      </c>
      <c r="AF101" s="330">
        <f t="shared" si="28"/>
        <v>740.96192645261829</v>
      </c>
      <c r="AG101" s="330">
        <f t="shared" si="29"/>
        <v>730.89119825746093</v>
      </c>
      <c r="AH101" s="330">
        <f t="shared" si="30"/>
        <v>5.3424892749659607</v>
      </c>
      <c r="AI101" s="330">
        <f t="shared" si="31"/>
        <v>240.72200388482511</v>
      </c>
      <c r="AJ101" s="330">
        <f t="shared" si="32"/>
        <v>2.3838822287522996</v>
      </c>
      <c r="AK101" s="339">
        <f t="shared" si="33"/>
        <v>11.433339655327666</v>
      </c>
      <c r="AL101" s="44">
        <f t="shared" si="34"/>
        <v>0.6673003215698764</v>
      </c>
      <c r="BA101" s="8"/>
    </row>
    <row r="102" spans="1:53" ht="15" x14ac:dyDescent="0.15">
      <c r="A102" s="118"/>
      <c r="B102" s="330">
        <f t="shared" si="6"/>
        <v>740.96192645261829</v>
      </c>
      <c r="C102" s="330">
        <f t="shared" si="7"/>
        <v>730.89119825746093</v>
      </c>
      <c r="D102" s="330">
        <f t="shared" si="8"/>
        <v>5.3424892749659607</v>
      </c>
      <c r="E102" s="330">
        <f t="shared" si="3"/>
        <v>96.623819960468325</v>
      </c>
      <c r="F102" s="330">
        <f t="shared" si="9"/>
        <v>95.136384685987466</v>
      </c>
      <c r="G102" s="330">
        <f t="shared" si="10"/>
        <v>4188.436874501992</v>
      </c>
      <c r="H102" s="315">
        <f t="shared" si="35"/>
        <v>0.04</v>
      </c>
      <c r="I102" s="330">
        <f t="shared" si="12"/>
        <v>8.0565825561258873</v>
      </c>
      <c r="J102" s="330">
        <f t="shared" si="0"/>
        <v>80</v>
      </c>
      <c r="K102" s="337">
        <f t="shared" si="13"/>
        <v>1</v>
      </c>
      <c r="L102" s="325">
        <f t="shared" si="14"/>
        <v>5.3824892749659607</v>
      </c>
      <c r="M102" s="325">
        <f t="shared" si="15"/>
        <v>5.3624892749659612</v>
      </c>
      <c r="N102" s="330">
        <f t="shared" si="16"/>
        <v>0.15281449455231311</v>
      </c>
      <c r="O102" s="330">
        <f t="shared" si="1"/>
        <v>7.1798509798792054</v>
      </c>
      <c r="P102" s="334">
        <f t="shared" si="4"/>
        <v>87.920617429830159</v>
      </c>
      <c r="Q102" s="330">
        <f t="shared" si="17"/>
        <v>4126.1434866364489</v>
      </c>
      <c r="R102" s="279">
        <f>IF(H102&gt;0, rate1(1,$L$52,$L$51,$L$54,L102,$L$53,$L$50,P102),"")</f>
        <v>1175.2967162909197</v>
      </c>
      <c r="S102" s="325">
        <f t="shared" si="18"/>
        <v>0.48896905294526583</v>
      </c>
      <c r="T102" s="325">
        <f t="shared" si="19"/>
        <v>0.29903178160352362</v>
      </c>
      <c r="U102" s="330">
        <f t="shared" si="2"/>
        <v>5.3424892749659607</v>
      </c>
      <c r="V102" s="338">
        <f t="shared" si="20"/>
        <v>5.3424892749659607</v>
      </c>
      <c r="W102" s="330">
        <f t="shared" si="21"/>
        <v>1.7173083291126545E-3</v>
      </c>
      <c r="X102" s="330">
        <f t="shared" si="22"/>
        <v>4015.2289973049251</v>
      </c>
      <c r="Y102" s="330">
        <f t="shared" si="5"/>
        <v>87.266020968591434</v>
      </c>
      <c r="Z102" s="110">
        <f>IF(H102&gt;0, rate1(1,$L$52,$L$51,$L$54,U102,$L$53,$L$50,Y102),"")</f>
        <v>1173.4122862788979</v>
      </c>
      <c r="AA102" s="338">
        <f t="shared" si="23"/>
        <v>0.47658926683125796</v>
      </c>
      <c r="AB102" s="338">
        <f t="shared" si="24"/>
        <v>3.2809956317021347E-3</v>
      </c>
      <c r="AC102" s="330">
        <f t="shared" si="25"/>
        <v>0.29903178160352362</v>
      </c>
      <c r="AD102" s="330">
        <f t="shared" si="26"/>
        <v>0.13376504592757529</v>
      </c>
      <c r="AE102" s="330">
        <f t="shared" si="27"/>
        <v>-2.7261509637344802E-2</v>
      </c>
      <c r="AF102" s="330">
        <f t="shared" si="28"/>
        <v>740.81570916556711</v>
      </c>
      <c r="AG102" s="330">
        <f t="shared" si="29"/>
        <v>730.59216647585743</v>
      </c>
      <c r="AH102" s="330">
        <f t="shared" si="30"/>
        <v>5.3828704660497708</v>
      </c>
      <c r="AI102" s="330">
        <f t="shared" si="31"/>
        <v>254.43088324727751</v>
      </c>
      <c r="AJ102" s="330">
        <f t="shared" si="32"/>
        <v>2.4545574740987655</v>
      </c>
      <c r="AK102" s="339">
        <f t="shared" si="33"/>
        <v>12.389099743027639</v>
      </c>
      <c r="AL102" s="44">
        <f t="shared" si="34"/>
        <v>0.68655808188066236</v>
      </c>
      <c r="BA102" s="8"/>
    </row>
    <row r="103" spans="1:53" ht="15" x14ac:dyDescent="0.15">
      <c r="A103" s="118"/>
      <c r="B103" s="330">
        <f t="shared" si="6"/>
        <v>740.81570916556711</v>
      </c>
      <c r="C103" s="330">
        <f t="shared" si="7"/>
        <v>730.59216647585743</v>
      </c>
      <c r="D103" s="330">
        <f t="shared" si="8"/>
        <v>5.3828704660497708</v>
      </c>
      <c r="E103" s="330">
        <f t="shared" si="3"/>
        <v>99.788513101728455</v>
      </c>
      <c r="F103" s="330">
        <f t="shared" si="9"/>
        <v>98.20616653109839</v>
      </c>
      <c r="G103" s="330">
        <f t="shared" si="10"/>
        <v>4421.6313964154724</v>
      </c>
      <c r="H103" s="315">
        <f t="shared" si="35"/>
        <v>0.04</v>
      </c>
      <c r="I103" s="330">
        <f t="shared" si="12"/>
        <v>8.1788341517677505</v>
      </c>
      <c r="J103" s="330">
        <f t="shared" si="0"/>
        <v>80</v>
      </c>
      <c r="K103" s="337">
        <f t="shared" si="13"/>
        <v>1</v>
      </c>
      <c r="L103" s="325">
        <f t="shared" si="14"/>
        <v>5.4228704660497709</v>
      </c>
      <c r="M103" s="325">
        <f t="shared" si="15"/>
        <v>5.4028704660497713</v>
      </c>
      <c r="N103" s="330">
        <f t="shared" si="16"/>
        <v>0.15398048717468882</v>
      </c>
      <c r="O103" s="330">
        <f t="shared" si="1"/>
        <v>7.1631265859351387</v>
      </c>
      <c r="P103" s="334">
        <f t="shared" si="4"/>
        <v>88.803271850144895</v>
      </c>
      <c r="Q103" s="330">
        <f t="shared" si="17"/>
        <v>4362.7798031825205</v>
      </c>
      <c r="R103" s="279">
        <f>IF(H103&gt;0, rate1(1,$L$52,$L$51,$L$54,L103,$L$53,$L$50,P103),"")</f>
        <v>1177.794036933157</v>
      </c>
      <c r="S103" s="325">
        <f t="shared" si="18"/>
        <v>0.51711997855261271</v>
      </c>
      <c r="T103" s="325">
        <f t="shared" si="19"/>
        <v>0.3188793910196302</v>
      </c>
      <c r="U103" s="330">
        <f t="shared" si="2"/>
        <v>5.3828704660497708</v>
      </c>
      <c r="V103" s="338">
        <f t="shared" si="20"/>
        <v>5.3828704660497708</v>
      </c>
      <c r="W103" s="330">
        <f t="shared" si="21"/>
        <v>1.7433669813833319E-3</v>
      </c>
      <c r="X103" s="330">
        <f t="shared" si="22"/>
        <v>4243.9545160275211</v>
      </c>
      <c r="Y103" s="330">
        <f t="shared" si="5"/>
        <v>88.147036174876717</v>
      </c>
      <c r="Z103" s="110">
        <f>IF(H103&gt;0, rate1(1,$L$52,$L$51,$L$54,U103,$L$53,$L$50,Y103),"")</f>
        <v>1175.9420605339201</v>
      </c>
      <c r="AA103" s="338">
        <f t="shared" si="23"/>
        <v>0.50382785024723464</v>
      </c>
      <c r="AB103" s="338">
        <f t="shared" si="24"/>
        <v>3.513633286858248E-3</v>
      </c>
      <c r="AC103" s="330">
        <f t="shared" si="25"/>
        <v>0.3188793910196302</v>
      </c>
      <c r="AD103" s="330">
        <f t="shared" si="26"/>
        <v>0.12543927618557701</v>
      </c>
      <c r="AE103" s="330">
        <f t="shared" si="27"/>
        <v>-2.6948111996919419E-2</v>
      </c>
      <c r="AF103" s="330">
        <f t="shared" si="28"/>
        <v>740.6508102617222</v>
      </c>
      <c r="AG103" s="330">
        <f t="shared" si="29"/>
        <v>730.27328708483776</v>
      </c>
      <c r="AH103" s="330">
        <f t="shared" si="30"/>
        <v>5.4232556532847918</v>
      </c>
      <c r="AI103" s="330">
        <f t="shared" si="31"/>
        <v>270.74291516193801</v>
      </c>
      <c r="AJ103" s="330">
        <f t="shared" si="32"/>
        <v>2.5297638394215261</v>
      </c>
      <c r="AK103" s="339">
        <f t="shared" si="33"/>
        <v>13.454767436432647</v>
      </c>
      <c r="AL103" s="44">
        <f t="shared" si="34"/>
        <v>0.70691255254044461</v>
      </c>
      <c r="BA103" s="8"/>
    </row>
    <row r="104" spans="1:53" ht="15" x14ac:dyDescent="0.15">
      <c r="A104" s="118"/>
      <c r="B104" s="330">
        <f t="shared" si="6"/>
        <v>740.6508102617222</v>
      </c>
      <c r="C104" s="330">
        <f t="shared" si="7"/>
        <v>730.27328708483776</v>
      </c>
      <c r="D104" s="330">
        <f t="shared" si="8"/>
        <v>5.4232556532847918</v>
      </c>
      <c r="E104" s="330">
        <f t="shared" si="3"/>
        <v>103.17497433300034</v>
      </c>
      <c r="F104" s="330">
        <f t="shared" si="9"/>
        <v>101.4817437173644</v>
      </c>
      <c r="G104" s="330">
        <f t="shared" si="10"/>
        <v>4620.9783592680496</v>
      </c>
      <c r="H104" s="315">
        <f t="shared" si="35"/>
        <v>0.02</v>
      </c>
      <c r="I104" s="330">
        <f t="shared" si="12"/>
        <v>8.3020185415075503</v>
      </c>
      <c r="J104" s="330">
        <f t="shared" si="0"/>
        <v>80</v>
      </c>
      <c r="K104" s="337">
        <f t="shared" si="13"/>
        <v>1</v>
      </c>
      <c r="L104" s="325">
        <f t="shared" si="14"/>
        <v>5.4432556532847913</v>
      </c>
      <c r="M104" s="325">
        <f t="shared" si="15"/>
        <v>5.4332556532847915</v>
      </c>
      <c r="N104" s="330">
        <f t="shared" si="16"/>
        <v>7.8387634625222802E-2</v>
      </c>
      <c r="O104" s="330">
        <f t="shared" si="1"/>
        <v>7.1444107731925888</v>
      </c>
      <c r="P104" s="334">
        <f t="shared" si="4"/>
        <v>89.358979910532355</v>
      </c>
      <c r="Q104" s="330">
        <f t="shared" si="17"/>
        <v>4591.4893413607715</v>
      </c>
      <c r="R104" s="279">
        <f>IF(H104&gt;0, rate1(1,$L$52,$L$51,$L$54,L104,$L$53,$L$50,P104),"")</f>
        <v>1179.341210968978</v>
      </c>
      <c r="S104" s="325">
        <f t="shared" si="18"/>
        <v>0.54493874721410374</v>
      </c>
      <c r="T104" s="325">
        <f t="shared" si="19"/>
        <v>0.17225732611891642</v>
      </c>
      <c r="U104" s="330">
        <f t="shared" si="2"/>
        <v>5.4232556532847918</v>
      </c>
      <c r="V104" s="338">
        <f t="shared" si="20"/>
        <v>5.4232556532847918</v>
      </c>
      <c r="W104" s="330">
        <f t="shared" si="21"/>
        <v>1.7696244642664283E-3</v>
      </c>
      <c r="X104" s="330">
        <f t="shared" si="22"/>
        <v>4489.500455298311</v>
      </c>
      <c r="Y104" s="330">
        <f t="shared" si="5"/>
        <v>89.030349151216711</v>
      </c>
      <c r="Z104" s="110">
        <f>IF(H104&gt;0, rate1(1,$L$52,$L$51,$L$54,U104,$L$53,$L$50,Y104),"")</f>
        <v>1178.42856905141</v>
      </c>
      <c r="AA104" s="338">
        <f t="shared" si="23"/>
        <v>0.53324690142607234</v>
      </c>
      <c r="AB104" s="338">
        <f t="shared" si="24"/>
        <v>3.7913502227905245E-3</v>
      </c>
      <c r="AC104" s="330">
        <f t="shared" si="25"/>
        <v>0.17225732611891642</v>
      </c>
      <c r="AD104" s="330">
        <f t="shared" si="26"/>
        <v>0.11610536660828676</v>
      </c>
      <c r="AE104" s="330">
        <f t="shared" si="27"/>
        <v>-3.8009414696874397E-2</v>
      </c>
      <c r="AF104" s="330">
        <f t="shared" si="28"/>
        <v>740.55694057022856</v>
      </c>
      <c r="AG104" s="330">
        <f t="shared" si="29"/>
        <v>730.10102975871882</v>
      </c>
      <c r="AH104" s="330">
        <f t="shared" si="30"/>
        <v>5.4436996650196887</v>
      </c>
      <c r="AI104" s="330">
        <f t="shared" si="31"/>
        <v>146.06233083077393</v>
      </c>
      <c r="AJ104" s="330">
        <f t="shared" si="32"/>
        <v>2.5703367090967411</v>
      </c>
      <c r="AK104" s="339">
        <f t="shared" si="33"/>
        <v>14.651892810469722</v>
      </c>
      <c r="AL104" s="44">
        <f t="shared" si="34"/>
        <v>0.72857198575339965</v>
      </c>
      <c r="BA104" s="8"/>
    </row>
    <row r="105" spans="1:53" ht="15" x14ac:dyDescent="0.15">
      <c r="A105" s="118"/>
      <c r="B105" s="330">
        <f t="shared" si="6"/>
        <v>740.55694057022856</v>
      </c>
      <c r="C105" s="330">
        <f t="shared" si="7"/>
        <v>730.10102975871882</v>
      </c>
      <c r="D105" s="330">
        <f t="shared" si="8"/>
        <v>5.4436996650196887</v>
      </c>
      <c r="E105" s="330">
        <f t="shared" si="3"/>
        <v>105.00186626220676</v>
      </c>
      <c r="F105" s="330">
        <f t="shared" si="9"/>
        <v>104.08842029760355</v>
      </c>
      <c r="G105" s="330">
        <f t="shared" si="10"/>
        <v>4793.2791744945971</v>
      </c>
      <c r="H105" s="315">
        <f t="shared" si="35"/>
        <v>0.02</v>
      </c>
      <c r="I105" s="330">
        <f t="shared" si="12"/>
        <v>8.364728649207791</v>
      </c>
      <c r="J105" s="330">
        <f t="shared" si="0"/>
        <v>80</v>
      </c>
      <c r="K105" s="337">
        <f t="shared" si="13"/>
        <v>1</v>
      </c>
      <c r="L105" s="325">
        <f t="shared" si="14"/>
        <v>5.4636996650196883</v>
      </c>
      <c r="M105" s="325">
        <f t="shared" si="15"/>
        <v>5.4536996650196885</v>
      </c>
      <c r="N105" s="330">
        <f t="shared" si="16"/>
        <v>7.8689562033609661E-2</v>
      </c>
      <c r="O105" s="330">
        <f t="shared" si="1"/>
        <v>7.12330371350044</v>
      </c>
      <c r="P105" s="334">
        <f t="shared" si="4"/>
        <v>89.80738689566742</v>
      </c>
      <c r="Q105" s="330">
        <f t="shared" si="17"/>
        <v>4728.0750972286869</v>
      </c>
      <c r="R105" s="279">
        <f>IF(H105&gt;0, rate1(1,$L$52,$L$51,$L$54,L105,$L$53,$L$50,P105),"")</f>
        <v>1180.5757945472249</v>
      </c>
      <c r="S105" s="325">
        <f t="shared" si="18"/>
        <v>0.56222354573268074</v>
      </c>
      <c r="T105" s="325">
        <f t="shared" si="19"/>
        <v>0.1797482739570993</v>
      </c>
      <c r="U105" s="330">
        <f t="shared" si="2"/>
        <v>5.4436996650196887</v>
      </c>
      <c r="V105" s="338">
        <f t="shared" si="20"/>
        <v>5.4436996650196887</v>
      </c>
      <c r="W105" s="330">
        <f t="shared" si="21"/>
        <v>1.7829914954567982E-3</v>
      </c>
      <c r="X105" s="330">
        <f t="shared" si="22"/>
        <v>4660.077677045083</v>
      </c>
      <c r="Y105" s="330">
        <f t="shared" si="5"/>
        <v>89.478344021282481</v>
      </c>
      <c r="Z105" s="110">
        <f>IF(H105&gt;0, rate1(1,$L$52,$L$51,$L$54,U105,$L$53,$L$50,Y105),"")</f>
        <v>1179.671051038875</v>
      </c>
      <c r="AA105" s="338">
        <f t="shared" si="23"/>
        <v>0.5545628490744815</v>
      </c>
      <c r="AB105" s="338">
        <f t="shared" si="24"/>
        <v>4.0027902741209213E-3</v>
      </c>
      <c r="AC105" s="330">
        <f t="shared" si="25"/>
        <v>0.1797482739570993</v>
      </c>
      <c r="AD105" s="330">
        <f t="shared" si="26"/>
        <v>0.11126671516619636</v>
      </c>
      <c r="AE105" s="330">
        <f t="shared" si="27"/>
        <v>-2.7491900362070849E-2</v>
      </c>
      <c r="AF105" s="330">
        <f t="shared" si="28"/>
        <v>740.45588185830502</v>
      </c>
      <c r="AG105" s="330">
        <f t="shared" si="29"/>
        <v>729.92128148476172</v>
      </c>
      <c r="AH105" s="330">
        <f t="shared" si="30"/>
        <v>5.4641454885155811</v>
      </c>
      <c r="AI105" s="330">
        <f t="shared" si="31"/>
        <v>152.25475127248097</v>
      </c>
      <c r="AJ105" s="330">
        <f t="shared" si="32"/>
        <v>2.6126296955613193</v>
      </c>
      <c r="AK105" s="339">
        <f t="shared" si="33"/>
        <v>15.326843680342979</v>
      </c>
      <c r="AL105" s="44">
        <f t="shared" si="34"/>
        <v>0.74025697221986153</v>
      </c>
      <c r="BA105" s="8"/>
    </row>
    <row r="106" spans="1:53" ht="15" x14ac:dyDescent="0.15">
      <c r="A106" s="118"/>
      <c r="B106" s="330">
        <f t="shared" si="6"/>
        <v>740.45588185830502</v>
      </c>
      <c r="C106" s="330">
        <f t="shared" si="7"/>
        <v>729.92128148476172</v>
      </c>
      <c r="D106" s="330">
        <f t="shared" si="8"/>
        <v>5.4641454885155811</v>
      </c>
      <c r="E106" s="330">
        <f t="shared" si="3"/>
        <v>106.90865051071566</v>
      </c>
      <c r="F106" s="330">
        <f t="shared" si="9"/>
        <v>105.95525838646121</v>
      </c>
      <c r="G106" s="330">
        <f t="shared" si="10"/>
        <v>4934.2290180988266</v>
      </c>
      <c r="H106" s="315">
        <f t="shared" si="35"/>
        <v>0.02</v>
      </c>
      <c r="I106" s="330">
        <f t="shared" si="12"/>
        <v>8.4276802988346393</v>
      </c>
      <c r="J106" s="330">
        <f t="shared" si="0"/>
        <v>80</v>
      </c>
      <c r="K106" s="337">
        <f t="shared" si="13"/>
        <v>1</v>
      </c>
      <c r="L106" s="325">
        <f t="shared" si="14"/>
        <v>5.4841454885155807</v>
      </c>
      <c r="M106" s="325">
        <f t="shared" si="15"/>
        <v>5.4741454885155809</v>
      </c>
      <c r="N106" s="330">
        <f t="shared" si="16"/>
        <v>7.8991566500484112E-2</v>
      </c>
      <c r="O106" s="330">
        <f t="shared" si="1"/>
        <v>7.1112883929892545</v>
      </c>
      <c r="P106" s="334">
        <f t="shared" si="4"/>
        <v>90.256394962477842</v>
      </c>
      <c r="Q106" s="330">
        <f t="shared" si="17"/>
        <v>4870.6523007118785</v>
      </c>
      <c r="R106" s="279">
        <f>IF(H106&gt;0, rate1(1,$L$52,$L$51,$L$54,L106,$L$53,$L$50,P106),"")</f>
        <v>1181.7998377156639</v>
      </c>
      <c r="S106" s="325">
        <f t="shared" si="18"/>
        <v>0.5795553381652041</v>
      </c>
      <c r="T106" s="325">
        <f t="shared" si="19"/>
        <v>0.18787625024365762</v>
      </c>
      <c r="U106" s="330">
        <f t="shared" si="2"/>
        <v>5.4641454885155811</v>
      </c>
      <c r="V106" s="338">
        <f t="shared" si="20"/>
        <v>5.4641454885155811</v>
      </c>
      <c r="W106" s="330">
        <f t="shared" si="21"/>
        <v>1.7964100127301208E-3</v>
      </c>
      <c r="X106" s="330">
        <f t="shared" si="22"/>
        <v>4799.66321774682</v>
      </c>
      <c r="Y106" s="330">
        <f t="shared" si="5"/>
        <v>89.926940963297383</v>
      </c>
      <c r="Z106" s="110">
        <f>IF(H106&gt;0, rate1(1,$L$52,$L$51,$L$54,U106,$L$53,$L$50,Y106),"")</f>
        <v>1180.9028961089405</v>
      </c>
      <c r="AA106" s="338">
        <f t="shared" si="23"/>
        <v>0.57154217835476273</v>
      </c>
      <c r="AB106" s="338">
        <f t="shared" si="24"/>
        <v>4.1927347850298944E-3</v>
      </c>
      <c r="AC106" s="330">
        <f t="shared" si="25"/>
        <v>0.18787625024365762</v>
      </c>
      <c r="AD106" s="330">
        <f t="shared" si="26"/>
        <v>0.10645305073984553</v>
      </c>
      <c r="AE106" s="330">
        <f t="shared" si="27"/>
        <v>-2.6187939647476476E-2</v>
      </c>
      <c r="AF106" s="330">
        <f t="shared" si="28"/>
        <v>740.34699717456181</v>
      </c>
      <c r="AG106" s="330">
        <f t="shared" si="29"/>
        <v>729.73340523451805</v>
      </c>
      <c r="AH106" s="330">
        <f t="shared" si="30"/>
        <v>5.4845931234205665</v>
      </c>
      <c r="AI106" s="330">
        <f t="shared" si="31"/>
        <v>158.97467933893881</v>
      </c>
      <c r="AJ106" s="330">
        <f t="shared" si="32"/>
        <v>2.6567893287110245</v>
      </c>
      <c r="AK106" s="339">
        <f t="shared" si="33"/>
        <v>16.056643208835215</v>
      </c>
      <c r="AL106" s="44">
        <f t="shared" si="34"/>
        <v>0.75243735232165998</v>
      </c>
      <c r="BA106" s="8"/>
    </row>
    <row r="107" spans="1:53" ht="15" x14ac:dyDescent="0.15">
      <c r="A107" s="118"/>
      <c r="B107" s="330">
        <f t="shared" si="6"/>
        <v>740.34699717456181</v>
      </c>
      <c r="C107" s="330">
        <f t="shared" si="7"/>
        <v>729.73340523451805</v>
      </c>
      <c r="D107" s="330">
        <f t="shared" si="8"/>
        <v>5.4845931234205665</v>
      </c>
      <c r="E107" s="330">
        <f t="shared" si="3"/>
        <v>108.90235583252294</v>
      </c>
      <c r="F107" s="330">
        <f t="shared" si="9"/>
        <v>107.9055031716193</v>
      </c>
      <c r="G107" s="330">
        <f t="shared" si="10"/>
        <v>5081.4678576166416</v>
      </c>
      <c r="H107" s="315">
        <f t="shared" si="35"/>
        <v>0.02</v>
      </c>
      <c r="I107" s="330">
        <f t="shared" si="12"/>
        <v>8.4908735520350103</v>
      </c>
      <c r="J107" s="330">
        <f t="shared" si="0"/>
        <v>80</v>
      </c>
      <c r="K107" s="337">
        <f t="shared" si="13"/>
        <v>1</v>
      </c>
      <c r="L107" s="325">
        <f t="shared" si="14"/>
        <v>5.5045931234205661</v>
      </c>
      <c r="M107" s="325">
        <f t="shared" si="15"/>
        <v>5.4945931234205663</v>
      </c>
      <c r="N107" s="330">
        <f t="shared" si="16"/>
        <v>7.9293648034028053E-2</v>
      </c>
      <c r="O107" s="330">
        <f t="shared" si="1"/>
        <v>7.0983528778630411</v>
      </c>
      <c r="P107" s="334">
        <f t="shared" si="4"/>
        <v>90.706002856245348</v>
      </c>
      <c r="Q107" s="330">
        <f t="shared" si="17"/>
        <v>5019.6980284198316</v>
      </c>
      <c r="R107" s="279">
        <f>IF(H107&gt;0, rate1(1,$L$52,$L$51,$L$54,L107,$L$53,$L$50,P107),"")</f>
        <v>1183.0134682668372</v>
      </c>
      <c r="S107" s="325">
        <f t="shared" si="18"/>
        <v>0.59776477235684911</v>
      </c>
      <c r="T107" s="325">
        <f t="shared" si="19"/>
        <v>0.19713252988466395</v>
      </c>
      <c r="U107" s="330">
        <f t="shared" si="2"/>
        <v>5.4845931234205665</v>
      </c>
      <c r="V107" s="338">
        <f t="shared" si="20"/>
        <v>5.4845931234205665</v>
      </c>
      <c r="W107" s="330">
        <f t="shared" si="21"/>
        <v>1.8098800292456474E-3</v>
      </c>
      <c r="X107" s="330">
        <f t="shared" si="22"/>
        <v>4945.4783892243422</v>
      </c>
      <c r="Y107" s="330">
        <f t="shared" si="5"/>
        <v>90.376138716446647</v>
      </c>
      <c r="Z107" s="110">
        <f>IF(H107&gt;0, rate1(1,$L$52,$L$51,$L$54,U107,$L$53,$L$50,Y107),"")</f>
        <v>1182.1242335766619</v>
      </c>
      <c r="AA107" s="338">
        <f t="shared" si="23"/>
        <v>0.58936942565098771</v>
      </c>
      <c r="AB107" s="338">
        <f t="shared" si="24"/>
        <v>4.4075627639634882E-3</v>
      </c>
      <c r="AC107" s="330">
        <f t="shared" si="25"/>
        <v>0.19713252988466395</v>
      </c>
      <c r="AD107" s="330">
        <f t="shared" si="26"/>
        <v>0.10145459002479891</v>
      </c>
      <c r="AE107" s="330">
        <f t="shared" si="27"/>
        <v>-2.5965437533038351E-2</v>
      </c>
      <c r="AF107" s="330">
        <f t="shared" si="28"/>
        <v>740.22915829271119</v>
      </c>
      <c r="AG107" s="330">
        <f t="shared" si="29"/>
        <v>729.53627270463335</v>
      </c>
      <c r="AH107" s="330">
        <f t="shared" si="30"/>
        <v>5.505042569388257</v>
      </c>
      <c r="AI107" s="330">
        <f t="shared" si="31"/>
        <v>166.63591343002301</v>
      </c>
      <c r="AJ107" s="330">
        <f t="shared" si="32"/>
        <v>2.7030770824415864</v>
      </c>
      <c r="AK107" s="339">
        <f t="shared" si="33"/>
        <v>16.841060684772362</v>
      </c>
      <c r="AL107" s="44">
        <f t="shared" si="34"/>
        <v>0.76515532666877506</v>
      </c>
      <c r="BA107" s="8"/>
    </row>
    <row r="108" spans="1:53" ht="15" x14ac:dyDescent="0.15">
      <c r="A108" s="118"/>
      <c r="B108" s="330">
        <f t="shared" si="6"/>
        <v>740.22915829271119</v>
      </c>
      <c r="C108" s="330">
        <f t="shared" si="7"/>
        <v>729.53627270463335</v>
      </c>
      <c r="D108" s="330">
        <f t="shared" si="8"/>
        <v>5.505042569388257</v>
      </c>
      <c r="E108" s="330">
        <f t="shared" si="3"/>
        <v>110.99416769048997</v>
      </c>
      <c r="F108" s="330">
        <f t="shared" si="9"/>
        <v>109.94826176150646</v>
      </c>
      <c r="G108" s="330">
        <f t="shared" si="10"/>
        <v>5235.584886847626</v>
      </c>
      <c r="H108" s="315">
        <f t="shared" si="35"/>
        <v>0.02</v>
      </c>
      <c r="I108" s="330">
        <f t="shared" si="12"/>
        <v>8.5543084704622743</v>
      </c>
      <c r="J108" s="330">
        <f t="shared" si="0"/>
        <v>80</v>
      </c>
      <c r="K108" s="337">
        <f t="shared" si="13"/>
        <v>1</v>
      </c>
      <c r="L108" s="325">
        <f t="shared" si="14"/>
        <v>5.5250425693882566</v>
      </c>
      <c r="M108" s="325">
        <f t="shared" si="15"/>
        <v>5.5150425693882568</v>
      </c>
      <c r="N108" s="330">
        <f t="shared" si="16"/>
        <v>7.9595806642473121E-2</v>
      </c>
      <c r="O108" s="330">
        <f t="shared" si="1"/>
        <v>7.0844156383439092</v>
      </c>
      <c r="P108" s="334">
        <f t="shared" si="4"/>
        <v>91.156209330261674</v>
      </c>
      <c r="Q108" s="330">
        <f t="shared" si="17"/>
        <v>5175.9029457401693</v>
      </c>
      <c r="R108" s="279">
        <f>IF(H108&gt;0, rate1(1,$L$52,$L$51,$L$54,L108,$L$53,$L$50,P108),"")</f>
        <v>1184.2168119891255</v>
      </c>
      <c r="S108" s="325">
        <f t="shared" si="18"/>
        <v>0.61695127886089896</v>
      </c>
      <c r="T108" s="325">
        <f t="shared" si="19"/>
        <v>0.20779551594839693</v>
      </c>
      <c r="U108" s="330">
        <f t="shared" si="2"/>
        <v>5.505042569388257</v>
      </c>
      <c r="V108" s="338">
        <f t="shared" si="20"/>
        <v>5.505042569388257</v>
      </c>
      <c r="W108" s="330">
        <f t="shared" si="21"/>
        <v>1.8234015581306551E-3</v>
      </c>
      <c r="X108" s="330">
        <f t="shared" si="22"/>
        <v>5098.1065625267547</v>
      </c>
      <c r="Y108" s="330">
        <f t="shared" si="5"/>
        <v>90.825936027985122</v>
      </c>
      <c r="Z108" s="110">
        <f>IF(H108&gt;0, rate1(1,$L$52,$L$51,$L$54,U108,$L$53,$L$50,Y108),"")</f>
        <v>1183.3351907235319</v>
      </c>
      <c r="AA108" s="338">
        <f t="shared" si="23"/>
        <v>0.60813093478919233</v>
      </c>
      <c r="AB108" s="338">
        <f t="shared" si="24"/>
        <v>4.6530887993155275E-3</v>
      </c>
      <c r="AC108" s="330">
        <f t="shared" si="25"/>
        <v>0.20779551594839693</v>
      </c>
      <c r="AD108" s="330">
        <f t="shared" si="26"/>
        <v>9.6248467676110575E-2</v>
      </c>
      <c r="AE108" s="330">
        <f t="shared" si="27"/>
        <v>-2.5713814601197846E-2</v>
      </c>
      <c r="AF108" s="330">
        <f t="shared" si="28"/>
        <v>740.10095858340526</v>
      </c>
      <c r="AG108" s="330">
        <f t="shared" si="29"/>
        <v>729.32847718868493</v>
      </c>
      <c r="AH108" s="330">
        <f t="shared" si="30"/>
        <v>5.5254938260776854</v>
      </c>
      <c r="AI108" s="330">
        <f t="shared" si="31"/>
        <v>175.47083764109328</v>
      </c>
      <c r="AJ108" s="330">
        <f t="shared" si="32"/>
        <v>2.7518189817863346</v>
      </c>
      <c r="AK108" s="339">
        <f t="shared" si="33"/>
        <v>17.687815722791612</v>
      </c>
      <c r="AL108" s="44">
        <f t="shared" si="34"/>
        <v>0.7784861997431769</v>
      </c>
      <c r="BA108" s="8"/>
    </row>
    <row r="109" spans="1:53" ht="15" x14ac:dyDescent="0.15">
      <c r="A109" s="118"/>
      <c r="B109" s="330">
        <f t="shared" si="6"/>
        <v>740.10095858340526</v>
      </c>
      <c r="C109" s="330">
        <f t="shared" si="7"/>
        <v>729.32847718868493</v>
      </c>
      <c r="D109" s="330">
        <f t="shared" si="8"/>
        <v>5.5254938260776854</v>
      </c>
      <c r="E109" s="330">
        <f t="shared" si="3"/>
        <v>113.19798644115926</v>
      </c>
      <c r="F109" s="330">
        <f t="shared" si="9"/>
        <v>112.09607706582462</v>
      </c>
      <c r="G109" s="330">
        <f t="shared" si="10"/>
        <v>5397.3561647629876</v>
      </c>
      <c r="H109" s="315">
        <f t="shared" si="35"/>
        <v>0.02</v>
      </c>
      <c r="I109" s="330">
        <f t="shared" si="12"/>
        <v>8.6179851157762641</v>
      </c>
      <c r="J109" s="330">
        <f t="shared" si="0"/>
        <v>80</v>
      </c>
      <c r="K109" s="337">
        <f t="shared" si="13"/>
        <v>1</v>
      </c>
      <c r="L109" s="325">
        <f t="shared" si="14"/>
        <v>5.5454938260776849</v>
      </c>
      <c r="M109" s="325">
        <f t="shared" si="15"/>
        <v>5.5354938260776851</v>
      </c>
      <c r="N109" s="330">
        <f t="shared" si="16"/>
        <v>7.989804233420017E-2</v>
      </c>
      <c r="O109" s="330">
        <f t="shared" si="1"/>
        <v>7.0693322614670304</v>
      </c>
      <c r="P109" s="334">
        <f t="shared" si="4"/>
        <v>91.607013145749278</v>
      </c>
      <c r="Q109" s="330">
        <f t="shared" si="17"/>
        <v>5340.1135498508665</v>
      </c>
      <c r="R109" s="279">
        <f>IF(H109&gt;0, rate1(1,$L$52,$L$51,$L$54,L109,$L$53,$L$50,P109),"")</f>
        <v>1185.4099927052496</v>
      </c>
      <c r="S109" s="325">
        <f t="shared" si="18"/>
        <v>0.63724071128172122</v>
      </c>
      <c r="T109" s="325">
        <f t="shared" si="19"/>
        <v>0.22025085178797313</v>
      </c>
      <c r="U109" s="330">
        <f t="shared" si="2"/>
        <v>5.5254938260776854</v>
      </c>
      <c r="V109" s="338">
        <f t="shared" si="20"/>
        <v>5.5254938260776854</v>
      </c>
      <c r="W109" s="330">
        <f t="shared" si="21"/>
        <v>1.8369746125372899E-3</v>
      </c>
      <c r="X109" s="330">
        <f t="shared" si="22"/>
        <v>5258.3160139563579</v>
      </c>
      <c r="Y109" s="330">
        <f t="shared" si="5"/>
        <v>91.276331653157143</v>
      </c>
      <c r="Z109" s="110">
        <f>IF(H109&gt;0, rate1(1,$L$52,$L$51,$L$54,U109,$L$53,$L$50,Y109),"")</f>
        <v>1184.5358928366522</v>
      </c>
      <c r="AA109" s="338">
        <f t="shared" si="23"/>
        <v>0.62794276895709134</v>
      </c>
      <c r="AB109" s="338">
        <f t="shared" si="24"/>
        <v>4.9373442020951746E-3</v>
      </c>
      <c r="AC109" s="330">
        <f t="shared" si="25"/>
        <v>0.22025085178797313</v>
      </c>
      <c r="AD109" s="330">
        <f t="shared" si="26"/>
        <v>9.0805551205101434E-2</v>
      </c>
      <c r="AE109" s="330">
        <f t="shared" si="27"/>
        <v>-2.5431433981289542E-2</v>
      </c>
      <c r="AF109" s="330">
        <f t="shared" si="28"/>
        <v>739.96060577395144</v>
      </c>
      <c r="AG109" s="330">
        <f t="shared" si="29"/>
        <v>729.10822633689691</v>
      </c>
      <c r="AH109" s="330">
        <f t="shared" si="30"/>
        <v>5.5459468931533147</v>
      </c>
      <c r="AI109" s="330">
        <f t="shared" si="31"/>
        <v>185.80141313414603</v>
      </c>
      <c r="AJ109" s="330">
        <f t="shared" si="32"/>
        <v>2.8034304854347085</v>
      </c>
      <c r="AK109" s="339">
        <f t="shared" si="33"/>
        <v>18.606508188427814</v>
      </c>
      <c r="AL109" s="44">
        <f t="shared" si="34"/>
        <v>0.7925238667544644</v>
      </c>
      <c r="BA109" s="8"/>
    </row>
    <row r="110" spans="1:53" ht="15" x14ac:dyDescent="0.15">
      <c r="A110" s="118"/>
      <c r="B110" s="330">
        <f t="shared" si="6"/>
        <v>739.96060577395144</v>
      </c>
      <c r="C110" s="330">
        <f t="shared" si="7"/>
        <v>729.10822633689691</v>
      </c>
      <c r="D110" s="330">
        <f t="shared" si="8"/>
        <v>5.5459468931533147</v>
      </c>
      <c r="E110" s="330">
        <f t="shared" si="3"/>
        <v>115.5314640763327</v>
      </c>
      <c r="F110" s="330">
        <f t="shared" si="9"/>
        <v>114.36472525874598</v>
      </c>
      <c r="G110" s="330">
        <f t="shared" si="10"/>
        <v>5567.7443164826973</v>
      </c>
      <c r="H110" s="315">
        <f t="shared" si="35"/>
        <v>0.02</v>
      </c>
      <c r="I110" s="330">
        <f t="shared" si="12"/>
        <v>8.6819035496436303</v>
      </c>
      <c r="J110" s="330">
        <f t="shared" si="0"/>
        <v>80</v>
      </c>
      <c r="K110" s="337">
        <f t="shared" si="13"/>
        <v>1</v>
      </c>
      <c r="L110" s="325">
        <f t="shared" si="14"/>
        <v>5.5659468931533143</v>
      </c>
      <c r="M110" s="325">
        <f t="shared" si="15"/>
        <v>5.5559468931533145</v>
      </c>
      <c r="N110" s="330">
        <f t="shared" si="16"/>
        <v>8.0200355117568733E-2</v>
      </c>
      <c r="O110" s="330">
        <f t="shared" si="1"/>
        <v>7.0529226986758715</v>
      </c>
      <c r="P110" s="334">
        <f t="shared" si="4"/>
        <v>92.058413071785637</v>
      </c>
      <c r="Q110" s="330">
        <f t="shared" si="17"/>
        <v>5513.39005181631</v>
      </c>
      <c r="R110" s="279">
        <f>IF(H110&gt;0, rate1(1,$L$52,$L$51,$L$54,L110,$L$53,$L$50,P110),"")</f>
        <v>1186.5931323099087</v>
      </c>
      <c r="S110" s="325">
        <f t="shared" si="18"/>
        <v>0.65879116149372308</v>
      </c>
      <c r="T110" s="325">
        <f t="shared" si="19"/>
        <v>0.23504770705432168</v>
      </c>
      <c r="U110" s="330">
        <f t="shared" si="2"/>
        <v>5.5459468931533147</v>
      </c>
      <c r="V110" s="338">
        <f t="shared" si="20"/>
        <v>5.5459468931533147</v>
      </c>
      <c r="W110" s="330">
        <f t="shared" si="21"/>
        <v>1.8505992056105924E-3</v>
      </c>
      <c r="X110" s="330">
        <f t="shared" si="22"/>
        <v>5427.0596645897231</v>
      </c>
      <c r="Y110" s="330">
        <f t="shared" si="5"/>
        <v>91.727324355120089</v>
      </c>
      <c r="Z110" s="110">
        <f>IF(H110&gt;0, rate1(1,$L$52,$L$51,$L$54,U110,$L$53,$L$50,Y110),"")</f>
        <v>1185.7264632470267</v>
      </c>
      <c r="AA110" s="338">
        <f t="shared" si="23"/>
        <v>0.64894958589950003</v>
      </c>
      <c r="AB110" s="338">
        <f t="shared" si="24"/>
        <v>5.2716052489281389E-3</v>
      </c>
      <c r="AC110" s="330">
        <f t="shared" si="25"/>
        <v>0.23504770705432168</v>
      </c>
      <c r="AD110" s="330">
        <f t="shared" si="26"/>
        <v>8.5089109145735323E-2</v>
      </c>
      <c r="AE110" s="330">
        <f t="shared" si="27"/>
        <v>-2.5110740846189052E-2</v>
      </c>
      <c r="AF110" s="330">
        <f t="shared" si="28"/>
        <v>739.80575842201472</v>
      </c>
      <c r="AG110" s="330">
        <f t="shared" si="29"/>
        <v>728.87317862984253</v>
      </c>
      <c r="AH110" s="330">
        <f t="shared" si="30"/>
        <v>5.5664017702849176</v>
      </c>
      <c r="AI110" s="330">
        <f t="shared" si="31"/>
        <v>198.08618527629659</v>
      </c>
      <c r="AJ110" s="330">
        <f t="shared" si="32"/>
        <v>2.8584544257892355</v>
      </c>
      <c r="AK110" s="339">
        <f t="shared" si="33"/>
        <v>19.609344591029071</v>
      </c>
      <c r="AL110" s="44">
        <f t="shared" si="34"/>
        <v>0.80738797980519605</v>
      </c>
      <c r="BA110" s="8"/>
    </row>
    <row r="111" spans="1:53" ht="15" x14ac:dyDescent="0.15">
      <c r="A111" s="118"/>
      <c r="B111" s="330">
        <f t="shared" si="6"/>
        <v>739.80575842201472</v>
      </c>
      <c r="C111" s="330">
        <f t="shared" si="7"/>
        <v>728.87317862984253</v>
      </c>
      <c r="D111" s="330">
        <f t="shared" si="8"/>
        <v>5.5664017702849176</v>
      </c>
      <c r="E111" s="330">
        <f t="shared" si="3"/>
        <v>118.01758778419801</v>
      </c>
      <c r="F111" s="330">
        <f t="shared" si="9"/>
        <v>116.77452593026536</v>
      </c>
      <c r="G111" s="330">
        <f t="shared" si="10"/>
        <v>5747.9722469611388</v>
      </c>
      <c r="H111" s="315">
        <f t="shared" si="35"/>
        <v>0.02</v>
      </c>
      <c r="I111" s="330">
        <f t="shared" si="12"/>
        <v>8.7460638337377539</v>
      </c>
      <c r="J111" s="330">
        <f t="shared" si="0"/>
        <v>80</v>
      </c>
      <c r="K111" s="337">
        <f t="shared" si="13"/>
        <v>1</v>
      </c>
      <c r="L111" s="325">
        <f t="shared" si="14"/>
        <v>5.5864017702849171</v>
      </c>
      <c r="M111" s="325">
        <f t="shared" si="15"/>
        <v>5.5764017702849173</v>
      </c>
      <c r="N111" s="330">
        <f t="shared" si="16"/>
        <v>8.0502745001080456E-2</v>
      </c>
      <c r="O111" s="330">
        <f t="shared" si="1"/>
        <v>7.0349575390657826</v>
      </c>
      <c r="P111" s="334">
        <f t="shared" si="4"/>
        <v>92.51040788522532</v>
      </c>
      <c r="Q111" s="330">
        <f t="shared" si="17"/>
        <v>5697.0945303819481</v>
      </c>
      <c r="R111" s="279">
        <f>IF(H111&gt;0, rate1(1,$L$52,$L$51,$L$54,L111,$L$53,$L$50,P111),"")</f>
        <v>1187.7663508065555</v>
      </c>
      <c r="S111" s="325">
        <f t="shared" si="18"/>
        <v>0.68180617071244065</v>
      </c>
      <c r="T111" s="325">
        <f t="shared" si="19"/>
        <v>0.2529990766361726</v>
      </c>
      <c r="U111" s="330">
        <f t="shared" si="2"/>
        <v>5.5664017702849176</v>
      </c>
      <c r="V111" s="338">
        <f t="shared" si="20"/>
        <v>5.5664017702849176</v>
      </c>
      <c r="W111" s="330">
        <f t="shared" si="21"/>
        <v>1.8642753504956033E-3</v>
      </c>
      <c r="X111" s="330">
        <f t="shared" si="22"/>
        <v>5605.5480278805317</v>
      </c>
      <c r="Y111" s="330">
        <f t="shared" si="5"/>
        <v>92.178912904865697</v>
      </c>
      <c r="Z111" s="110">
        <f>IF(H111&gt;0, rate1(1,$L$52,$L$51,$L$54,U111,$L$53,$L$50,Y111),"")</f>
        <v>1186.9070233669713</v>
      </c>
      <c r="AA111" s="338">
        <f t="shared" si="23"/>
        <v>0.67133593985256035</v>
      </c>
      <c r="AB111" s="338">
        <f t="shared" si="24"/>
        <v>5.6722823592554776E-3</v>
      </c>
      <c r="AC111" s="330">
        <f t="shared" si="25"/>
        <v>0.2529990766361726</v>
      </c>
      <c r="AD111" s="330">
        <f t="shared" si="26"/>
        <v>7.9051671910886717E-2</v>
      </c>
      <c r="AE111" s="330">
        <f t="shared" si="27"/>
        <v>-2.4741223327792203E-2</v>
      </c>
      <c r="AF111" s="330">
        <f t="shared" si="28"/>
        <v>739.63326209037962</v>
      </c>
      <c r="AG111" s="330">
        <f t="shared" si="29"/>
        <v>728.6201795532063</v>
      </c>
      <c r="AH111" s="330">
        <f t="shared" si="30"/>
        <v>5.5868584571474456</v>
      </c>
      <c r="AI111" s="330">
        <f t="shared" si="31"/>
        <v>213.00407817107546</v>
      </c>
      <c r="AJ111" s="330">
        <f t="shared" si="32"/>
        <v>2.917622225281201</v>
      </c>
      <c r="AK111" s="339">
        <f t="shared" si="33"/>
        <v>20.712237823274911</v>
      </c>
      <c r="AL111" s="44">
        <f t="shared" si="34"/>
        <v>0.82323487462729983</v>
      </c>
      <c r="BA111" s="8"/>
    </row>
    <row r="112" spans="1:53" ht="15" x14ac:dyDescent="0.15">
      <c r="A112" s="118"/>
      <c r="B112" s="330">
        <f t="shared" si="6"/>
        <v>739.63326209037962</v>
      </c>
      <c r="C112" s="330">
        <f t="shared" si="7"/>
        <v>728.6201795532063</v>
      </c>
      <c r="D112" s="330">
        <f t="shared" si="8"/>
        <v>5.5868584571474456</v>
      </c>
      <c r="E112" s="330">
        <f t="shared" si="3"/>
        <v>120.68723348652867</v>
      </c>
      <c r="F112" s="330">
        <f t="shared" si="9"/>
        <v>119.35241063536334</v>
      </c>
      <c r="G112" s="330">
        <f t="shared" si="10"/>
        <v>5939.6390613883386</v>
      </c>
      <c r="H112" s="315">
        <f t="shared" si="35"/>
        <v>0.02</v>
      </c>
      <c r="I112" s="330">
        <f t="shared" si="12"/>
        <v>8.8104660297386541</v>
      </c>
      <c r="J112" s="330">
        <f t="shared" si="0"/>
        <v>80</v>
      </c>
      <c r="K112" s="337">
        <f t="shared" si="13"/>
        <v>1</v>
      </c>
      <c r="L112" s="325">
        <f t="shared" si="14"/>
        <v>5.6068584571474451</v>
      </c>
      <c r="M112" s="325">
        <f t="shared" si="15"/>
        <v>5.5968584571474453</v>
      </c>
      <c r="N112" s="330">
        <f t="shared" si="16"/>
        <v>8.0805211993290271E-2</v>
      </c>
      <c r="O112" s="330">
        <f t="shared" si="1"/>
        <v>7.0151370780178821</v>
      </c>
      <c r="P112" s="334">
        <f t="shared" si="4"/>
        <v>92.962996370623372</v>
      </c>
      <c r="Q112" s="330">
        <f t="shared" si="17"/>
        <v>5893.0324584845712</v>
      </c>
      <c r="R112" s="279">
        <f>IF(H112&gt;0, rate1(1,$L$52,$L$51,$L$54,L112,$L$53,$L$50,P112),"")</f>
        <v>1188.9297663433445</v>
      </c>
      <c r="S112" s="325">
        <f t="shared" si="18"/>
        <v>0.70655580875244317</v>
      </c>
      <c r="T112" s="325">
        <f t="shared" si="19"/>
        <v>0.27536824514996444</v>
      </c>
      <c r="U112" s="330">
        <f t="shared" si="2"/>
        <v>5.5868584571474456</v>
      </c>
      <c r="V112" s="338">
        <f t="shared" si="20"/>
        <v>5.5868584571474456</v>
      </c>
      <c r="W112" s="330">
        <f t="shared" si="21"/>
        <v>1.8780030603267051E-3</v>
      </c>
      <c r="X112" s="330">
        <f t="shared" si="22"/>
        <v>5795.3639236738509</v>
      </c>
      <c r="Y112" s="330">
        <f t="shared" si="5"/>
        <v>92.63109608114263</v>
      </c>
      <c r="Z112" s="110">
        <f>IF(H112&gt;0, rate1(1,$L$52,$L$51,$L$54,U112,$L$53,$L$50,Y112),"")</f>
        <v>1188.0776927266822</v>
      </c>
      <c r="AA112" s="338">
        <f t="shared" si="23"/>
        <v>0.6953439968546874</v>
      </c>
      <c r="AB112" s="338">
        <f t="shared" si="24"/>
        <v>6.1643395860837471E-3</v>
      </c>
      <c r="AC112" s="330">
        <f t="shared" si="25"/>
        <v>0.27536824514996444</v>
      </c>
      <c r="AD112" s="330">
        <f t="shared" si="26"/>
        <v>7.2630015814307419E-2</v>
      </c>
      <c r="AE112" s="330">
        <f t="shared" si="27"/>
        <v>-2.4307544512294946E-2</v>
      </c>
      <c r="AF112" s="330">
        <f t="shared" si="28"/>
        <v>739.43869905722295</v>
      </c>
      <c r="AG112" s="330">
        <f t="shared" si="29"/>
        <v>728.34481130805636</v>
      </c>
      <c r="AH112" s="330">
        <f t="shared" si="30"/>
        <v>5.6073169534210283</v>
      </c>
      <c r="AI112" s="330">
        <f t="shared" si="31"/>
        <v>231.61018669494928</v>
      </c>
      <c r="AJ112" s="330">
        <f t="shared" si="32"/>
        <v>2.9819583882520204</v>
      </c>
      <c r="AK112" s="339">
        <f t="shared" si="33"/>
        <v>21.936579353091794</v>
      </c>
      <c r="AL112" s="44">
        <f t="shared" si="34"/>
        <v>0.84027520088098584</v>
      </c>
      <c r="BA112" s="8"/>
    </row>
    <row r="113" spans="1:53" ht="15" x14ac:dyDescent="0.15">
      <c r="A113" s="118"/>
      <c r="B113" s="330">
        <f t="shared" si="6"/>
        <v>739.43869905722295</v>
      </c>
      <c r="C113" s="330">
        <f t="shared" si="7"/>
        <v>728.34481130805636</v>
      </c>
      <c r="D113" s="330">
        <f t="shared" si="8"/>
        <v>5.6073169534210283</v>
      </c>
      <c r="E113" s="330">
        <f t="shared" si="3"/>
        <v>123.58352287429261</v>
      </c>
      <c r="F113" s="330">
        <f t="shared" si="9"/>
        <v>122.13537818041064</v>
      </c>
      <c r="G113" s="330">
        <f t="shared" si="10"/>
        <v>6144.9128205638499</v>
      </c>
      <c r="H113" s="315">
        <f t="shared" si="35"/>
        <v>0.02</v>
      </c>
      <c r="I113" s="330">
        <f t="shared" si="12"/>
        <v>8.8751101993332675</v>
      </c>
      <c r="J113" s="330">
        <f t="shared" si="0"/>
        <v>80</v>
      </c>
      <c r="K113" s="337">
        <f t="shared" si="13"/>
        <v>1</v>
      </c>
      <c r="L113" s="325">
        <f t="shared" si="14"/>
        <v>5.6273169534210279</v>
      </c>
      <c r="M113" s="325">
        <f t="shared" si="15"/>
        <v>5.6173169534210281</v>
      </c>
      <c r="N113" s="330">
        <f t="shared" si="16"/>
        <v>8.1107756102841932E-2</v>
      </c>
      <c r="O113" s="330">
        <f t="shared" si="1"/>
        <v>6.993057547568589</v>
      </c>
      <c r="P113" s="334">
        <f t="shared" si="4"/>
        <v>93.416177320161907</v>
      </c>
      <c r="Q113" s="330">
        <f t="shared" si="17"/>
        <v>6103.6931431718622</v>
      </c>
      <c r="R113" s="279">
        <f>IF(H113&gt;0, rate1(1,$L$52,$L$51,$L$54,L113,$L$53,$L$50,P113),"")</f>
        <v>1190.0834952482771</v>
      </c>
      <c r="S113" s="325">
        <f t="shared" si="18"/>
        <v>0.73341224633887059</v>
      </c>
      <c r="T113" s="325">
        <f t="shared" si="19"/>
        <v>0.30424411845242266</v>
      </c>
      <c r="U113" s="330">
        <f t="shared" si="2"/>
        <v>5.6073169534210283</v>
      </c>
      <c r="V113" s="338">
        <f t="shared" si="20"/>
        <v>5.6073169534210283</v>
      </c>
      <c r="W113" s="330">
        <f t="shared" si="21"/>
        <v>1.8917823482702545E-3</v>
      </c>
      <c r="X113" s="330">
        <f t="shared" si="22"/>
        <v>5998.653224476212</v>
      </c>
      <c r="Y113" s="330">
        <f t="shared" si="5"/>
        <v>93.083872670382391</v>
      </c>
      <c r="Z113" s="110">
        <f>IF(H113&gt;0, rate1(1,$L$52,$L$51,$L$54,U113,$L$53,$L$50,Y113),"")</f>
        <v>1189.238589009984</v>
      </c>
      <c r="AA113" s="338">
        <f t="shared" si="23"/>
        <v>0.72130287204179422</v>
      </c>
      <c r="AB113" s="338">
        <f t="shared" si="24"/>
        <v>6.7879506406465428E-3</v>
      </c>
      <c r="AC113" s="330">
        <f t="shared" si="25"/>
        <v>0.30424411845242266</v>
      </c>
      <c r="AD113" s="330">
        <f t="shared" si="26"/>
        <v>6.5736685730303043E-2</v>
      </c>
      <c r="AE113" s="330">
        <f t="shared" si="27"/>
        <v>-2.3786000840841919E-2</v>
      </c>
      <c r="AF113" s="330">
        <f t="shared" si="28"/>
        <v>739.21556269487337</v>
      </c>
      <c r="AG113" s="330">
        <f t="shared" si="29"/>
        <v>728.04056718960396</v>
      </c>
      <c r="AH113" s="330">
        <f t="shared" si="30"/>
        <v>5.6277772587909043</v>
      </c>
      <c r="AI113" s="330">
        <f t="shared" si="31"/>
        <v>255.64938902791084</v>
      </c>
      <c r="AJ113" s="330">
        <f t="shared" si="32"/>
        <v>3.0529721074264402</v>
      </c>
      <c r="AK113" s="339">
        <f t="shared" si="33"/>
        <v>23.31226026500056</v>
      </c>
      <c r="AL113" s="44">
        <f t="shared" si="34"/>
        <v>0.85880401581658183</v>
      </c>
      <c r="BA113" s="8"/>
    </row>
    <row r="114" spans="1:53" ht="15" x14ac:dyDescent="0.15">
      <c r="A114" s="118"/>
      <c r="B114" s="330">
        <f t="shared" si="6"/>
        <v>739.21556269487337</v>
      </c>
      <c r="C114" s="330">
        <f t="shared" si="7"/>
        <v>728.04056718960396</v>
      </c>
      <c r="D114" s="330">
        <f t="shared" si="8"/>
        <v>5.6277772587909043</v>
      </c>
      <c r="E114" s="330">
        <f t="shared" si="3"/>
        <v>126.76981216131514</v>
      </c>
      <c r="F114" s="330">
        <f t="shared" si="9"/>
        <v>125.17666751780388</v>
      </c>
      <c r="G114" s="330">
        <f t="shared" si="10"/>
        <v>6366.8733480133697</v>
      </c>
      <c r="H114" s="315">
        <f t="shared" si="35"/>
        <v>0.02</v>
      </c>
      <c r="I114" s="330">
        <f t="shared" si="12"/>
        <v>8.9399964042155258</v>
      </c>
      <c r="J114" s="330">
        <f t="shared" si="0"/>
        <v>80</v>
      </c>
      <c r="K114" s="337">
        <f t="shared" si="13"/>
        <v>1</v>
      </c>
      <c r="L114" s="325">
        <f t="shared" si="14"/>
        <v>5.6477772587909039</v>
      </c>
      <c r="M114" s="325">
        <f t="shared" si="15"/>
        <v>5.6377772587909041</v>
      </c>
      <c r="N114" s="330">
        <f t="shared" si="16"/>
        <v>8.1410377338443141E-2</v>
      </c>
      <c r="O114" s="330">
        <f t="shared" si="1"/>
        <v>6.9681534793245357</v>
      </c>
      <c r="P114" s="334">
        <f t="shared" si="4"/>
        <v>93.869949533576701</v>
      </c>
      <c r="Q114" s="330">
        <f t="shared" si="17"/>
        <v>6332.6887066896234</v>
      </c>
      <c r="R114" s="279">
        <f>IF(H114&gt;0, rate1(1,$L$52,$L$51,$L$54,L114,$L$53,$L$50,P114),"")</f>
        <v>1191.2276520635558</v>
      </c>
      <c r="S114" s="325">
        <f t="shared" si="18"/>
        <v>0.76291414330144069</v>
      </c>
      <c r="T114" s="325">
        <f t="shared" si="19"/>
        <v>0.34337930769928482</v>
      </c>
      <c r="U114" s="330">
        <f t="shared" si="2"/>
        <v>5.6277772587909043</v>
      </c>
      <c r="V114" s="338">
        <f t="shared" si="20"/>
        <v>5.6277772587909043</v>
      </c>
      <c r="W114" s="330">
        <f t="shared" si="21"/>
        <v>1.905613227474845E-3</v>
      </c>
      <c r="X114" s="330">
        <f t="shared" si="22"/>
        <v>6218.4640840128977</v>
      </c>
      <c r="Y114" s="330">
        <f t="shared" si="5"/>
        <v>93.537241466625133</v>
      </c>
      <c r="Z114" s="110">
        <f>IF(H114&gt;0, rate1(1,$L$52,$L$51,$L$54,U114,$L$53,$L$50,Y114),"")</f>
        <v>1190.3898280892729</v>
      </c>
      <c r="AA114" s="338">
        <f t="shared" si="23"/>
        <v>0.74968050143775733</v>
      </c>
      <c r="AB114" s="338">
        <f t="shared" si="24"/>
        <v>7.6127238925457049E-3</v>
      </c>
      <c r="AC114" s="330">
        <f t="shared" si="25"/>
        <v>0.34337930769928482</v>
      </c>
      <c r="AD114" s="330">
        <f t="shared" si="26"/>
        <v>5.8244627883969773E-2</v>
      </c>
      <c r="AE114" s="330">
        <f t="shared" si="27"/>
        <v>-2.3137081037517122E-2</v>
      </c>
      <c r="AF114" s="330">
        <f t="shared" si="28"/>
        <v>738.95359376451256</v>
      </c>
      <c r="AG114" s="330">
        <f t="shared" si="29"/>
        <v>727.69718788190471</v>
      </c>
      <c r="AH114" s="330">
        <f t="shared" si="30"/>
        <v>5.6482393729472982</v>
      </c>
      <c r="AI114" s="330">
        <f t="shared" si="31"/>
        <v>288.25666286746372</v>
      </c>
      <c r="AJ114" s="330">
        <f t="shared" si="32"/>
        <v>3.1330434026674023</v>
      </c>
      <c r="AK114" s="339">
        <f t="shared" si="33"/>
        <v>24.883203473207484</v>
      </c>
      <c r="AL114" s="44">
        <f t="shared" si="34"/>
        <v>0.87925596693881469</v>
      </c>
      <c r="BA114" s="8"/>
    </row>
    <row r="115" spans="1:53" ht="15" x14ac:dyDescent="0.15">
      <c r="A115" s="118"/>
      <c r="B115" s="330">
        <f t="shared" si="6"/>
        <v>738.95359376451256</v>
      </c>
      <c r="C115" s="330">
        <f t="shared" si="7"/>
        <v>727.69718788190471</v>
      </c>
      <c r="D115" s="330">
        <f t="shared" si="8"/>
        <v>5.6482393729472982</v>
      </c>
      <c r="E115" s="330">
        <f t="shared" si="3"/>
        <v>130.34579691932188</v>
      </c>
      <c r="F115" s="330">
        <f t="shared" si="9"/>
        <v>128.5578045403185</v>
      </c>
      <c r="G115" s="330">
        <f t="shared" si="10"/>
        <v>6610.1782316518065</v>
      </c>
      <c r="H115" s="315">
        <f t="shared" si="35"/>
        <v>0.02</v>
      </c>
      <c r="I115" s="330">
        <f t="shared" si="12"/>
        <v>9.0051247060862813</v>
      </c>
      <c r="J115" s="330">
        <f t="shared" si="0"/>
        <v>80</v>
      </c>
      <c r="K115" s="337">
        <f t="shared" si="13"/>
        <v>1</v>
      </c>
      <c r="L115" s="325">
        <f t="shared" si="14"/>
        <v>5.6682393729472977</v>
      </c>
      <c r="M115" s="325">
        <f t="shared" si="15"/>
        <v>5.658239372947298</v>
      </c>
      <c r="N115" s="330">
        <f t="shared" si="16"/>
        <v>8.171307570885844E-2</v>
      </c>
      <c r="O115" s="330">
        <f t="shared" si="1"/>
        <v>6.9395920249437895</v>
      </c>
      <c r="P115" s="334">
        <f t="shared" si="4"/>
        <v>94.324311818083103</v>
      </c>
      <c r="Q115" s="330">
        <f t="shared" si="17"/>
        <v>6585.6353582166657</v>
      </c>
      <c r="R115" s="279">
        <f>IF(H115&gt;0, rate1(1,$L$52,$L$51,$L$54,L115,$L$53,$L$50,P115),"")</f>
        <v>1192.3623495791705</v>
      </c>
      <c r="S115" s="325">
        <f t="shared" si="18"/>
        <v>0.79589446981801315</v>
      </c>
      <c r="T115" s="325">
        <f t="shared" si="19"/>
        <v>0.40034719116135908</v>
      </c>
      <c r="U115" s="330">
        <f t="shared" si="2"/>
        <v>5.6482393729472982</v>
      </c>
      <c r="V115" s="338">
        <f t="shared" si="20"/>
        <v>5.6482393729472982</v>
      </c>
      <c r="W115" s="330">
        <f t="shared" si="21"/>
        <v>1.9194957110677535E-3</v>
      </c>
      <c r="X115" s="330">
        <f t="shared" si="22"/>
        <v>6459.4059759673855</v>
      </c>
      <c r="Y115" s="330">
        <f t="shared" si="5"/>
        <v>93.991201271444851</v>
      </c>
      <c r="Z115" s="110">
        <f>IF(H115&gt;0, rate1(1,$L$52,$L$51,$L$54,U115,$L$53,$L$50,Y115),"")</f>
        <v>1191.5315240596747</v>
      </c>
      <c r="AA115" s="338">
        <f t="shared" si="23"/>
        <v>0.78118357773816338</v>
      </c>
      <c r="AB115" s="338">
        <f t="shared" si="24"/>
        <v>8.7721739128468028E-3</v>
      </c>
      <c r="AC115" s="330">
        <f t="shared" si="25"/>
        <v>0.40034719116135908</v>
      </c>
      <c r="AD115" s="330">
        <f t="shared" si="26"/>
        <v>4.9956638741444404E-2</v>
      </c>
      <c r="AE115" s="330">
        <f t="shared" si="27"/>
        <v>-2.2287733878575529E-2</v>
      </c>
      <c r="AF115" s="330">
        <f t="shared" si="28"/>
        <v>738.63495964906008</v>
      </c>
      <c r="AG115" s="330">
        <f t="shared" si="29"/>
        <v>727.29684069074335</v>
      </c>
      <c r="AH115" s="330">
        <f t="shared" si="30"/>
        <v>5.6687032955853702</v>
      </c>
      <c r="AI115" s="330">
        <f t="shared" si="31"/>
        <v>335.75967179998315</v>
      </c>
      <c r="AJ115" s="330">
        <f t="shared" si="32"/>
        <v>3.2263099781673978</v>
      </c>
      <c r="AK115" s="339">
        <f t="shared" si="33"/>
        <v>26.718497137405613</v>
      </c>
      <c r="AL115" s="44">
        <f t="shared" si="34"/>
        <v>0.90231649996821184</v>
      </c>
      <c r="BA115" s="8"/>
    </row>
    <row r="116" spans="1:53" ht="15" x14ac:dyDescent="0.15">
      <c r="A116" s="118"/>
      <c r="B116" s="330">
        <f t="shared" si="6"/>
        <v>738.63495964906008</v>
      </c>
      <c r="C116" s="330">
        <f t="shared" si="7"/>
        <v>727.29684069074335</v>
      </c>
      <c r="D116" s="330">
        <f t="shared" si="8"/>
        <v>5.6687032955853702</v>
      </c>
      <c r="E116" s="330">
        <f t="shared" si="3"/>
        <v>134.48453738986524</v>
      </c>
      <c r="F116" s="330">
        <f t="shared" si="9"/>
        <v>132.41516715459358</v>
      </c>
      <c r="G116" s="330">
        <f t="shared" si="10"/>
        <v>6882.5248419144182</v>
      </c>
      <c r="H116" s="315">
        <f t="shared" si="35"/>
        <v>0.02</v>
      </c>
      <c r="I116" s="330">
        <f t="shared" si="12"/>
        <v>9.070495166653382</v>
      </c>
      <c r="J116" s="330">
        <f t="shared" si="0"/>
        <v>80</v>
      </c>
      <c r="K116" s="337">
        <f t="shared" si="13"/>
        <v>1</v>
      </c>
      <c r="L116" s="325">
        <f t="shared" si="14"/>
        <v>5.6887032955853698</v>
      </c>
      <c r="M116" s="325">
        <f t="shared" si="15"/>
        <v>5.67870329558537</v>
      </c>
      <c r="N116" s="330">
        <f t="shared" si="16"/>
        <v>8.2015851222944747E-2</v>
      </c>
      <c r="O116" s="330">
        <f t="shared" si="1"/>
        <v>6.9060600018576066</v>
      </c>
      <c r="P116" s="334">
        <f t="shared" si="4"/>
        <v>94.779262988304964</v>
      </c>
      <c r="Q116" s="330">
        <f t="shared" si="17"/>
        <v>6872.1712033922086</v>
      </c>
      <c r="R116" s="279">
        <f>IF(H116&gt;0, rate1(1,$L$52,$L$51,$L$54,L116,$L$53,$L$50,P116),"")</f>
        <v>1193.4876988657409</v>
      </c>
      <c r="S116" s="325">
        <f t="shared" si="18"/>
        <v>0.83376886967714803</v>
      </c>
      <c r="T116" s="325">
        <f t="shared" si="19"/>
        <v>0.49338442843801045</v>
      </c>
      <c r="U116" s="330">
        <f t="shared" si="2"/>
        <v>5.6687032955853702</v>
      </c>
      <c r="V116" s="338">
        <f t="shared" si="20"/>
        <v>5.6687032955853702</v>
      </c>
      <c r="W116" s="330">
        <f t="shared" si="21"/>
        <v>1.9334298122366533E-3</v>
      </c>
      <c r="X116" s="330">
        <f t="shared" si="22"/>
        <v>6729.0964038612265</v>
      </c>
      <c r="Y116" s="330">
        <f t="shared" si="5"/>
        <v>94.445750893877673</v>
      </c>
      <c r="Z116" s="110">
        <f>IF(H116&gt;0, rate1(1,$L$52,$L$51,$L$54,U116,$L$53,$L$50,Y116),"")</f>
        <v>1192.6637892724443</v>
      </c>
      <c r="AA116" s="338">
        <f t="shared" si="23"/>
        <v>0.81697425159770698</v>
      </c>
      <c r="AB116" s="338">
        <f t="shared" si="24"/>
        <v>1.0563703900212712E-2</v>
      </c>
      <c r="AC116" s="330">
        <f t="shared" si="25"/>
        <v>0.49338442843801045</v>
      </c>
      <c r="AD116" s="330">
        <f t="shared" si="26"/>
        <v>4.0536342144638297E-2</v>
      </c>
      <c r="AE116" s="330">
        <f t="shared" si="27"/>
        <v>-2.1080817530052063E-2</v>
      </c>
      <c r="AF116" s="330">
        <f t="shared" si="28"/>
        <v>738.22359107184502</v>
      </c>
      <c r="AG116" s="330">
        <f t="shared" si="29"/>
        <v>726.8034562623053</v>
      </c>
      <c r="AH116" s="330">
        <f t="shared" si="30"/>
        <v>5.6891690264051471</v>
      </c>
      <c r="AI116" s="330">
        <f t="shared" si="31"/>
        <v>413.39716270801108</v>
      </c>
      <c r="AJ116" s="330">
        <f t="shared" si="32"/>
        <v>3.3411425233640677</v>
      </c>
      <c r="AK116" s="339">
        <f t="shared" si="33"/>
        <v>28.937928411004417</v>
      </c>
      <c r="AL116" s="44">
        <f t="shared" si="34"/>
        <v>0.92917727371221048</v>
      </c>
      <c r="BA116" s="8"/>
    </row>
    <row r="117" spans="1:53" ht="15" x14ac:dyDescent="0.15">
      <c r="A117" s="118"/>
      <c r="B117" s="330">
        <f t="shared" si="6"/>
        <v>738.22359107184502</v>
      </c>
      <c r="C117" s="330">
        <f t="shared" si="7"/>
        <v>726.8034562623053</v>
      </c>
      <c r="D117" s="330">
        <f t="shared" si="8"/>
        <v>5.6891690264051471</v>
      </c>
      <c r="E117" s="330">
        <f t="shared" si="3"/>
        <v>134.48453738986524</v>
      </c>
      <c r="F117" s="330">
        <f t="shared" si="9"/>
        <v>134.48453738986524</v>
      </c>
      <c r="G117" s="330">
        <f t="shared" si="10"/>
        <v>7028.7871123983305</v>
      </c>
      <c r="H117" s="315">
        <f t="shared" si="35"/>
        <v>0.01</v>
      </c>
      <c r="I117" s="330">
        <f t="shared" si="12"/>
        <v>9.1361078476317754</v>
      </c>
      <c r="J117" s="330">
        <f t="shared" si="0"/>
        <v>80</v>
      </c>
      <c r="K117" s="337">
        <f t="shared" si="13"/>
        <v>1</v>
      </c>
      <c r="L117" s="325">
        <f t="shared" si="14"/>
        <v>5.6991690264051469</v>
      </c>
      <c r="M117" s="325">
        <f t="shared" si="15"/>
        <v>5.694169026405147</v>
      </c>
      <c r="N117" s="330">
        <f t="shared" si="16"/>
        <v>4.2115416385616555E-2</v>
      </c>
      <c r="O117" s="330">
        <f t="shared" si="1"/>
        <v>6.8652748350796884</v>
      </c>
      <c r="P117" s="334">
        <f t="shared" si="4"/>
        <v>95.067772206818134</v>
      </c>
      <c r="Q117" s="330">
        <f t="shared" si="17"/>
        <v>6929.1279572742578</v>
      </c>
      <c r="R117" s="279">
        <f>IF(H117&gt;0, rate1(1,$L$52,$L$51,$L$54,L117,$L$53,$L$50,P117),"")</f>
        <v>1194.195804586318</v>
      </c>
      <c r="S117" s="325">
        <f t="shared" si="18"/>
        <v>0.84517202265674085</v>
      </c>
      <c r="T117" s="325">
        <f t="shared" si="19"/>
        <v>0.27201425161193687</v>
      </c>
      <c r="U117" s="330">
        <f t="shared" si="2"/>
        <v>5.6891690264051471</v>
      </c>
      <c r="V117" s="338">
        <f t="shared" si="20"/>
        <v>5.6891690264051471</v>
      </c>
      <c r="W117" s="330">
        <f t="shared" si="21"/>
        <v>1.9474155441336904E-3</v>
      </c>
      <c r="X117" s="330">
        <f t="shared" si="22"/>
        <v>6910.6802037768202</v>
      </c>
      <c r="Y117" s="330">
        <f t="shared" si="5"/>
        <v>94.900889150349883</v>
      </c>
      <c r="Z117" s="110">
        <f>IF(H117&gt;0, rate1(1,$L$52,$L$51,$L$54,U117,$L$53,$L$50,Y117),"")</f>
        <v>1193.7867343676244</v>
      </c>
      <c r="AA117" s="338">
        <f t="shared" si="23"/>
        <v>0.84321072091600924</v>
      </c>
      <c r="AB117" s="338">
        <f t="shared" si="24"/>
        <v>1.2420591226077872E-2</v>
      </c>
      <c r="AC117" s="330">
        <f t="shared" si="25"/>
        <v>0.27201425161193687</v>
      </c>
      <c r="AD117" s="330">
        <f t="shared" si="26"/>
        <v>3.6762779673273439E-2</v>
      </c>
      <c r="AE117" s="330">
        <f t="shared" si="27"/>
        <v>-9.8603840579359458E-3</v>
      </c>
      <c r="AF117" s="330">
        <f t="shared" si="28"/>
        <v>737.9936922366187</v>
      </c>
      <c r="AG117" s="330">
        <f t="shared" si="29"/>
        <v>726.53144201069335</v>
      </c>
      <c r="AH117" s="330">
        <f t="shared" si="30"/>
        <v>5.6996496919459245</v>
      </c>
      <c r="AI117" s="330">
        <f t="shared" si="31"/>
        <v>227.78027737768303</v>
      </c>
      <c r="AJ117" s="330">
        <f t="shared" si="32"/>
        <v>3.4044148226356463</v>
      </c>
      <c r="AK117" s="339">
        <f t="shared" si="33"/>
        <v>31.783144652919241</v>
      </c>
      <c r="AL117" s="44">
        <f t="shared" si="34"/>
        <v>0.96224904672885136</v>
      </c>
      <c r="BA117" s="8"/>
    </row>
    <row r="118" spans="1:53" ht="15" x14ac:dyDescent="0.15">
      <c r="A118" s="118"/>
      <c r="B118" s="330">
        <f t="shared" si="6"/>
        <v>737.9936922366187</v>
      </c>
      <c r="C118" s="330">
        <f t="shared" si="7"/>
        <v>726.53144201069335</v>
      </c>
      <c r="D118" s="330">
        <f t="shared" si="8"/>
        <v>5.6996496919459245</v>
      </c>
      <c r="E118" s="330">
        <f t="shared" si="3"/>
        <v>134.48453738986524</v>
      </c>
      <c r="F118" s="330">
        <f t="shared" si="9"/>
        <v>134.48453738986524</v>
      </c>
      <c r="G118" s="330">
        <f t="shared" si="10"/>
        <v>7067.6359579419022</v>
      </c>
      <c r="H118" s="315">
        <f t="shared" si="35"/>
        <v>0.01</v>
      </c>
      <c r="I118" s="330">
        <f t="shared" si="12"/>
        <v>9.1698001807402765</v>
      </c>
      <c r="J118" s="330">
        <f t="shared" si="0"/>
        <v>80</v>
      </c>
      <c r="K118" s="337">
        <f t="shared" si="13"/>
        <v>1</v>
      </c>
      <c r="L118" s="325">
        <f t="shared" si="14"/>
        <v>5.7096496919459243</v>
      </c>
      <c r="M118" s="325">
        <f t="shared" si="15"/>
        <v>5.7046496919459244</v>
      </c>
      <c r="N118" s="330">
        <f t="shared" si="16"/>
        <v>4.2196563647756591E-2</v>
      </c>
      <c r="O118" s="330">
        <f t="shared" si="1"/>
        <v>6.8126196571961612</v>
      </c>
      <c r="P118" s="334">
        <f t="shared" si="4"/>
        <v>95.301166598172259</v>
      </c>
      <c r="Q118" s="330">
        <f t="shared" si="17"/>
        <v>6967.9021590550174</v>
      </c>
      <c r="R118" s="279">
        <f>IF(H118&gt;0, rate1(1,$L$52,$L$51,$L$54,L118,$L$53,$L$50,P118),"")</f>
        <v>1194.7655249260215</v>
      </c>
      <c r="S118" s="325">
        <f t="shared" si="18"/>
        <v>0.85606199714650777</v>
      </c>
      <c r="T118" s="325">
        <f t="shared" si="19"/>
        <v>0.29315790695461086</v>
      </c>
      <c r="U118" s="330">
        <f t="shared" si="2"/>
        <v>5.6996496919459245</v>
      </c>
      <c r="V118" s="338">
        <f t="shared" si="20"/>
        <v>5.6996496919459245</v>
      </c>
      <c r="W118" s="330">
        <f t="shared" si="21"/>
        <v>1.9545972646568543E-3</v>
      </c>
      <c r="X118" s="330">
        <f t="shared" si="22"/>
        <v>6949.386403453459</v>
      </c>
      <c r="Y118" s="330">
        <f t="shared" si="5"/>
        <v>95.134181056458246</v>
      </c>
      <c r="Z118" s="110">
        <f>IF(H118&gt;0, rate1(1,$L$52,$L$51,$L$54,U118,$L$53,$L$50,Y118),"")</f>
        <v>1194.3581923228871</v>
      </c>
      <c r="AA118" s="338">
        <f t="shared" si="23"/>
        <v>0.8540783716352317</v>
      </c>
      <c r="AB118" s="338">
        <f t="shared" si="24"/>
        <v>1.3394842742371545E-2</v>
      </c>
      <c r="AC118" s="330">
        <f t="shared" si="25"/>
        <v>0.29315790695461086</v>
      </c>
      <c r="AD118" s="330">
        <f t="shared" si="26"/>
        <v>3.4111309170822682E-2</v>
      </c>
      <c r="AE118" s="330">
        <f t="shared" si="27"/>
        <v>-9.3828772782286775E-3</v>
      </c>
      <c r="AF118" s="330">
        <f t="shared" si="28"/>
        <v>737.74273089331189</v>
      </c>
      <c r="AG118" s="330">
        <f t="shared" si="29"/>
        <v>726.23828410373869</v>
      </c>
      <c r="AH118" s="330">
        <f t="shared" si="30"/>
        <v>5.7101312591057392</v>
      </c>
      <c r="AI118" s="330">
        <f t="shared" si="31"/>
        <v>245.36856884346645</v>
      </c>
      <c r="AJ118" s="330">
        <f t="shared" si="32"/>
        <v>3.472572758425498</v>
      </c>
      <c r="AK118" s="339">
        <f t="shared" si="33"/>
        <v>33.38416373101002</v>
      </c>
      <c r="AL118" s="44">
        <f t="shared" si="34"/>
        <v>0.980471468919066</v>
      </c>
      <c r="BA118" s="8"/>
    </row>
    <row r="119" spans="1:53" ht="15" x14ac:dyDescent="0.15">
      <c r="A119" s="118"/>
      <c r="B119" s="330">
        <f t="shared" si="6"/>
        <v>737.74273089331189</v>
      </c>
      <c r="C119" s="330">
        <f t="shared" si="7"/>
        <v>726.23828410373869</v>
      </c>
      <c r="D119" s="330">
        <f t="shared" si="8"/>
        <v>5.7101312591057392</v>
      </c>
      <c r="E119" s="330">
        <f t="shared" si="3"/>
        <v>134.48453738986524</v>
      </c>
      <c r="F119" s="330">
        <f t="shared" si="9"/>
        <v>134.48453738986524</v>
      </c>
      <c r="G119" s="330">
        <f t="shared" si="10"/>
        <v>7106.631048551737</v>
      </c>
      <c r="H119" s="315">
        <f t="shared" si="35"/>
        <v>0.01</v>
      </c>
      <c r="I119" s="330">
        <f t="shared" si="12"/>
        <v>9.203557431658556</v>
      </c>
      <c r="J119" s="330">
        <f t="shared" si="0"/>
        <v>80</v>
      </c>
      <c r="K119" s="337">
        <f t="shared" si="13"/>
        <v>1</v>
      </c>
      <c r="L119" s="325">
        <f t="shared" si="14"/>
        <v>5.7201312591057389</v>
      </c>
      <c r="M119" s="325">
        <f t="shared" si="15"/>
        <v>5.715131259105739</v>
      </c>
      <c r="N119" s="330">
        <f t="shared" si="16"/>
        <v>4.2277731110541339E-2</v>
      </c>
      <c r="O119" s="330">
        <f t="shared" si="1"/>
        <v>6.7831926062871917</v>
      </c>
      <c r="P119" s="334">
        <f t="shared" si="4"/>
        <v>95.534724285417752</v>
      </c>
      <c r="Q119" s="330">
        <f t="shared" si="17"/>
        <v>7006.8224500178276</v>
      </c>
      <c r="R119" s="279">
        <f>IF(H119&gt;0, rate1(1,$L$52,$L$51,$L$54,L119,$L$53,$L$50,P119),"")</f>
        <v>1195.3328779421192</v>
      </c>
      <c r="S119" s="325">
        <f t="shared" si="18"/>
        <v>0.86416783772199068</v>
      </c>
      <c r="T119" s="325">
        <f t="shared" si="19"/>
        <v>0.31124978356753974</v>
      </c>
      <c r="U119" s="330">
        <f t="shared" si="2"/>
        <v>5.7101312591057392</v>
      </c>
      <c r="V119" s="338">
        <f t="shared" si="20"/>
        <v>5.7101312591057392</v>
      </c>
      <c r="W119" s="330">
        <f t="shared" si="21"/>
        <v>1.9617928227972925E-3</v>
      </c>
      <c r="X119" s="330">
        <f t="shared" si="22"/>
        <v>6988.2385613417891</v>
      </c>
      <c r="Y119" s="330">
        <f t="shared" si="5"/>
        <v>95.367636374925539</v>
      </c>
      <c r="Z119" s="110">
        <f>IF(H119&gt;0, rate1(1,$L$52,$L$51,$L$54,U119,$L$53,$L$50,Y119),"")</f>
        <v>1194.9272725876106</v>
      </c>
      <c r="AA119" s="338">
        <f t="shared" si="23"/>
        <v>0.86216839775719611</v>
      </c>
      <c r="AB119" s="338">
        <f t="shared" si="24"/>
        <v>1.4233258489888278E-2</v>
      </c>
      <c r="AC119" s="330">
        <f t="shared" si="25"/>
        <v>0.31124978356753974</v>
      </c>
      <c r="AD119" s="330">
        <f t="shared" si="26"/>
        <v>3.2128536397295349E-2</v>
      </c>
      <c r="AE119" s="330">
        <f t="shared" si="27"/>
        <v>-6.5610441581721328E-3</v>
      </c>
      <c r="AF119" s="330">
        <f t="shared" si="28"/>
        <v>737.47375884085488</v>
      </c>
      <c r="AG119" s="330">
        <f t="shared" si="29"/>
        <v>725.92703432017117</v>
      </c>
      <c r="AH119" s="330">
        <f t="shared" si="30"/>
        <v>5.7206137279325997</v>
      </c>
      <c r="AI119" s="330">
        <f t="shared" si="31"/>
        <v>260.3875366528747</v>
      </c>
      <c r="AJ119" s="330">
        <f t="shared" si="32"/>
        <v>3.5449026297179631</v>
      </c>
      <c r="AK119" s="339">
        <f t="shared" si="33"/>
        <v>35.118339451116846</v>
      </c>
      <c r="AL119" s="44">
        <f t="shared" si="34"/>
        <v>1.0001009544265433</v>
      </c>
      <c r="BA119" s="8"/>
    </row>
    <row r="120" spans="1:53" ht="15" x14ac:dyDescent="0.15">
      <c r="A120" s="118"/>
      <c r="B120" s="330">
        <f t="shared" si="6"/>
        <v>737.47375884085488</v>
      </c>
      <c r="C120" s="330">
        <f t="shared" si="7"/>
        <v>725.92703432017117</v>
      </c>
      <c r="D120" s="330">
        <f t="shared" si="8"/>
        <v>5.7206137279325997</v>
      </c>
      <c r="E120" s="330">
        <f t="shared" si="3"/>
        <v>134.48453738986524</v>
      </c>
      <c r="F120" s="330">
        <f t="shared" si="9"/>
        <v>134.48453738986524</v>
      </c>
      <c r="G120" s="330">
        <f t="shared" si="10"/>
        <v>7145.772683667672</v>
      </c>
      <c r="H120" s="315">
        <f t="shared" si="35"/>
        <v>0.01</v>
      </c>
      <c r="I120" s="330">
        <f t="shared" si="12"/>
        <v>9.2373796165469688</v>
      </c>
      <c r="J120" s="330">
        <f t="shared" si="0"/>
        <v>80</v>
      </c>
      <c r="K120" s="337">
        <f t="shared" si="13"/>
        <v>1</v>
      </c>
      <c r="L120" s="325">
        <f t="shared" si="14"/>
        <v>5.7306137279325995</v>
      </c>
      <c r="M120" s="325">
        <f t="shared" si="15"/>
        <v>5.7256137279325996</v>
      </c>
      <c r="N120" s="330">
        <f t="shared" si="16"/>
        <v>4.235891877775444E-2</v>
      </c>
      <c r="O120" s="330">
        <f t="shared" si="1"/>
        <v>6.7510695543439203</v>
      </c>
      <c r="P120" s="334">
        <f t="shared" si="4"/>
        <v>95.768445131644867</v>
      </c>
      <c r="Q120" s="330">
        <f t="shared" si="17"/>
        <v>7045.8891295188769</v>
      </c>
      <c r="R120" s="279">
        <f>IF(H120&gt;0, rate1(1,$L$52,$L$51,$L$54,L120,$L$53,$L$50,P120),"")</f>
        <v>1195.8978776156146</v>
      </c>
      <c r="S120" s="325">
        <f t="shared" si="18"/>
        <v>0.87270834241445572</v>
      </c>
      <c r="T120" s="325">
        <f t="shared" si="19"/>
        <v>0.33277058042305574</v>
      </c>
      <c r="U120" s="330">
        <f t="shared" si="2"/>
        <v>5.7206137279325997</v>
      </c>
      <c r="V120" s="338">
        <f t="shared" si="20"/>
        <v>5.7206137279325997</v>
      </c>
      <c r="W120" s="330">
        <f t="shared" si="21"/>
        <v>1.9690022219798209E-3</v>
      </c>
      <c r="X120" s="330">
        <f t="shared" si="22"/>
        <v>7027.2369767653936</v>
      </c>
      <c r="Y120" s="330">
        <f t="shared" si="5"/>
        <v>95.601254968491475</v>
      </c>
      <c r="Z120" s="110">
        <f>IF(H120&gt;0, rate1(1,$L$52,$L$51,$L$54,U120,$L$53,$L$50,Y120),"")</f>
        <v>1195.49398922263</v>
      </c>
      <c r="AA120" s="338">
        <f t="shared" si="23"/>
        <v>0.870692132076613</v>
      </c>
      <c r="AB120" s="338">
        <f t="shared" si="24"/>
        <v>1.5227242190292903E-2</v>
      </c>
      <c r="AC120" s="330">
        <f t="shared" si="25"/>
        <v>0.33277058042305574</v>
      </c>
      <c r="AD120" s="330">
        <f t="shared" si="26"/>
        <v>3.0050733413052515E-2</v>
      </c>
      <c r="AE120" s="330">
        <f t="shared" si="27"/>
        <v>-6.4526002605506897E-3</v>
      </c>
      <c r="AF120" s="330">
        <f t="shared" si="28"/>
        <v>737.18334717920959</v>
      </c>
      <c r="AG120" s="330">
        <f t="shared" si="29"/>
        <v>725.59426373974816</v>
      </c>
      <c r="AH120" s="330">
        <f t="shared" si="30"/>
        <v>5.731097098474752</v>
      </c>
      <c r="AI120" s="330">
        <f t="shared" si="31"/>
        <v>278.26003093720254</v>
      </c>
      <c r="AJ120" s="330">
        <f t="shared" si="32"/>
        <v>3.6221970827560748</v>
      </c>
      <c r="AK120" s="339">
        <f t="shared" si="33"/>
        <v>36.968817603750068</v>
      </c>
      <c r="AL120" s="44">
        <f t="shared" si="34"/>
        <v>1.0209319573587734</v>
      </c>
      <c r="BA120" s="8"/>
    </row>
    <row r="121" spans="1:53" ht="15" x14ac:dyDescent="0.15">
      <c r="A121" s="118"/>
      <c r="B121" s="330">
        <f t="shared" si="6"/>
        <v>737.18334717920959</v>
      </c>
      <c r="C121" s="330">
        <f t="shared" si="7"/>
        <v>725.59426373974816</v>
      </c>
      <c r="D121" s="330">
        <f t="shared" si="8"/>
        <v>5.731097098474752</v>
      </c>
      <c r="E121" s="330">
        <f t="shared" si="3"/>
        <v>134.48453738986524</v>
      </c>
      <c r="F121" s="330">
        <f t="shared" si="9"/>
        <v>134.48453738986524</v>
      </c>
      <c r="G121" s="330">
        <f t="shared" si="10"/>
        <v>7185.0611628716515</v>
      </c>
      <c r="H121" s="315">
        <f t="shared" si="35"/>
        <v>0.01</v>
      </c>
      <c r="I121" s="330">
        <f t="shared" si="12"/>
        <v>9.2712667515691471</v>
      </c>
      <c r="J121" s="330">
        <f t="shared" si="0"/>
        <v>80</v>
      </c>
      <c r="K121" s="337">
        <f t="shared" si="13"/>
        <v>1</v>
      </c>
      <c r="L121" s="325">
        <f t="shared" si="14"/>
        <v>5.7410970984747518</v>
      </c>
      <c r="M121" s="325">
        <f t="shared" si="15"/>
        <v>5.7360970984747519</v>
      </c>
      <c r="N121" s="330">
        <f t="shared" si="16"/>
        <v>4.2440126653165322E-2</v>
      </c>
      <c r="O121" s="330">
        <f t="shared" si="1"/>
        <v>6.7166411316294239</v>
      </c>
      <c r="P121" s="334">
        <f t="shared" si="4"/>
        <v>96.002329000398362</v>
      </c>
      <c r="Q121" s="330">
        <f t="shared" si="17"/>
        <v>7085.1024970564322</v>
      </c>
      <c r="R121" s="279">
        <f>IF(H121&gt;0, rate1(1,$L$52,$L$51,$L$54,L121,$L$53,$L$50,P121),"")</f>
        <v>1196.4605378205306</v>
      </c>
      <c r="S121" s="325">
        <f t="shared" si="18"/>
        <v>0.88164878551283954</v>
      </c>
      <c r="T121" s="325">
        <f t="shared" si="19"/>
        <v>0.35859477097101961</v>
      </c>
      <c r="U121" s="330">
        <f t="shared" si="2"/>
        <v>5.731097098474752</v>
      </c>
      <c r="V121" s="338">
        <f t="shared" si="20"/>
        <v>5.731097098474752</v>
      </c>
      <c r="W121" s="330">
        <f t="shared" si="21"/>
        <v>1.9762254656860989E-3</v>
      </c>
      <c r="X121" s="330">
        <f t="shared" si="22"/>
        <v>7066.3819491899449</v>
      </c>
      <c r="Y121" s="330">
        <f t="shared" si="5"/>
        <v>95.835036700351807</v>
      </c>
      <c r="Z121" s="110">
        <f>IF(H121&gt;0, rate1(1,$L$52,$L$51,$L$54,U121,$L$53,$L$50,Y121),"")</f>
        <v>1196.0583561810488</v>
      </c>
      <c r="AA121" s="338">
        <f t="shared" si="23"/>
        <v>0.87961493325805307</v>
      </c>
      <c r="AB121" s="338">
        <f t="shared" si="24"/>
        <v>1.641586883797028E-2</v>
      </c>
      <c r="AC121" s="330">
        <f t="shared" si="25"/>
        <v>0.35859477097101961</v>
      </c>
      <c r="AD121" s="330">
        <f t="shared" si="26"/>
        <v>2.7886630842166311E-2</v>
      </c>
      <c r="AE121" s="330">
        <f t="shared" si="27"/>
        <v>-6.2603732354318533E-3</v>
      </c>
      <c r="AF121" s="330">
        <f t="shared" si="28"/>
        <v>736.86719253489173</v>
      </c>
      <c r="AG121" s="330">
        <f t="shared" si="29"/>
        <v>725.23566896877719</v>
      </c>
      <c r="AH121" s="330">
        <f t="shared" si="30"/>
        <v>5.741581370780561</v>
      </c>
      <c r="AI121" s="330">
        <f t="shared" si="31"/>
        <v>299.71299481739271</v>
      </c>
      <c r="AJ121" s="330">
        <f t="shared" si="32"/>
        <v>3.705450692427573</v>
      </c>
      <c r="AK121" s="339">
        <f t="shared" si="33"/>
        <v>38.957200531777652</v>
      </c>
      <c r="AL121" s="44">
        <f t="shared" si="34"/>
        <v>1.0431927598337496</v>
      </c>
      <c r="BA121" s="8"/>
    </row>
    <row r="122" spans="1:53" ht="15" x14ac:dyDescent="0.15">
      <c r="A122" s="118"/>
      <c r="B122" s="330">
        <f t="shared" si="6"/>
        <v>736.86719253489173</v>
      </c>
      <c r="C122" s="330">
        <f t="shared" si="7"/>
        <v>725.23566896877719</v>
      </c>
      <c r="D122" s="330">
        <f t="shared" si="8"/>
        <v>5.741581370780561</v>
      </c>
      <c r="E122" s="330">
        <f t="shared" si="3"/>
        <v>134.48453738986524</v>
      </c>
      <c r="F122" s="330">
        <f t="shared" si="9"/>
        <v>134.48453738986524</v>
      </c>
      <c r="G122" s="330">
        <f t="shared" si="10"/>
        <v>7224.4967858873688</v>
      </c>
      <c r="H122" s="315">
        <f t="shared" si="35"/>
        <v>0.01</v>
      </c>
      <c r="I122" s="330">
        <f t="shared" si="12"/>
        <v>9.3052188528916311</v>
      </c>
      <c r="J122" s="330">
        <f t="shared" si="0"/>
        <v>80</v>
      </c>
      <c r="K122" s="337">
        <f t="shared" si="13"/>
        <v>1</v>
      </c>
      <c r="L122" s="325">
        <f t="shared" si="14"/>
        <v>5.7515813707805608</v>
      </c>
      <c r="M122" s="325">
        <f t="shared" si="15"/>
        <v>5.7465813707805609</v>
      </c>
      <c r="N122" s="330">
        <f t="shared" si="16"/>
        <v>4.2521354740582495E-2</v>
      </c>
      <c r="O122" s="330">
        <f t="shared" si="1"/>
        <v>6.6794684389388266</v>
      </c>
      <c r="P122" s="334">
        <f t="shared" si="4"/>
        <v>96.236375755672483</v>
      </c>
      <c r="Q122" s="330">
        <f t="shared" si="17"/>
        <v>7124.4628522704706</v>
      </c>
      <c r="R122" s="279">
        <f>IF(H122&gt;0, rate1(1,$L$52,$L$51,$L$54,L122,$L$53,$L$50,P122),"")</f>
        <v>1197.02087232491</v>
      </c>
      <c r="S122" s="325">
        <f t="shared" si="18"/>
        <v>0.8910631854337967</v>
      </c>
      <c r="T122" s="325">
        <f t="shared" si="19"/>
        <v>0.39033043980500581</v>
      </c>
      <c r="U122" s="330">
        <f t="shared" si="2"/>
        <v>5.741581370780561</v>
      </c>
      <c r="V122" s="338">
        <f t="shared" si="20"/>
        <v>5.741581370780561</v>
      </c>
      <c r="W122" s="330">
        <f t="shared" si="21"/>
        <v>1.983462557348048E-3</v>
      </c>
      <c r="X122" s="330">
        <f t="shared" si="22"/>
        <v>7105.6737782227901</v>
      </c>
      <c r="Y122" s="330">
        <f t="shared" si="5"/>
        <v>96.068981434153557</v>
      </c>
      <c r="Z122" s="110">
        <f>IF(H122&gt;0, rate1(1,$L$52,$L$51,$L$54,U122,$L$53,$L$50,Y122),"")</f>
        <v>1196.6203873092434</v>
      </c>
      <c r="AA122" s="338">
        <f t="shared" si="23"/>
        <v>0.88901065311074234</v>
      </c>
      <c r="AB122" s="338">
        <f t="shared" si="24"/>
        <v>1.7870747174745485E-2</v>
      </c>
      <c r="AC122" s="330">
        <f t="shared" si="25"/>
        <v>0.39033043980500581</v>
      </c>
      <c r="AD122" s="330">
        <f t="shared" si="26"/>
        <v>2.5619318864794707E-2</v>
      </c>
      <c r="AE122" s="330">
        <f t="shared" si="27"/>
        <v>-6.0548421784926941E-3</v>
      </c>
      <c r="AF122" s="330">
        <f t="shared" si="28"/>
        <v>736.51938344982727</v>
      </c>
      <c r="AG122" s="330">
        <f t="shared" si="29"/>
        <v>724.84533852897221</v>
      </c>
      <c r="AH122" s="330">
        <f t="shared" si="30"/>
        <v>5.7520665448985673</v>
      </c>
      <c r="AI122" s="330">
        <f t="shared" si="31"/>
        <v>326.08490697984882</v>
      </c>
      <c r="AJ122" s="330">
        <f t="shared" si="32"/>
        <v>3.7960298332553086</v>
      </c>
      <c r="AK122" s="339">
        <f t="shared" si="33"/>
        <v>41.110656730848049</v>
      </c>
      <c r="AL122" s="44">
        <f t="shared" si="34"/>
        <v>1.0671697994191409</v>
      </c>
      <c r="BA122" s="8"/>
    </row>
    <row r="123" spans="1:53" ht="15" x14ac:dyDescent="0.15">
      <c r="A123" s="118"/>
      <c r="B123" s="330">
        <f t="shared" si="6"/>
        <v>736.51938344982727</v>
      </c>
      <c r="C123" s="330">
        <f t="shared" si="7"/>
        <v>724.84533852897221</v>
      </c>
      <c r="D123" s="330">
        <f t="shared" si="8"/>
        <v>5.7520665448985673</v>
      </c>
      <c r="E123" s="330">
        <f t="shared" si="3"/>
        <v>134.48453738986524</v>
      </c>
      <c r="F123" s="330">
        <f t="shared" si="9"/>
        <v>134.48453738986524</v>
      </c>
      <c r="G123" s="330">
        <f t="shared" si="10"/>
        <v>7264.0798525804803</v>
      </c>
      <c r="H123" s="315">
        <f t="shared" si="35"/>
        <v>0.01</v>
      </c>
      <c r="I123" s="330">
        <f t="shared" si="12"/>
        <v>9.3392359366840534</v>
      </c>
      <c r="J123" s="330">
        <f t="shared" si="0"/>
        <v>80</v>
      </c>
      <c r="K123" s="337">
        <f t="shared" si="13"/>
        <v>1</v>
      </c>
      <c r="L123" s="325">
        <f t="shared" si="14"/>
        <v>5.7620665448985671</v>
      </c>
      <c r="M123" s="325">
        <f>IF(H123&gt;0, (D123+L123)/2,"")</f>
        <v>5.7570665448985672</v>
      </c>
      <c r="N123" s="330">
        <f t="shared" si="16"/>
        <v>4.2602603043786047E-2</v>
      </c>
      <c r="O123" s="330">
        <f t="shared" si="1"/>
        <v>6.6390006444661402</v>
      </c>
      <c r="P123" s="334">
        <f t="shared" si="4"/>
        <v>96.470585261910443</v>
      </c>
      <c r="Q123" s="330">
        <f t="shared" si="17"/>
        <v>7163.970494942916</v>
      </c>
      <c r="R123" s="279">
        <f>IF(H123&gt;0, rate1(1,$L$52,$L$51,$L$54,L123,$L$53,$L$50,P123),"")</f>
        <v>1197.5788947918113</v>
      </c>
      <c r="S123" s="325">
        <f t="shared" si="18"/>
        <v>0.90104596045071128</v>
      </c>
      <c r="T123" s="325">
        <f t="shared" si="19"/>
        <v>0.4305291955521009</v>
      </c>
      <c r="U123" s="330">
        <f t="shared" si="2"/>
        <v>5.7520665448985673</v>
      </c>
      <c r="V123" s="338">
        <f t="shared" si="20"/>
        <v>5.7520665448985673</v>
      </c>
      <c r="W123" s="330">
        <f t="shared" si="21"/>
        <v>1.9907135003975895E-3</v>
      </c>
      <c r="X123" s="330">
        <f t="shared" si="22"/>
        <v>7145.1127636132369</v>
      </c>
      <c r="Y123" s="330">
        <f t="shared" si="5"/>
        <v>96.303089033994311</v>
      </c>
      <c r="Z123" s="110">
        <f>IF(H123&gt;0, rate1(1,$L$52,$L$51,$L$54,U123,$L$53,$L$50,Y123),"")</f>
        <v>1197.1800963478699</v>
      </c>
      <c r="AA123" s="338">
        <f t="shared" si="23"/>
        <v>0.89897349736708332</v>
      </c>
      <c r="AB123" s="338">
        <f t="shared" si="24"/>
        <v>1.9704864055632178E-2</v>
      </c>
      <c r="AC123" s="330">
        <f t="shared" si="25"/>
        <v>0.4305291955521009</v>
      </c>
      <c r="AD123" s="330">
        <f t="shared" si="26"/>
        <v>2.3227228497654441E-2</v>
      </c>
      <c r="AE123" s="330">
        <f t="shared" si="27"/>
        <v>-5.8282567788818388E-3</v>
      </c>
      <c r="AF123" s="330">
        <f t="shared" si="28"/>
        <v>736.13145685731899</v>
      </c>
      <c r="AG123" s="330">
        <f t="shared" si="29"/>
        <v>724.41480933342007</v>
      </c>
      <c r="AH123" s="330">
        <f t="shared" si="30"/>
        <v>5.7625526208774849</v>
      </c>
      <c r="AI123" s="330">
        <f t="shared" si="31"/>
        <v>359.49965169262998</v>
      </c>
      <c r="AJ123" s="330">
        <f t="shared" si="32"/>
        <v>3.8958908476143725</v>
      </c>
      <c r="AK123" s="339">
        <f t="shared" si="33"/>
        <v>43.466456093250351</v>
      </c>
      <c r="AL123" s="44">
        <f t="shared" si="34"/>
        <v>1.0932565919775288</v>
      </c>
      <c r="BA123" s="8"/>
    </row>
    <row r="124" spans="1:53" ht="15" x14ac:dyDescent="0.15">
      <c r="A124" s="118"/>
      <c r="B124" s="330">
        <f t="shared" si="6"/>
        <v>736.13145685731899</v>
      </c>
      <c r="C124" s="330">
        <f t="shared" si="7"/>
        <v>724.41480933342007</v>
      </c>
      <c r="D124" s="330">
        <f t="shared" si="8"/>
        <v>5.7625526208774849</v>
      </c>
      <c r="E124" s="330">
        <f t="shared" si="3"/>
        <v>134.48453738986524</v>
      </c>
      <c r="F124" s="330">
        <f t="shared" si="9"/>
        <v>134.48453738986524</v>
      </c>
      <c r="G124" s="330">
        <f t="shared" si="10"/>
        <v>7284.8620166557284</v>
      </c>
      <c r="H124" s="315">
        <f t="shared" si="35"/>
        <v>5.0000000000000001E-3</v>
      </c>
      <c r="I124" s="330">
        <f t="shared" si="12"/>
        <v>9.373318019119143</v>
      </c>
      <c r="J124" s="330">
        <f t="shared" si="0"/>
        <v>80</v>
      </c>
      <c r="K124" s="337">
        <f t="shared" si="13"/>
        <v>1</v>
      </c>
      <c r="L124" s="325">
        <f t="shared" si="14"/>
        <v>5.7675526208774848</v>
      </c>
      <c r="M124" s="325">
        <f t="shared" si="15"/>
        <v>5.7650526208774853</v>
      </c>
      <c r="N124" s="330">
        <f t="shared" si="16"/>
        <v>2.2336514099617233E-2</v>
      </c>
      <c r="O124" s="330">
        <f t="shared" si="1"/>
        <v>6.5944810815778894</v>
      </c>
      <c r="P124" s="334">
        <f t="shared" si="4"/>
        <v>96.621140204599968</v>
      </c>
      <c r="Q124" s="330">
        <f t="shared" si="17"/>
        <v>7194.1583614074998</v>
      </c>
      <c r="R124" s="279">
        <f>IF(H124&gt;0, rate1(1,$L$52,$L$51,$L$54,L124,$L$53,$L$50,P124),"")</f>
        <v>1197.9361857509518</v>
      </c>
      <c r="S124" s="325">
        <f t="shared" si="18"/>
        <v>0.91067975719213801</v>
      </c>
      <c r="T124" s="325">
        <f t="shared" si="19"/>
        <v>0.25007225011317552</v>
      </c>
      <c r="U124" s="330">
        <f t="shared" si="2"/>
        <v>5.7625526208774849</v>
      </c>
      <c r="V124" s="338">
        <f t="shared" si="20"/>
        <v>5.7625526208774849</v>
      </c>
      <c r="W124" s="330">
        <f t="shared" si="21"/>
        <v>1.997978298291514E-3</v>
      </c>
      <c r="X124" s="330">
        <f t="shared" si="22"/>
        <v>7184.6992052525911</v>
      </c>
      <c r="Y124" s="330">
        <f t="shared" si="5"/>
        <v>96.537359364419643</v>
      </c>
      <c r="Z124" s="110">
        <f>IF(H124&gt;0, rate1(1,$L$52,$L$51,$L$54,U124,$L$53,$L$50,Y124),"")</f>
        <v>1197.7374969328546</v>
      </c>
      <c r="AA124" s="338">
        <f t="shared" si="23"/>
        <v>0.9096332315171366</v>
      </c>
      <c r="AB124" s="338">
        <f t="shared" si="24"/>
        <v>2.210965747514141E-2</v>
      </c>
      <c r="AC124" s="330">
        <f t="shared" si="25"/>
        <v>0.25007225011317552</v>
      </c>
      <c r="AD124" s="330">
        <f t="shared" si="26"/>
        <v>1.9994221660888579E-2</v>
      </c>
      <c r="AE124" s="330">
        <f t="shared" si="27"/>
        <v>-9.5004406980230601E-3</v>
      </c>
      <c r="AF124" s="330">
        <f t="shared" si="28"/>
        <v>735.90372112130547</v>
      </c>
      <c r="AG124" s="330">
        <f t="shared" si="29"/>
        <v>724.16473708330693</v>
      </c>
      <c r="AH124" s="330">
        <f t="shared" si="30"/>
        <v>5.7680428453875381</v>
      </c>
      <c r="AI124" s="330">
        <f t="shared" si="31"/>
        <v>208.75256385749162</v>
      </c>
      <c r="AJ124" s="330">
        <f t="shared" si="32"/>
        <v>3.95387767090812</v>
      </c>
      <c r="AK124" s="339">
        <f t="shared" si="33"/>
        <v>46.077890270120484</v>
      </c>
      <c r="AL124" s="44">
        <f t="shared" si="34"/>
        <v>1.1220165641129392</v>
      </c>
      <c r="BA124" s="8"/>
    </row>
    <row r="125" spans="1:53" ht="15" x14ac:dyDescent="0.15">
      <c r="A125" s="118"/>
      <c r="B125" s="330">
        <f t="shared" si="6"/>
        <v>735.90372112130547</v>
      </c>
      <c r="C125" s="330">
        <f t="shared" si="7"/>
        <v>724.16473708330693</v>
      </c>
      <c r="D125" s="330">
        <f t="shared" si="8"/>
        <v>5.7680428453875381</v>
      </c>
      <c r="E125" s="330">
        <f t="shared" si="3"/>
        <v>134.48453738986524</v>
      </c>
      <c r="F125" s="330">
        <f t="shared" si="9"/>
        <v>134.48453738986524</v>
      </c>
      <c r="G125" s="330">
        <f t="shared" si="10"/>
        <v>7305.6855616280809</v>
      </c>
      <c r="H125" s="315">
        <f t="shared" si="35"/>
        <v>5.0000000000000001E-3</v>
      </c>
      <c r="I125" s="330">
        <f t="shared" si="12"/>
        <v>9.3911872303988275</v>
      </c>
      <c r="J125" s="330">
        <f t="shared" si="0"/>
        <v>80</v>
      </c>
      <c r="K125" s="337">
        <f t="shared" si="13"/>
        <v>1</v>
      </c>
      <c r="L125" s="325">
        <f t="shared" si="14"/>
        <v>5.773042845387538</v>
      </c>
      <c r="M125" s="325">
        <f t="shared" si="15"/>
        <v>5.7705428453875385</v>
      </c>
      <c r="N125" s="330">
        <f t="shared" si="16"/>
        <v>2.2359696197874257E-2</v>
      </c>
      <c r="O125" s="330">
        <f t="shared" si="1"/>
        <v>6.5448264777368301</v>
      </c>
      <c r="P125" s="334">
        <f t="shared" si="4"/>
        <v>96.743881238135529</v>
      </c>
      <c r="Q125" s="330">
        <f t="shared" si="17"/>
        <v>7214.9603263586578</v>
      </c>
      <c r="R125" s="279">
        <f>IF(H125&gt;0, rate1(1,$L$52,$L$51,$L$54,L125,$L$53,$L$50,P125),"")</f>
        <v>1198.2266530248471</v>
      </c>
      <c r="S125" s="325">
        <f t="shared" si="18"/>
        <v>0.92001908183821191</v>
      </c>
      <c r="T125" s="325">
        <f t="shared" si="19"/>
        <v>0.27956288464511386</v>
      </c>
      <c r="U125" s="330">
        <f t="shared" si="2"/>
        <v>5.7680428453875381</v>
      </c>
      <c r="V125" s="338">
        <f t="shared" si="20"/>
        <v>5.7680428453875381</v>
      </c>
      <c r="W125" s="330">
        <f t="shared" si="21"/>
        <v>2.0017872266144821E-3</v>
      </c>
      <c r="X125" s="330">
        <f t="shared" si="22"/>
        <v>7205.483141264348</v>
      </c>
      <c r="Y125" s="330">
        <f t="shared" si="5"/>
        <v>96.660073763326423</v>
      </c>
      <c r="Z125" s="110">
        <f>IF(H125&gt;0, rate1(1,$L$52,$L$51,$L$54,U125,$L$53,$L$50,Y125),"")</f>
        <v>1198.0284015130776</v>
      </c>
      <c r="AA125" s="338">
        <f t="shared" si="23"/>
        <v>0.91896264023010343</v>
      </c>
      <c r="AB125" s="338">
        <f t="shared" si="24"/>
        <v>2.4702029191208893E-2</v>
      </c>
      <c r="AC125" s="330">
        <f t="shared" si="25"/>
        <v>0.27956288464511386</v>
      </c>
      <c r="AD125" s="330">
        <f t="shared" si="26"/>
        <v>1.7885063699879765E-2</v>
      </c>
      <c r="AE125" s="330">
        <f t="shared" si="27"/>
        <v>-7.9645696540558055E-3</v>
      </c>
      <c r="AF125" s="330">
        <f t="shared" si="28"/>
        <v>735.64651793285827</v>
      </c>
      <c r="AG125" s="330">
        <f t="shared" si="29"/>
        <v>723.88517419866184</v>
      </c>
      <c r="AH125" s="330">
        <f t="shared" si="30"/>
        <v>5.7735335390175893</v>
      </c>
      <c r="AI125" s="330">
        <f t="shared" si="31"/>
        <v>233.31385922636181</v>
      </c>
      <c r="AJ125" s="330">
        <f t="shared" si="32"/>
        <v>4.0186870762487761</v>
      </c>
      <c r="AK125" s="339">
        <f t="shared" si="33"/>
        <v>47.598623893445428</v>
      </c>
      <c r="AL125" s="44">
        <f t="shared" si="34"/>
        <v>1.1387167692215385</v>
      </c>
      <c r="BA125" s="8"/>
    </row>
    <row r="126" spans="1:53" ht="15" x14ac:dyDescent="0.15">
      <c r="A126" s="118"/>
      <c r="B126" s="330">
        <f t="shared" si="6"/>
        <v>735.64651793285827</v>
      </c>
      <c r="C126" s="330">
        <f t="shared" si="7"/>
        <v>723.88517419866184</v>
      </c>
      <c r="D126" s="330">
        <f t="shared" si="8"/>
        <v>5.7735335390175893</v>
      </c>
      <c r="E126" s="330">
        <f t="shared" si="3"/>
        <v>134.48453738986524</v>
      </c>
      <c r="F126" s="330">
        <f t="shared" si="9"/>
        <v>134.48453738986524</v>
      </c>
      <c r="G126" s="330">
        <f t="shared" si="10"/>
        <v>7326.5505355017876</v>
      </c>
      <c r="H126" s="315">
        <f t="shared" ref="H126:H157" si="36">dv(S125)</f>
        <v>5.0000000000000001E-3</v>
      </c>
      <c r="I126" s="330">
        <f t="shared" si="12"/>
        <v>9.409074987357144</v>
      </c>
      <c r="J126" s="330">
        <f t="shared" ref="J126:J189" si="37">$B$7</f>
        <v>80</v>
      </c>
      <c r="K126" s="337">
        <f t="shared" si="13"/>
        <v>1</v>
      </c>
      <c r="L126" s="325">
        <f t="shared" si="14"/>
        <v>5.7785335390175891</v>
      </c>
      <c r="M126" s="325">
        <f t="shared" si="15"/>
        <v>5.7760335390175896</v>
      </c>
      <c r="N126" s="330">
        <f t="shared" si="16"/>
        <v>2.2382883904633388E-2</v>
      </c>
      <c r="O126" s="330">
        <f t="shared" ref="O126:O189" si="38">IF(wh(B125,$F$51,$F$52,$F$53)&gt;0,wh(B125,$F$51,$F$52,$F$53),O125)</f>
        <v>6.5156763035270986</v>
      </c>
      <c r="P126" s="334">
        <f t="shared" si="4"/>
        <v>96.866671766274678</v>
      </c>
      <c r="Q126" s="330">
        <f t="shared" si="17"/>
        <v>7235.8036944429969</v>
      </c>
      <c r="R126" s="279">
        <f>IF(H126&gt;0, rate1(1,$L$52,$L$51,$L$54,L126,$L$53,$L$50,P126),"")</f>
        <v>1198.5165062643903</v>
      </c>
      <c r="S126" s="325">
        <f t="shared" si="18"/>
        <v>0.9265807126371387</v>
      </c>
      <c r="T126" s="325">
        <f t="shared" si="19"/>
        <v>0.30486381315593691</v>
      </c>
      <c r="U126" s="330">
        <f t="shared" ref="U126:U189" si="39">L126-K126*H126</f>
        <v>5.7735335390175893</v>
      </c>
      <c r="V126" s="338">
        <f t="shared" si="20"/>
        <v>5.7735335390175893</v>
      </c>
      <c r="W126" s="330">
        <f t="shared" si="21"/>
        <v>2.0056001080348551E-3</v>
      </c>
      <c r="X126" s="330">
        <f t="shared" si="22"/>
        <v>7226.3084617015438</v>
      </c>
      <c r="Y126" s="330">
        <f t="shared" si="5"/>
        <v>96.78283767143111</v>
      </c>
      <c r="Z126" s="110">
        <f>IF(H126&gt;0, rate1(1,$L$52,$L$51,$L$54,U126,$L$53,$L$50,Y126),"")</f>
        <v>1198.3186907237241</v>
      </c>
      <c r="AA126" s="338">
        <f t="shared" si="23"/>
        <v>0.92551755775339195</v>
      </c>
      <c r="AB126" s="338">
        <f t="shared" si="24"/>
        <v>2.6927152863682993E-2</v>
      </c>
      <c r="AC126" s="330">
        <f t="shared" si="25"/>
        <v>0.30486381315593691</v>
      </c>
      <c r="AD126" s="330">
        <f t="shared" si="26"/>
        <v>1.6400765798473153E-2</v>
      </c>
      <c r="AE126" s="330">
        <f t="shared" si="27"/>
        <v>-5.0795006696011443E-3</v>
      </c>
      <c r="AF126" s="330">
        <f t="shared" si="28"/>
        <v>735.364037003607</v>
      </c>
      <c r="AG126" s="330">
        <f t="shared" si="29"/>
        <v>723.58031038550587</v>
      </c>
      <c r="AH126" s="330">
        <f t="shared" si="30"/>
        <v>5.7790247018057705</v>
      </c>
      <c r="AI126" s="330">
        <f t="shared" si="31"/>
        <v>254.36763829490772</v>
      </c>
      <c r="AJ126" s="330">
        <f t="shared" si="32"/>
        <v>4.0893447535529175</v>
      </c>
      <c r="AK126" s="339">
        <f t="shared" si="33"/>
        <v>49.303141586123189</v>
      </c>
      <c r="AL126" s="44">
        <f t="shared" si="34"/>
        <v>1.1573818779596474</v>
      </c>
      <c r="BA126" s="8"/>
    </row>
    <row r="127" spans="1:53" ht="15" x14ac:dyDescent="0.15">
      <c r="A127" s="118"/>
      <c r="B127" s="330">
        <f t="shared" si="6"/>
        <v>735.364037003607</v>
      </c>
      <c r="C127" s="330">
        <f t="shared" si="7"/>
        <v>723.58031038550587</v>
      </c>
      <c r="D127" s="330">
        <f t="shared" si="8"/>
        <v>5.7790247018057705</v>
      </c>
      <c r="E127" s="330">
        <f t="shared" ref="E127:E190" si="40">IF(H127&gt;0,IF(AND(C127&lt;$B$6,C127&gt;$K$12),bb2wang($B$6,$K$12,C127,$H$8,$H$9,I127,$H$10,$H$11,$K$10,$K$11,$H$13),E126)," ")</f>
        <v>134.48453738986524</v>
      </c>
      <c r="F127" s="330">
        <f t="shared" si="9"/>
        <v>134.48453738986524</v>
      </c>
      <c r="G127" s="330">
        <f t="shared" si="10"/>
        <v>7347.4569863023353</v>
      </c>
      <c r="H127" s="315">
        <f t="shared" si="36"/>
        <v>5.0000000000000001E-3</v>
      </c>
      <c r="I127" s="330">
        <f t="shared" si="12"/>
        <v>9.4269812944809015</v>
      </c>
      <c r="J127" s="330">
        <f t="shared" si="37"/>
        <v>80</v>
      </c>
      <c r="K127" s="337">
        <f t="shared" si="13"/>
        <v>1</v>
      </c>
      <c r="L127" s="325">
        <f t="shared" si="14"/>
        <v>5.7840247018057704</v>
      </c>
      <c r="M127" s="325">
        <f t="shared" si="15"/>
        <v>5.7815247018057701</v>
      </c>
      <c r="N127" s="330">
        <f t="shared" si="16"/>
        <v>2.2406077220960441E-2</v>
      </c>
      <c r="O127" s="330">
        <f t="shared" si="38"/>
        <v>6.4827542954058579</v>
      </c>
      <c r="P127" s="334">
        <f t="shared" ref="P127:P190" si="41">IF(H127&gt;0, $C$54*$L$55*$L$55*M127*M127/(($B$19*(B127-C127))^0.333)*1000,"")</f>
        <v>96.989511775171209</v>
      </c>
      <c r="Q127" s="330">
        <f t="shared" si="17"/>
        <v>7256.6885136732872</v>
      </c>
      <c r="R127" s="279">
        <f>IF(H127&gt;0, rate1(1,$L$52,$L$51,$L$54,L127,$L$53,$L$50,P127),"")</f>
        <v>1198.8057473116069</v>
      </c>
      <c r="S127" s="325">
        <f t="shared" si="18"/>
        <v>0.93374890135610222</v>
      </c>
      <c r="T127" s="325">
        <f t="shared" si="19"/>
        <v>0.3381993307219549</v>
      </c>
      <c r="U127" s="330">
        <f t="shared" si="39"/>
        <v>5.7790247018057705</v>
      </c>
      <c r="V127" s="338">
        <f t="shared" si="20"/>
        <v>5.7790247018057705</v>
      </c>
      <c r="W127" s="330">
        <f t="shared" si="21"/>
        <v>2.009416943547393E-3</v>
      </c>
      <c r="X127" s="330">
        <f t="shared" si="22"/>
        <v>7247.1752145724431</v>
      </c>
      <c r="Y127" s="330">
        <f t="shared" ref="Y127:Y190" si="42">IF(H127&gt;0, $C$54*$L$55*$L$55*V127*V127/(($B$19*(B127-C127))^0.333)*1000,"")</f>
        <v>96.90565107486492</v>
      </c>
      <c r="Z127" s="110">
        <f>IF(H127&gt;0, rate1(1,$L$52,$L$51,$L$54,U127,$L$53,$L$50,Y127),"")</f>
        <v>1198.6083664120636</v>
      </c>
      <c r="AA127" s="338">
        <f t="shared" si="23"/>
        <v>0.93267834836655306</v>
      </c>
      <c r="AB127" s="338">
        <f t="shared" si="24"/>
        <v>2.9848004242205319E-2</v>
      </c>
      <c r="AC127" s="330">
        <f t="shared" si="25"/>
        <v>0.3381993307219549</v>
      </c>
      <c r="AD127" s="330">
        <f t="shared" si="26"/>
        <v>1.4784180646740159E-2</v>
      </c>
      <c r="AE127" s="330">
        <f t="shared" si="27"/>
        <v>-5.027764900300242E-3</v>
      </c>
      <c r="AF127" s="330">
        <f t="shared" si="28"/>
        <v>735.04824375010605</v>
      </c>
      <c r="AG127" s="330">
        <f t="shared" si="29"/>
        <v>723.24211105478389</v>
      </c>
      <c r="AH127" s="330">
        <f t="shared" si="30"/>
        <v>5.7845163337902052</v>
      </c>
      <c r="AI127" s="330">
        <f t="shared" si="31"/>
        <v>282.11353797759728</v>
      </c>
      <c r="AJ127" s="330">
        <f t="shared" si="32"/>
        <v>4.1677096252133614</v>
      </c>
      <c r="AK127" s="339">
        <f t="shared" si="33"/>
        <v>51.166778942687074</v>
      </c>
      <c r="AL127" s="44">
        <f t="shared" si="34"/>
        <v>1.1777312890232401</v>
      </c>
      <c r="BA127" s="8"/>
    </row>
    <row r="128" spans="1:53" ht="15" x14ac:dyDescent="0.15">
      <c r="A128" s="118"/>
      <c r="B128" s="330">
        <f t="shared" ref="B128:B191" si="43">IF(H128&gt;0, AF127,"")</f>
        <v>735.04824375010605</v>
      </c>
      <c r="C128" s="330">
        <f t="shared" ref="C128:C191" si="44">IF(H128&gt;0, AG127,"")</f>
        <v>723.24211105478389</v>
      </c>
      <c r="D128" s="330">
        <f t="shared" ref="D128:D191" si="45">IF(H128&gt;0, AH127,"")</f>
        <v>5.7845163337902052</v>
      </c>
      <c r="E128" s="330">
        <f t="shared" si="40"/>
        <v>134.48453738986524</v>
      </c>
      <c r="F128" s="330">
        <f t="shared" ref="F128:F191" si="46">IF(H128&gt;0, (E128+E127)/2,"")</f>
        <v>134.48453738986524</v>
      </c>
      <c r="G128" s="330">
        <f t="shared" ref="G128:G191" si="47">IF(H128&gt;0, F128*$S$53*$C$55*(B128-C128+N128)^1.5,"")</f>
        <v>7368.4049620765018</v>
      </c>
      <c r="H128" s="315">
        <f t="shared" si="36"/>
        <v>5.0000000000000001E-3</v>
      </c>
      <c r="I128" s="330">
        <f t="shared" ref="I128:I191" si="48">IF(H128&gt;0, (B128-C128)*B$19,"")</f>
        <v>9.4449061562577299</v>
      </c>
      <c r="J128" s="330">
        <f t="shared" si="37"/>
        <v>80</v>
      </c>
      <c r="K128" s="337">
        <f t="shared" ref="K128:K191" si="49">IF(H128&gt;0, IF((1-S127-0.015)&gt;0,1,-1),"")</f>
        <v>1</v>
      </c>
      <c r="L128" s="325">
        <f t="shared" ref="L128:L191" si="50">IF(H128&gt;0, D128+K128*H128,"")</f>
        <v>5.7895163337902051</v>
      </c>
      <c r="M128" s="325">
        <f t="shared" ref="M128:M191" si="51">IF(H128&gt;0, (D128+L128)/2,"")</f>
        <v>5.7870163337902056</v>
      </c>
      <c r="N128" s="330">
        <f t="shared" ref="N128:N191" si="52">IF(H128&gt;0, 2*($P$53*M128/$S$52/$S$51)^2-(B128-C128)*2,"")</f>
        <v>2.242927614797452E-2</v>
      </c>
      <c r="O128" s="330">
        <f t="shared" si="38"/>
        <v>6.4465967364616938</v>
      </c>
      <c r="P128" s="334">
        <f t="shared" si="41"/>
        <v>97.112401251006986</v>
      </c>
      <c r="Q128" s="330">
        <f t="shared" ref="Q128:Q191" si="53">IF(H128&gt;0, M128/$S$54*(B128-C128+N128/2)*E128-J128,"")</f>
        <v>7277.614832083591</v>
      </c>
      <c r="R128" s="279">
        <f>IF(H128&gt;0, rate1(1,$L$52,$L$51,$L$54,L128,$L$53,$L$50,P128),"")</f>
        <v>1199.0943780013602</v>
      </c>
      <c r="S128" s="325">
        <f t="shared" ref="S128:S191" si="54">IF(H128&gt;0, Q128/O128/R128,"")</f>
        <v>0.94146720415077256</v>
      </c>
      <c r="T128" s="325">
        <f t="shared" ref="T128:T191" si="55">IF(H128&gt;0, N128/(1-S128),"")</f>
        <v>0.38319160775694538</v>
      </c>
      <c r="U128" s="330">
        <f t="shared" si="39"/>
        <v>5.7845163337902052</v>
      </c>
      <c r="V128" s="338">
        <f t="shared" ref="V128:V191" si="56">IF(H128&gt;0, (D128+U128)/2,"")</f>
        <v>5.7845163337902052</v>
      </c>
      <c r="W128" s="330">
        <f t="shared" ref="W128:W191" si="57">IF(H128&gt;0, 2*($P$53*V128/$S$52/$S$51)^2-(B128-C128)*2,"")</f>
        <v>2.0132377340900121E-3</v>
      </c>
      <c r="X128" s="330">
        <f t="shared" ref="X128:X191" si="58">IF(H128&gt;0, V128/$S$54*(B128-C128+W128/2)*F128-J128,"")</f>
        <v>7268.0834479065616</v>
      </c>
      <c r="Y128" s="330">
        <f t="shared" si="42"/>
        <v>97.028513959787148</v>
      </c>
      <c r="Z128" s="110">
        <f>IF(H128&gt;0, rate1(1,$L$52,$L$51,$L$54,U128,$L$53,$L$50,Y128),"")</f>
        <v>1198.8974304181761</v>
      </c>
      <c r="AA128" s="338">
        <f t="shared" ref="AA128:AA191" si="59">IF(H128&gt;0, X128/O128/Z128,"")</f>
        <v>0.94038863447709808</v>
      </c>
      <c r="AB128" s="338">
        <f t="shared" ref="AB128:AB191" si="60">IF(H128&gt;0, W128/(1-AA128),"")</f>
        <v>3.3772716266943295E-2</v>
      </c>
      <c r="AC128" s="330">
        <f t="shared" ref="AC128:AC191" si="61">IF(H128&gt;0, delta_z(N128,S128,H128,AE127,AB128),"")</f>
        <v>0.38319160775694538</v>
      </c>
      <c r="AD128" s="330">
        <f t="shared" ref="AD128:AD191" si="62">IF(H128&gt;0, H128/AC128*K128,"")</f>
        <v>1.3048302464837513E-2</v>
      </c>
      <c r="AE128" s="330">
        <f t="shared" ref="AE128:AE191" si="63">IF(H128&gt;0, (AD128-AD127)/(AC128+AC127)*2,"")</f>
        <v>-4.8125865998895337E-3</v>
      </c>
      <c r="AF128" s="330">
        <f t="shared" ref="AF128:AF191" si="64">IF(H128&gt;0, B128-(AC128-N128),"")</f>
        <v>734.6874814184971</v>
      </c>
      <c r="AG128" s="330">
        <f t="shared" ref="AG128:AG191" si="65">IF(H128&gt;0, C128-AC128,"")</f>
        <v>722.85891944702689</v>
      </c>
      <c r="AH128" s="330">
        <f t="shared" ref="AH128:AH191" si="66">IF(H128&gt;0, $S$54*$S$53*$C$55*SQRT(AF128-AG128),"")</f>
        <v>5.7900084350090362</v>
      </c>
      <c r="AI128" s="330">
        <f t="shared" ref="AI128:AI191" si="67">IF(H128&gt;0, AC128/R128*1000000,"")</f>
        <v>319.56751260534281</v>
      </c>
      <c r="AJ128" s="330">
        <f t="shared" ref="AJ128:AJ191" si="68">IF(H128&gt;0, AJ127+AI128/3600,"")</f>
        <v>4.2564783787148457</v>
      </c>
      <c r="AK128" s="339">
        <f t="shared" ref="AK128:AK191" si="69">IF(H128&gt;0, AK127+AI127*G127/1000000,"")</f>
        <v>53.239596028231041</v>
      </c>
      <c r="AL128" s="44">
        <f t="shared" ref="AL128:AL191" si="70">IF(H128&gt;0, AL127+AI127*J127/1000000,"")</f>
        <v>1.2003003720614478</v>
      </c>
      <c r="BA128" s="8"/>
    </row>
    <row r="129" spans="1:53" ht="15" x14ac:dyDescent="0.15">
      <c r="A129" s="118"/>
      <c r="B129" s="330">
        <f t="shared" si="43"/>
        <v>734.6874814184971</v>
      </c>
      <c r="C129" s="330">
        <f t="shared" si="44"/>
        <v>722.85891944702689</v>
      </c>
      <c r="D129" s="330">
        <f t="shared" si="45"/>
        <v>5.7900084350090362</v>
      </c>
      <c r="E129" s="330">
        <f t="shared" si="40"/>
        <v>134.48453738986524</v>
      </c>
      <c r="F129" s="330">
        <f t="shared" si="46"/>
        <v>134.48453738986524</v>
      </c>
      <c r="G129" s="330">
        <f t="shared" si="47"/>
        <v>7389.3945108924217</v>
      </c>
      <c r="H129" s="315">
        <f t="shared" si="36"/>
        <v>5.0000000000000001E-3</v>
      </c>
      <c r="I129" s="330">
        <f t="shared" si="48"/>
        <v>9.4628495771761667</v>
      </c>
      <c r="J129" s="330">
        <f t="shared" si="37"/>
        <v>80</v>
      </c>
      <c r="K129" s="337">
        <f t="shared" si="49"/>
        <v>1</v>
      </c>
      <c r="L129" s="325">
        <f t="shared" si="50"/>
        <v>5.7950084350090361</v>
      </c>
      <c r="M129" s="325">
        <f t="shared" si="51"/>
        <v>5.7925084350090366</v>
      </c>
      <c r="N129" s="330">
        <f t="shared" si="52"/>
        <v>2.2452480686734333E-2</v>
      </c>
      <c r="O129" s="330">
        <f t="shared" si="38"/>
        <v>6.4061752000135739</v>
      </c>
      <c r="P129" s="334">
        <f t="shared" si="41"/>
        <v>97.235340179992534</v>
      </c>
      <c r="Q129" s="330">
        <f t="shared" si="53"/>
        <v>7298.5826977293282</v>
      </c>
      <c r="R129" s="279">
        <f>IF(H129&gt;0, rate1(1,$L$52,$L$51,$L$54,L129,$L$53,$L$50,P129),"")</f>
        <v>1199.3824001613864</v>
      </c>
      <c r="S129" s="325">
        <f t="shared" si="54"/>
        <v>0.94990910335712175</v>
      </c>
      <c r="T129" s="325">
        <f t="shared" si="55"/>
        <v>0.44823475304921601</v>
      </c>
      <c r="U129" s="330">
        <f t="shared" si="39"/>
        <v>5.7900084350090362</v>
      </c>
      <c r="V129" s="338">
        <f t="shared" si="56"/>
        <v>5.7900084350090362</v>
      </c>
      <c r="W129" s="330">
        <f t="shared" si="57"/>
        <v>2.0170624806183923E-3</v>
      </c>
      <c r="X129" s="330">
        <f t="shared" si="58"/>
        <v>7289.0332097548089</v>
      </c>
      <c r="Y129" s="330">
        <f t="shared" si="42"/>
        <v>97.151426312385965</v>
      </c>
      <c r="Z129" s="110">
        <f>IF(H129&gt;0, rate1(1,$L$52,$L$51,$L$54,U129,$L$53,$L$50,Y129),"")</f>
        <v>1199.1858845749914</v>
      </c>
      <c r="AA129" s="338">
        <f t="shared" si="59"/>
        <v>0.94882170126301024</v>
      </c>
      <c r="AB129" s="338">
        <f t="shared" si="60"/>
        <v>3.9412456654416596E-2</v>
      </c>
      <c r="AC129" s="330">
        <f t="shared" si="61"/>
        <v>0.44823475304921601</v>
      </c>
      <c r="AD129" s="330">
        <f t="shared" si="62"/>
        <v>1.1154869108176898E-2</v>
      </c>
      <c r="AE129" s="330">
        <f t="shared" si="63"/>
        <v>-4.5546627961728786E-3</v>
      </c>
      <c r="AF129" s="330">
        <f t="shared" si="64"/>
        <v>734.26169914613467</v>
      </c>
      <c r="AG129" s="330">
        <f t="shared" si="65"/>
        <v>722.41068469397771</v>
      </c>
      <c r="AH129" s="330">
        <f t="shared" si="66"/>
        <v>5.7955010055004008</v>
      </c>
      <c r="AI129" s="330">
        <f t="shared" si="67"/>
        <v>373.72130272121927</v>
      </c>
      <c r="AJ129" s="330">
        <f t="shared" si="68"/>
        <v>4.3602898516929622</v>
      </c>
      <c r="AK129" s="339">
        <f t="shared" si="69"/>
        <v>55.594298873830695</v>
      </c>
      <c r="AL129" s="44">
        <f t="shared" si="70"/>
        <v>1.2258657730698752</v>
      </c>
      <c r="BA129" s="8"/>
    </row>
    <row r="130" spans="1:53" ht="15" x14ac:dyDescent="0.15">
      <c r="A130" s="118"/>
      <c r="B130" s="330">
        <f t="shared" si="43"/>
        <v>734.26169914613467</v>
      </c>
      <c r="C130" s="330">
        <f t="shared" si="44"/>
        <v>722.41068469397771</v>
      </c>
      <c r="D130" s="330">
        <f t="shared" si="45"/>
        <v>5.7955010055004008</v>
      </c>
      <c r="E130" s="330">
        <f t="shared" si="40"/>
        <v>134.48453738986524</v>
      </c>
      <c r="F130" s="330">
        <f t="shared" si="46"/>
        <v>134.48453738986524</v>
      </c>
      <c r="G130" s="330">
        <f t="shared" si="47"/>
        <v>7410.4256808395648</v>
      </c>
      <c r="H130" s="315">
        <f t="shared" si="36"/>
        <v>5.0000000000000001E-3</v>
      </c>
      <c r="I130" s="330">
        <f t="shared" si="48"/>
        <v>9.4808115617255684</v>
      </c>
      <c r="J130" s="330">
        <f t="shared" si="37"/>
        <v>80</v>
      </c>
      <c r="K130" s="337">
        <f t="shared" si="49"/>
        <v>1</v>
      </c>
      <c r="L130" s="325">
        <f t="shared" si="50"/>
        <v>5.8005010055004007</v>
      </c>
      <c r="M130" s="325">
        <f t="shared" si="51"/>
        <v>5.7980010055004012</v>
      </c>
      <c r="N130" s="330">
        <f t="shared" si="52"/>
        <v>2.2475690838358986E-2</v>
      </c>
      <c r="O130" s="330">
        <f t="shared" si="38"/>
        <v>6.3599976215676275</v>
      </c>
      <c r="P130" s="334">
        <f t="shared" si="41"/>
        <v>97.358328548366671</v>
      </c>
      <c r="Q130" s="330">
        <f t="shared" si="53"/>
        <v>7319.5921586872346</v>
      </c>
      <c r="R130" s="279">
        <f>IF(H130&gt;0, rate1(1,$L$52,$L$51,$L$54,L130,$L$53,$L$50,P130),"")</f>
        <v>1199.6698156123289</v>
      </c>
      <c r="S130" s="325">
        <f t="shared" si="54"/>
        <v>0.95933038044960128</v>
      </c>
      <c r="T130" s="325">
        <f t="shared" si="55"/>
        <v>0.55264079395939758</v>
      </c>
      <c r="U130" s="330">
        <f t="shared" si="39"/>
        <v>5.7955010055004008</v>
      </c>
      <c r="V130" s="338">
        <f t="shared" si="56"/>
        <v>5.7955010055004008</v>
      </c>
      <c r="W130" s="330">
        <f t="shared" si="57"/>
        <v>2.0208911840988719E-3</v>
      </c>
      <c r="X130" s="330">
        <f t="shared" si="58"/>
        <v>7310.0245481893799</v>
      </c>
      <c r="Y130" s="330">
        <f t="shared" si="42"/>
        <v>97.27438811887771</v>
      </c>
      <c r="Z130" s="110">
        <f>IF(H130&gt;0, rate1(1,$L$52,$L$51,$L$54,U130,$L$53,$L$50,Y130),"")</f>
        <v>1199.4737307083203</v>
      </c>
      <c r="AA130" s="338">
        <f t="shared" si="59"/>
        <v>0.95823303951035277</v>
      </c>
      <c r="AB130" s="338">
        <f t="shared" si="60"/>
        <v>4.8384923403746123E-2</v>
      </c>
      <c r="AC130" s="330">
        <f t="shared" si="61"/>
        <v>0.55264079395939758</v>
      </c>
      <c r="AD130" s="330">
        <f t="shared" si="62"/>
        <v>9.0474681830443188E-3</v>
      </c>
      <c r="AE130" s="330">
        <f t="shared" si="63"/>
        <v>-4.211114821280457E-3</v>
      </c>
      <c r="AF130" s="330">
        <f t="shared" si="64"/>
        <v>733.73153404301365</v>
      </c>
      <c r="AG130" s="330">
        <f t="shared" si="65"/>
        <v>721.85804390001829</v>
      </c>
      <c r="AH130" s="330">
        <f t="shared" si="66"/>
        <v>5.8009940453024793</v>
      </c>
      <c r="AI130" s="330">
        <f t="shared" si="67"/>
        <v>460.66074745518353</v>
      </c>
      <c r="AJ130" s="330">
        <f t="shared" si="68"/>
        <v>4.4882511704305132</v>
      </c>
      <c r="AK130" s="339">
        <f t="shared" si="69"/>
        <v>58.355873016762438</v>
      </c>
      <c r="AL130" s="44">
        <f t="shared" si="70"/>
        <v>1.2557634772875728</v>
      </c>
      <c r="BA130" s="8"/>
    </row>
    <row r="131" spans="1:53" ht="15" x14ac:dyDescent="0.15">
      <c r="A131" s="118"/>
      <c r="B131" s="330">
        <f t="shared" si="43"/>
        <v>733.73153404301365</v>
      </c>
      <c r="C131" s="330">
        <f t="shared" si="44"/>
        <v>721.85804390001829</v>
      </c>
      <c r="D131" s="330">
        <f t="shared" si="45"/>
        <v>5.8009940453024793</v>
      </c>
      <c r="E131" s="330">
        <f t="shared" si="40"/>
        <v>134.48453738986524</v>
      </c>
      <c r="F131" s="330">
        <f t="shared" si="46"/>
        <v>134.48453738986524</v>
      </c>
      <c r="G131" s="330">
        <f t="shared" si="47"/>
        <v>7431.4985200288693</v>
      </c>
      <c r="H131" s="315">
        <f t="shared" si="36"/>
        <v>5.0000000000000001E-3</v>
      </c>
      <c r="I131" s="330">
        <f t="shared" si="48"/>
        <v>9.4987921143962932</v>
      </c>
      <c r="J131" s="330">
        <f t="shared" si="37"/>
        <v>80</v>
      </c>
      <c r="K131" s="337">
        <f t="shared" si="49"/>
        <v>1</v>
      </c>
      <c r="L131" s="325">
        <f t="shared" si="50"/>
        <v>5.8059940453024792</v>
      </c>
      <c r="M131" s="325">
        <f t="shared" si="51"/>
        <v>5.8034940453024788</v>
      </c>
      <c r="N131" s="330">
        <f t="shared" si="52"/>
        <v>2.249890660391074E-2</v>
      </c>
      <c r="O131" s="330">
        <f t="shared" si="38"/>
        <v>6.3054974907052372</v>
      </c>
      <c r="P131" s="334">
        <f t="shared" si="41"/>
        <v>97.481366342397067</v>
      </c>
      <c r="Q131" s="330">
        <f t="shared" si="53"/>
        <v>7340.6432630555191</v>
      </c>
      <c r="R131" s="279">
        <f>IF(H131&gt;0, rate1(1,$L$52,$L$51,$L$54,L131,$L$53,$L$50,P131),"")</f>
        <v>1199.9566261677721</v>
      </c>
      <c r="S131" s="325">
        <f t="shared" si="54"/>
        <v>0.97017306590948837</v>
      </c>
      <c r="T131" s="325">
        <f t="shared" si="55"/>
        <v>0.75431509439208388</v>
      </c>
      <c r="U131" s="330">
        <f t="shared" si="39"/>
        <v>5.8009940453024793</v>
      </c>
      <c r="V131" s="338">
        <f t="shared" si="56"/>
        <v>5.8009940453024793</v>
      </c>
      <c r="W131" s="330">
        <f t="shared" si="57"/>
        <v>2.0247238454871308E-3</v>
      </c>
      <c r="X131" s="330">
        <f t="shared" si="58"/>
        <v>7331.0575113039695</v>
      </c>
      <c r="Y131" s="330">
        <f t="shared" si="42"/>
        <v>97.397399365507752</v>
      </c>
      <c r="Z131" s="110">
        <f>IF(H131&gt;0, rate1(1,$L$52,$L$51,$L$54,U131,$L$53,$L$50,Y131),"")</f>
        <v>1199.7609706368903</v>
      </c>
      <c r="AA131" s="338">
        <f t="shared" si="59"/>
        <v>0.96906417702950987</v>
      </c>
      <c r="AB131" s="338">
        <f t="shared" si="60"/>
        <v>6.5449167052013674E-2</v>
      </c>
      <c r="AC131" s="330">
        <f t="shared" si="61"/>
        <v>0.75431509439208388</v>
      </c>
      <c r="AD131" s="330">
        <f t="shared" si="62"/>
        <v>6.6285296916000205E-3</v>
      </c>
      <c r="AE131" s="330">
        <f t="shared" si="63"/>
        <v>-3.7016375426341393E-3</v>
      </c>
      <c r="AF131" s="330">
        <f t="shared" si="64"/>
        <v>732.99971785522553</v>
      </c>
      <c r="AG131" s="330">
        <f t="shared" si="65"/>
        <v>721.10372880562625</v>
      </c>
      <c r="AH131" s="330">
        <f t="shared" si="66"/>
        <v>5.8064875544534189</v>
      </c>
      <c r="AI131" s="330">
        <f t="shared" si="67"/>
        <v>628.61863332601752</v>
      </c>
      <c r="AJ131" s="330">
        <f t="shared" si="68"/>
        <v>4.6628674574655182</v>
      </c>
      <c r="AK131" s="339">
        <f t="shared" si="69"/>
        <v>61.769565249859077</v>
      </c>
      <c r="AL131" s="44">
        <f t="shared" si="70"/>
        <v>1.2926163370839874</v>
      </c>
      <c r="BA131" s="8"/>
    </row>
    <row r="132" spans="1:53" ht="15" x14ac:dyDescent="0.15">
      <c r="A132" s="118"/>
      <c r="B132" s="330">
        <f t="shared" si="43"/>
        <v>732.99971785522553</v>
      </c>
      <c r="C132" s="330">
        <f t="shared" si="44"/>
        <v>721.10372880562625</v>
      </c>
      <c r="D132" s="330">
        <f t="shared" si="45"/>
        <v>5.8064875544534189</v>
      </c>
      <c r="E132" s="330">
        <f t="shared" si="40"/>
        <v>134.48453738986524</v>
      </c>
      <c r="F132" s="330">
        <f t="shared" si="46"/>
        <v>134.48453738986524</v>
      </c>
      <c r="G132" s="330">
        <f t="shared" si="47"/>
        <v>7452.6130765925163</v>
      </c>
      <c r="H132" s="315">
        <f t="shared" si="36"/>
        <v>5.0000000000000001E-3</v>
      </c>
      <c r="I132" s="330">
        <f t="shared" si="48"/>
        <v>9.5167912396794243</v>
      </c>
      <c r="J132" s="330">
        <f t="shared" si="37"/>
        <v>80</v>
      </c>
      <c r="K132" s="337">
        <f t="shared" si="49"/>
        <v>1</v>
      </c>
      <c r="L132" s="325">
        <f t="shared" si="50"/>
        <v>5.8114875544534188</v>
      </c>
      <c r="M132" s="325">
        <f t="shared" si="51"/>
        <v>5.8089875544534184</v>
      </c>
      <c r="N132" s="330">
        <f t="shared" si="52"/>
        <v>2.2522127984522911E-2</v>
      </c>
      <c r="O132" s="330">
        <f t="shared" si="38"/>
        <v>6.237636357505747</v>
      </c>
      <c r="P132" s="334">
        <f t="shared" si="41"/>
        <v>97.604453548379027</v>
      </c>
      <c r="Q132" s="330">
        <f t="shared" si="53"/>
        <v>7361.7360589536211</v>
      </c>
      <c r="R132" s="279">
        <f>IF(H132&gt;0, rate1(1,$L$52,$L$51,$L$54,L132,$L$53,$L$50,P132),"")</f>
        <v>1200.2428336342737</v>
      </c>
      <c r="S132" s="325">
        <f t="shared" si="54"/>
        <v>0.98331138692800235</v>
      </c>
      <c r="T132" s="325">
        <f t="shared" si="55"/>
        <v>1.3495506119866545</v>
      </c>
      <c r="U132" s="330">
        <f t="shared" si="39"/>
        <v>5.8064875544534189</v>
      </c>
      <c r="V132" s="338">
        <f t="shared" si="56"/>
        <v>5.8064875544534189</v>
      </c>
      <c r="W132" s="330">
        <f t="shared" si="57"/>
        <v>2.0285604657352962E-3</v>
      </c>
      <c r="X132" s="330">
        <f t="shared" si="58"/>
        <v>7352.1321472134659</v>
      </c>
      <c r="Y132" s="330">
        <f t="shared" si="42"/>
        <v>97.520460038549075</v>
      </c>
      <c r="Z132" s="110">
        <f>IF(H132&gt;0, rate1(1,$L$52,$L$51,$L$54,U132,$L$53,$L$50,Y132),"")</f>
        <v>1200.0476061723778</v>
      </c>
      <c r="AA132" s="338">
        <f t="shared" si="59"/>
        <v>0.9821883462776938</v>
      </c>
      <c r="AB132" s="338">
        <f t="shared" si="60"/>
        <v>0.11388950724967521</v>
      </c>
      <c r="AC132" s="330">
        <f t="shared" si="61"/>
        <v>1.3495506119866545</v>
      </c>
      <c r="AD132" s="330">
        <f t="shared" si="62"/>
        <v>3.7049370031699445E-3</v>
      </c>
      <c r="AE132" s="330">
        <f t="shared" si="63"/>
        <v>-2.7792578961347166E-3</v>
      </c>
      <c r="AF132" s="330">
        <f t="shared" si="64"/>
        <v>731.67268937122344</v>
      </c>
      <c r="AG132" s="330">
        <f t="shared" si="65"/>
        <v>719.75417819363963</v>
      </c>
      <c r="AH132" s="330">
        <f t="shared" si="66"/>
        <v>5.8119815329914104</v>
      </c>
      <c r="AI132" s="330">
        <f t="shared" si="67"/>
        <v>1124.3979752832886</v>
      </c>
      <c r="AJ132" s="330">
        <f t="shared" si="68"/>
        <v>4.9752002283775427</v>
      </c>
      <c r="AK132" s="339">
        <f t="shared" si="69"/>
        <v>66.441143693083944</v>
      </c>
      <c r="AL132" s="44">
        <f t="shared" si="70"/>
        <v>1.3429058277500687</v>
      </c>
      <c r="BA132" s="8"/>
    </row>
    <row r="133" spans="1:53" ht="15" x14ac:dyDescent="0.15">
      <c r="A133" s="118"/>
      <c r="B133" s="330">
        <f t="shared" si="43"/>
        <v>731.67268937122344</v>
      </c>
      <c r="C133" s="330">
        <f t="shared" si="44"/>
        <v>719.75417819363963</v>
      </c>
      <c r="D133" s="330">
        <f t="shared" si="45"/>
        <v>5.8119815329914104</v>
      </c>
      <c r="E133" s="330">
        <f t="shared" si="40"/>
        <v>134.48453738986524</v>
      </c>
      <c r="F133" s="330">
        <f t="shared" si="46"/>
        <v>134.48453738986524</v>
      </c>
      <c r="G133" s="330">
        <f t="shared" si="47"/>
        <v>7473.7693986841505</v>
      </c>
      <c r="H133" s="315">
        <f t="shared" si="36"/>
        <v>5.0000000000000001E-3</v>
      </c>
      <c r="I133" s="330">
        <f t="shared" si="48"/>
        <v>9.5348089420670483</v>
      </c>
      <c r="J133" s="330">
        <f t="shared" si="37"/>
        <v>80</v>
      </c>
      <c r="K133" s="337">
        <f t="shared" si="49"/>
        <v>1</v>
      </c>
      <c r="L133" s="325">
        <f t="shared" si="50"/>
        <v>5.8169815329914103</v>
      </c>
      <c r="M133" s="325">
        <f t="shared" si="51"/>
        <v>5.8144815329914099</v>
      </c>
      <c r="N133" s="330">
        <f t="shared" si="52"/>
        <v>2.2545354981243548E-2</v>
      </c>
      <c r="O133" s="330">
        <f t="shared" si="38"/>
        <v>6.1439638854688665</v>
      </c>
      <c r="P133" s="334">
        <f t="shared" si="41"/>
        <v>97.727590152636651</v>
      </c>
      <c r="Q133" s="330">
        <f t="shared" si="53"/>
        <v>7382.8705945224592</v>
      </c>
      <c r="R133" s="279">
        <f>IF(H133&gt;0, rate1(1,$L$52,$L$51,$L$54,L133,$L$53,$L$50,P133),"")</f>
        <v>1200.5284398113997</v>
      </c>
      <c r="S133" s="325">
        <f t="shared" si="54"/>
        <v>1.0009310213799136</v>
      </c>
      <c r="T133" s="325">
        <f t="shared" si="55"/>
        <v>-24.215722074325512</v>
      </c>
      <c r="U133" s="330">
        <f t="shared" si="39"/>
        <v>5.8119815329914104</v>
      </c>
      <c r="V133" s="338">
        <f t="shared" si="56"/>
        <v>5.8119815329914104</v>
      </c>
      <c r="W133" s="330">
        <f t="shared" si="57"/>
        <v>2.0324010457919428E-3</v>
      </c>
      <c r="X133" s="330">
        <f t="shared" si="58"/>
        <v>7373.2485040542697</v>
      </c>
      <c r="Y133" s="330">
        <f t="shared" si="42"/>
        <v>97.643570124303494</v>
      </c>
      <c r="Z133" s="110">
        <f>IF(H133&gt;0, rate1(1,$L$52,$L$51,$L$54,U133,$L$53,$L$50,Y133),"")</f>
        <v>1200.3336391194425</v>
      </c>
      <c r="AA133" s="338">
        <f t="shared" si="59"/>
        <v>0.99978873680240665</v>
      </c>
      <c r="AB133" s="338">
        <f t="shared" si="60"/>
        <v>9.6202323402490233</v>
      </c>
      <c r="AC133" s="330">
        <f t="shared" si="61"/>
        <v>1.8968612991417042</v>
      </c>
      <c r="AD133" s="330">
        <f t="shared" si="62"/>
        <v>2.6359333717559689E-3</v>
      </c>
      <c r="AE133" s="330">
        <f t="shared" si="63"/>
        <v>-6.5857547389445157E-4</v>
      </c>
      <c r="AF133" s="330">
        <f t="shared" si="64"/>
        <v>729.79837342706298</v>
      </c>
      <c r="AG133" s="330">
        <f t="shared" si="65"/>
        <v>717.8573168944979</v>
      </c>
      <c r="AH133" s="330">
        <f t="shared" si="66"/>
        <v>5.817475980954641</v>
      </c>
      <c r="AI133" s="330">
        <f t="shared" si="67"/>
        <v>1580.0219605290624</v>
      </c>
      <c r="AJ133" s="330">
        <f t="shared" si="68"/>
        <v>5.4140952174133936</v>
      </c>
      <c r="AK133" s="339">
        <f t="shared" si="69"/>
        <v>74.820846746974325</v>
      </c>
      <c r="AL133" s="44">
        <f t="shared" si="70"/>
        <v>1.4328576657727319</v>
      </c>
      <c r="BA133" s="8"/>
    </row>
    <row r="134" spans="1:53" ht="15" x14ac:dyDescent="0.15">
      <c r="A134" s="118"/>
      <c r="B134" s="330">
        <f t="shared" si="43"/>
        <v>729.79837342706298</v>
      </c>
      <c r="C134" s="330">
        <f t="shared" si="44"/>
        <v>717.8573168944979</v>
      </c>
      <c r="D134" s="330">
        <f t="shared" si="45"/>
        <v>5.817475980954641</v>
      </c>
      <c r="E134" s="330">
        <f t="shared" si="40"/>
        <v>134.48453738986524</v>
      </c>
      <c r="F134" s="330">
        <f t="shared" si="46"/>
        <v>134.48453738986524</v>
      </c>
      <c r="G134" s="330">
        <f t="shared" si="47"/>
        <v>7456.4196605909774</v>
      </c>
      <c r="H134" s="315">
        <f t="shared" si="36"/>
        <v>5.0000000000000001E-3</v>
      </c>
      <c r="I134" s="330">
        <f t="shared" si="48"/>
        <v>9.5528452260520691</v>
      </c>
      <c r="J134" s="330">
        <f t="shared" si="37"/>
        <v>80</v>
      </c>
      <c r="K134" s="337">
        <f t="shared" si="49"/>
        <v>-1</v>
      </c>
      <c r="L134" s="325">
        <f t="shared" si="50"/>
        <v>5.8124759809546411</v>
      </c>
      <c r="M134" s="325">
        <f t="shared" si="51"/>
        <v>5.8149759809546406</v>
      </c>
      <c r="N134" s="330">
        <f t="shared" si="52"/>
        <v>-1.848727475628209E-2</v>
      </c>
      <c r="O134" s="330">
        <f t="shared" si="38"/>
        <v>5.9741042395166</v>
      </c>
      <c r="P134" s="334">
        <f t="shared" si="41"/>
        <v>97.682719187046899</v>
      </c>
      <c r="Q134" s="330">
        <f t="shared" si="53"/>
        <v>7384.7746241119112</v>
      </c>
      <c r="R134" s="279">
        <f>IF(H134&gt;0, rate1(1,$L$52,$L$51,$L$54,L134,$L$53,$L$50,P134),"")</f>
        <v>1200.4244477324548</v>
      </c>
      <c r="S134" s="325">
        <f t="shared" si="54"/>
        <v>1.0297448244041241</v>
      </c>
      <c r="T134" s="325">
        <f t="shared" si="55"/>
        <v>0.62152912739060784</v>
      </c>
      <c r="U134" s="330">
        <f t="shared" si="39"/>
        <v>5.817475980954641</v>
      </c>
      <c r="V134" s="338">
        <f t="shared" si="56"/>
        <v>5.817475980954641</v>
      </c>
      <c r="W134" s="330">
        <f t="shared" si="57"/>
        <v>2.0362455866518303E-3</v>
      </c>
      <c r="X134" s="330">
        <f t="shared" si="58"/>
        <v>7394.4066299841161</v>
      </c>
      <c r="Y134" s="330">
        <f t="shared" si="42"/>
        <v>97.766729609100892</v>
      </c>
      <c r="Z134" s="110">
        <f>IF(H134&gt;0, rate1(1,$L$52,$L$51,$L$54,U134,$L$53,$L$50,Y134),"")</f>
        <v>1200.6190712757611</v>
      </c>
      <c r="AA134" s="338">
        <f t="shared" si="59"/>
        <v>1.0309207846659563</v>
      </c>
      <c r="AB134" s="338">
        <f t="shared" si="60"/>
        <v>-6.5853619455321685E-2</v>
      </c>
      <c r="AC134" s="330">
        <f t="shared" si="61"/>
        <v>0.62152912739060784</v>
      </c>
      <c r="AD134" s="330">
        <f t="shared" si="62"/>
        <v>-8.0446752688674659E-3</v>
      </c>
      <c r="AE134" s="330">
        <f t="shared" si="63"/>
        <v>-8.482091202459071E-3</v>
      </c>
      <c r="AF134" s="330">
        <f t="shared" si="64"/>
        <v>729.15835702491609</v>
      </c>
      <c r="AG134" s="330">
        <f t="shared" si="65"/>
        <v>717.23578776710724</v>
      </c>
      <c r="AH134" s="330">
        <f t="shared" si="66"/>
        <v>5.8129708964986699</v>
      </c>
      <c r="AI134" s="330">
        <f t="shared" si="67"/>
        <v>517.75780522018442</v>
      </c>
      <c r="AJ134" s="330">
        <f t="shared" si="68"/>
        <v>5.5579168299745563</v>
      </c>
      <c r="AK134" s="339">
        <f t="shared" si="69"/>
        <v>86.629566524825364</v>
      </c>
      <c r="AL134" s="44">
        <f t="shared" si="70"/>
        <v>1.5592594226150569</v>
      </c>
      <c r="BA134" s="8"/>
    </row>
    <row r="135" spans="1:53" ht="15" x14ac:dyDescent="0.15">
      <c r="A135" s="118"/>
      <c r="B135" s="330">
        <f t="shared" si="43"/>
        <v>729.15835702491609</v>
      </c>
      <c r="C135" s="330">
        <f t="shared" si="44"/>
        <v>717.23578776710724</v>
      </c>
      <c r="D135" s="330">
        <f t="shared" si="45"/>
        <v>5.8129708964986699</v>
      </c>
      <c r="E135" s="330">
        <f t="shared" si="40"/>
        <v>134.48453738986524</v>
      </c>
      <c r="F135" s="330">
        <f t="shared" si="46"/>
        <v>134.48453738986524</v>
      </c>
      <c r="G135" s="330">
        <f t="shared" si="47"/>
        <v>7439.0953149672532</v>
      </c>
      <c r="H135" s="315">
        <f t="shared" si="36"/>
        <v>5.0000000000000001E-3</v>
      </c>
      <c r="I135" s="330">
        <f t="shared" si="48"/>
        <v>9.5380554062470768</v>
      </c>
      <c r="J135" s="330">
        <f t="shared" si="37"/>
        <v>80</v>
      </c>
      <c r="K135" s="337">
        <f t="shared" si="49"/>
        <v>-1</v>
      </c>
      <c r="L135" s="325">
        <f t="shared" si="50"/>
        <v>5.80797089649867</v>
      </c>
      <c r="M135" s="325">
        <f t="shared" si="51"/>
        <v>5.8104708964986695</v>
      </c>
      <c r="N135" s="330">
        <f t="shared" si="52"/>
        <v>-1.8474530354556151E-2</v>
      </c>
      <c r="O135" s="330">
        <f t="shared" si="38"/>
        <v>5.7341917986640611</v>
      </c>
      <c r="P135" s="334">
        <f t="shared" si="41"/>
        <v>97.581755422849696</v>
      </c>
      <c r="Q135" s="330">
        <f t="shared" si="53"/>
        <v>7367.4383223195637</v>
      </c>
      <c r="R135" s="279">
        <f>IF(H135&gt;0, rate1(1,$L$52,$L$51,$L$54,L135,$L$53,$L$50,P135),"")</f>
        <v>1200.1901089156597</v>
      </c>
      <c r="S135" s="325">
        <f t="shared" si="54"/>
        <v>1.0705186807605822</v>
      </c>
      <c r="T135" s="325">
        <f t="shared" si="55"/>
        <v>0.26198065754064487</v>
      </c>
      <c r="U135" s="330">
        <f t="shared" si="39"/>
        <v>5.8129708964986699</v>
      </c>
      <c r="V135" s="338">
        <f t="shared" si="56"/>
        <v>5.8129708964986699</v>
      </c>
      <c r="W135" s="330">
        <f t="shared" si="57"/>
        <v>2.0330930488903221E-3</v>
      </c>
      <c r="X135" s="330">
        <f t="shared" si="58"/>
        <v>7377.0554126111483</v>
      </c>
      <c r="Y135" s="330">
        <f t="shared" si="42"/>
        <v>97.66574409589667</v>
      </c>
      <c r="Z135" s="110">
        <f>IF(H135&gt;0, rate1(1,$L$52,$L$51,$L$54,U135,$L$53,$L$50,Y135),"")</f>
        <v>1200.3850818590874</v>
      </c>
      <c r="AA135" s="338">
        <f t="shared" si="59"/>
        <v>1.0717419766763265</v>
      </c>
      <c r="AB135" s="338">
        <f t="shared" si="60"/>
        <v>-2.8338960579005115E-2</v>
      </c>
      <c r="AC135" s="330">
        <f t="shared" si="61"/>
        <v>0.26198065754064487</v>
      </c>
      <c r="AD135" s="330">
        <f t="shared" si="62"/>
        <v>-1.9085378466249088E-2</v>
      </c>
      <c r="AE135" s="330">
        <f t="shared" si="63"/>
        <v>-2.4992826079998007E-2</v>
      </c>
      <c r="AF135" s="330">
        <f t="shared" si="64"/>
        <v>728.87790183702089</v>
      </c>
      <c r="AG135" s="330">
        <f t="shared" si="65"/>
        <v>716.97380710956656</v>
      </c>
      <c r="AH135" s="330">
        <f t="shared" si="66"/>
        <v>5.8084654271109679</v>
      </c>
      <c r="AI135" s="330">
        <f t="shared" si="67"/>
        <v>218.2826333882534</v>
      </c>
      <c r="AJ135" s="330">
        <f t="shared" si="68"/>
        <v>5.6185508948046268</v>
      </c>
      <c r="AK135" s="339">
        <f t="shared" si="69"/>
        <v>90.490186003093584</v>
      </c>
      <c r="AL135" s="44">
        <f t="shared" si="70"/>
        <v>1.6006800470326716</v>
      </c>
      <c r="BA135" s="8"/>
    </row>
    <row r="136" spans="1:53" ht="15" x14ac:dyDescent="0.15">
      <c r="A136" s="118"/>
      <c r="B136" s="330">
        <f t="shared" si="43"/>
        <v>728.87790183702089</v>
      </c>
      <c r="C136" s="330">
        <f t="shared" si="44"/>
        <v>716.97380710956656</v>
      </c>
      <c r="D136" s="330">
        <f t="shared" si="45"/>
        <v>5.8084654271109679</v>
      </c>
      <c r="E136" s="330">
        <f t="shared" si="40"/>
        <v>134.48453738986524</v>
      </c>
      <c r="F136" s="330">
        <f t="shared" si="46"/>
        <v>134.48453738986524</v>
      </c>
      <c r="G136" s="330">
        <f t="shared" si="47"/>
        <v>7421.7963477368703</v>
      </c>
      <c r="H136" s="315">
        <f t="shared" si="36"/>
        <v>5.0000000000000001E-3</v>
      </c>
      <c r="I136" s="330">
        <f t="shared" si="48"/>
        <v>9.5232757819634575</v>
      </c>
      <c r="J136" s="330">
        <f t="shared" si="37"/>
        <v>80</v>
      </c>
      <c r="K136" s="337">
        <f t="shared" si="49"/>
        <v>-1</v>
      </c>
      <c r="L136" s="325">
        <f t="shared" si="50"/>
        <v>5.803465427110968</v>
      </c>
      <c r="M136" s="325">
        <f t="shared" si="51"/>
        <v>5.8059654271109675</v>
      </c>
      <c r="N136" s="330">
        <f t="shared" si="52"/>
        <v>-1.8461782421301365E-2</v>
      </c>
      <c r="O136" s="330">
        <f t="shared" si="38"/>
        <v>5.652269699189258</v>
      </c>
      <c r="P136" s="334">
        <f t="shared" si="41"/>
        <v>97.480809183413228</v>
      </c>
      <c r="Q136" s="330">
        <f t="shared" si="53"/>
        <v>7350.1274048769637</v>
      </c>
      <c r="R136" s="279">
        <f>IF(H136&gt;0, rate1(1,$L$52,$L$51,$L$54,L136,$L$53,$L$50,P136),"")</f>
        <v>1199.9553290073475</v>
      </c>
      <c r="S136" s="325">
        <f t="shared" si="54"/>
        <v>1.0836946071843694</v>
      </c>
      <c r="T136" s="325">
        <f t="shared" si="55"/>
        <v>0.22058508955818656</v>
      </c>
      <c r="U136" s="330">
        <f t="shared" si="39"/>
        <v>5.8084654271109679</v>
      </c>
      <c r="V136" s="338">
        <f t="shared" si="56"/>
        <v>5.8084654271109679</v>
      </c>
      <c r="W136" s="330">
        <f t="shared" si="57"/>
        <v>2.0299426843557455E-3</v>
      </c>
      <c r="X136" s="330">
        <f t="shared" si="58"/>
        <v>7359.7295898726261</v>
      </c>
      <c r="Y136" s="330">
        <f t="shared" si="42"/>
        <v>97.564776094357455</v>
      </c>
      <c r="Z136" s="110">
        <f>IF(H136&gt;0, rate1(1,$L$52,$L$51,$L$54,U136,$L$53,$L$50,Y136),"")</f>
        <v>1200.1506522768134</v>
      </c>
      <c r="AA136" s="338">
        <f t="shared" si="59"/>
        <v>1.084933742078394</v>
      </c>
      <c r="AB136" s="338">
        <f t="shared" si="60"/>
        <v>-2.3900309048930223E-2</v>
      </c>
      <c r="AC136" s="330">
        <f t="shared" si="61"/>
        <v>0.22058508955818656</v>
      </c>
      <c r="AD136" s="330">
        <f t="shared" si="62"/>
        <v>-2.2666989913119606E-2</v>
      </c>
      <c r="AE136" s="330">
        <f t="shared" si="63"/>
        <v>-1.4844035111911867E-2</v>
      </c>
      <c r="AF136" s="330">
        <f t="shared" si="64"/>
        <v>728.63885496504145</v>
      </c>
      <c r="AG136" s="330">
        <f t="shared" si="65"/>
        <v>716.75322202000837</v>
      </c>
      <c r="AH136" s="330">
        <f t="shared" si="66"/>
        <v>5.8039595727573605</v>
      </c>
      <c r="AI136" s="330">
        <f t="shared" si="67"/>
        <v>183.82775110525458</v>
      </c>
      <c r="AJ136" s="330">
        <f t="shared" si="68"/>
        <v>5.6696141590005311</v>
      </c>
      <c r="AK136" s="339">
        <f t="shared" si="69"/>
        <v>92.114011318470858</v>
      </c>
      <c r="AL136" s="44">
        <f t="shared" si="70"/>
        <v>1.6181426577037319</v>
      </c>
      <c r="BA136" s="8"/>
    </row>
    <row r="137" spans="1:53" ht="15" x14ac:dyDescent="0.15">
      <c r="A137" s="118"/>
      <c r="B137" s="330">
        <f t="shared" si="43"/>
        <v>728.63885496504145</v>
      </c>
      <c r="C137" s="330">
        <f t="shared" si="44"/>
        <v>716.75322202000837</v>
      </c>
      <c r="D137" s="330">
        <f t="shared" si="45"/>
        <v>5.8039595727573605</v>
      </c>
      <c r="E137" s="330">
        <f t="shared" si="40"/>
        <v>134.48453738986524</v>
      </c>
      <c r="F137" s="330">
        <f t="shared" si="46"/>
        <v>134.48453738986524</v>
      </c>
      <c r="G137" s="330">
        <f t="shared" si="47"/>
        <v>7404.5227448144924</v>
      </c>
      <c r="H137" s="315">
        <f t="shared" si="36"/>
        <v>5.0000000000000001E-3</v>
      </c>
      <c r="I137" s="330">
        <f t="shared" si="48"/>
        <v>9.508506356026464</v>
      </c>
      <c r="J137" s="330">
        <f t="shared" si="37"/>
        <v>80</v>
      </c>
      <c r="K137" s="337">
        <f t="shared" si="49"/>
        <v>-1</v>
      </c>
      <c r="L137" s="325">
        <f t="shared" si="50"/>
        <v>5.7989595727573606</v>
      </c>
      <c r="M137" s="325">
        <f t="shared" si="51"/>
        <v>5.801459572757361</v>
      </c>
      <c r="N137" s="330">
        <f t="shared" si="52"/>
        <v>-1.8449030955771661E-2</v>
      </c>
      <c r="O137" s="330">
        <f t="shared" si="38"/>
        <v>5.6163714351386727</v>
      </c>
      <c r="P137" s="334">
        <f t="shared" si="41"/>
        <v>97.379880488194416</v>
      </c>
      <c r="Q137" s="330">
        <f t="shared" si="53"/>
        <v>7332.841857704022</v>
      </c>
      <c r="R137" s="279">
        <f>IF(H137&gt;0, rate1(1,$L$52,$L$51,$L$54,L137,$L$53,$L$50,P137),"")</f>
        <v>1199.7201068169943</v>
      </c>
      <c r="S137" s="325">
        <f t="shared" si="54"/>
        <v>1.0882697552348644</v>
      </c>
      <c r="T137" s="325">
        <f t="shared" si="55"/>
        <v>0.20900738771375627</v>
      </c>
      <c r="U137" s="330">
        <f t="shared" si="39"/>
        <v>5.8039595727573605</v>
      </c>
      <c r="V137" s="338">
        <f t="shared" si="56"/>
        <v>5.8039595727573605</v>
      </c>
      <c r="W137" s="330">
        <f t="shared" si="57"/>
        <v>2.0267944936733784E-3</v>
      </c>
      <c r="X137" s="330">
        <f t="shared" si="58"/>
        <v>7342.4291476913058</v>
      </c>
      <c r="Y137" s="330">
        <f t="shared" si="42"/>
        <v>97.463825623922588</v>
      </c>
      <c r="Z137" s="110">
        <f>IF(H137&gt;0, rate1(1,$L$52,$L$51,$L$54,U137,$L$53,$L$50,Y137),"")</f>
        <v>1199.9157813416352</v>
      </c>
      <c r="AA137" s="338">
        <f t="shared" si="59"/>
        <v>1.0895149084249285</v>
      </c>
      <c r="AB137" s="338">
        <f t="shared" si="60"/>
        <v>-2.2641976954857142E-2</v>
      </c>
      <c r="AC137" s="330">
        <f t="shared" si="61"/>
        <v>0.20900738771375627</v>
      </c>
      <c r="AD137" s="330">
        <f t="shared" si="62"/>
        <v>-2.3922599362122522E-2</v>
      </c>
      <c r="AE137" s="330">
        <f t="shared" si="63"/>
        <v>-5.8455839682131291E-3</v>
      </c>
      <c r="AF137" s="330">
        <f t="shared" si="64"/>
        <v>728.41139854637197</v>
      </c>
      <c r="AG137" s="330">
        <f t="shared" si="65"/>
        <v>716.5442146322946</v>
      </c>
      <c r="AH137" s="330">
        <f t="shared" si="66"/>
        <v>5.7994533334036547</v>
      </c>
      <c r="AI137" s="330">
        <f t="shared" si="67"/>
        <v>174.21345739405729</v>
      </c>
      <c r="AJ137" s="330">
        <f t="shared" si="68"/>
        <v>5.7180067860544357</v>
      </c>
      <c r="AK137" s="339">
        <f t="shared" si="69"/>
        <v>93.478343450236522</v>
      </c>
      <c r="AL137" s="44">
        <f t="shared" si="70"/>
        <v>1.6328488777921522</v>
      </c>
      <c r="BA137" s="8"/>
    </row>
    <row r="138" spans="1:53" ht="15" x14ac:dyDescent="0.15">
      <c r="A138" s="118"/>
      <c r="B138" s="330">
        <f t="shared" si="43"/>
        <v>728.41139854637197</v>
      </c>
      <c r="C138" s="330">
        <f t="shared" si="44"/>
        <v>716.5442146322946</v>
      </c>
      <c r="D138" s="330">
        <f t="shared" si="45"/>
        <v>5.7994533334036547</v>
      </c>
      <c r="E138" s="330">
        <f t="shared" si="40"/>
        <v>134.48453738986524</v>
      </c>
      <c r="F138" s="330">
        <f t="shared" si="46"/>
        <v>134.48453738986524</v>
      </c>
      <c r="G138" s="330">
        <f t="shared" si="47"/>
        <v>7387.2744921053927</v>
      </c>
      <c r="H138" s="315">
        <f t="shared" si="36"/>
        <v>5.0000000000000001E-3</v>
      </c>
      <c r="I138" s="330">
        <f t="shared" si="48"/>
        <v>9.4937471312618982</v>
      </c>
      <c r="J138" s="330">
        <f t="shared" si="37"/>
        <v>80</v>
      </c>
      <c r="K138" s="337">
        <f t="shared" si="49"/>
        <v>-1</v>
      </c>
      <c r="L138" s="325">
        <f t="shared" si="50"/>
        <v>5.7944533334036548</v>
      </c>
      <c r="M138" s="325">
        <f t="shared" si="51"/>
        <v>5.7969533334036552</v>
      </c>
      <c r="N138" s="330">
        <f t="shared" si="52"/>
        <v>-1.8436275957288473E-2</v>
      </c>
      <c r="O138" s="330">
        <f t="shared" si="38"/>
        <v>5.5857734355253044</v>
      </c>
      <c r="P138" s="334">
        <f t="shared" si="41"/>
        <v>97.278969356675489</v>
      </c>
      <c r="Q138" s="330">
        <f t="shared" si="53"/>
        <v>7315.5816667112767</v>
      </c>
      <c r="R138" s="279">
        <f>IF(H138&gt;0, rate1(1,$L$52,$L$51,$L$54,L138,$L$53,$L$50,P138),"")</f>
        <v>1199.4844411498918</v>
      </c>
      <c r="S138" s="325">
        <f t="shared" si="54"/>
        <v>1.091869984947035</v>
      </c>
      <c r="T138" s="325">
        <f t="shared" si="55"/>
        <v>0.20067790332084384</v>
      </c>
      <c r="U138" s="330">
        <f t="shared" si="39"/>
        <v>5.7994533334036547</v>
      </c>
      <c r="V138" s="338">
        <f t="shared" si="56"/>
        <v>5.7994533334036547</v>
      </c>
      <c r="W138" s="330">
        <f t="shared" si="57"/>
        <v>2.0236484774187602E-3</v>
      </c>
      <c r="X138" s="330">
        <f t="shared" si="58"/>
        <v>7325.1540719805898</v>
      </c>
      <c r="Y138" s="330">
        <f t="shared" si="42"/>
        <v>97.362892704056677</v>
      </c>
      <c r="Z138" s="110">
        <f>IF(H138&gt;0, rate1(1,$L$52,$L$51,$L$54,U138,$L$53,$L$50,Y138),"")</f>
        <v>1199.6804678620786</v>
      </c>
      <c r="AA138" s="338">
        <f t="shared" si="59"/>
        <v>1.0931200478205956</v>
      </c>
      <c r="AB138" s="338">
        <f t="shared" si="60"/>
        <v>-2.173160908720222E-2</v>
      </c>
      <c r="AC138" s="330">
        <f t="shared" si="61"/>
        <v>0.20067790332084384</v>
      </c>
      <c r="AD138" s="330">
        <f t="shared" si="62"/>
        <v>-2.4915548335214564E-2</v>
      </c>
      <c r="AE138" s="330">
        <f t="shared" si="63"/>
        <v>-4.847374288613069E-3</v>
      </c>
      <c r="AF138" s="330">
        <f t="shared" si="64"/>
        <v>728.19228436709386</v>
      </c>
      <c r="AG138" s="330">
        <f t="shared" si="65"/>
        <v>716.34353672897373</v>
      </c>
      <c r="AH138" s="330">
        <f t="shared" si="66"/>
        <v>5.794946709015643</v>
      </c>
      <c r="AI138" s="330">
        <f t="shared" si="67"/>
        <v>167.30346508576881</v>
      </c>
      <c r="AJ138" s="330">
        <f t="shared" si="68"/>
        <v>5.7644799708004824</v>
      </c>
      <c r="AK138" s="339">
        <f t="shared" si="69"/>
        <v>94.768310957963593</v>
      </c>
      <c r="AL138" s="44">
        <f t="shared" si="70"/>
        <v>1.6467859543836767</v>
      </c>
      <c r="BA138" s="8"/>
    </row>
    <row r="139" spans="1:53" ht="15" x14ac:dyDescent="0.15">
      <c r="A139" s="118"/>
      <c r="B139" s="330">
        <f t="shared" si="43"/>
        <v>728.19228436709386</v>
      </c>
      <c r="C139" s="330">
        <f t="shared" si="44"/>
        <v>716.34353672897373</v>
      </c>
      <c r="D139" s="330">
        <f t="shared" si="45"/>
        <v>5.794946709015643</v>
      </c>
      <c r="E139" s="330">
        <f t="shared" si="40"/>
        <v>134.48453738986524</v>
      </c>
      <c r="F139" s="330">
        <f t="shared" si="46"/>
        <v>134.48453738986524</v>
      </c>
      <c r="G139" s="330">
        <f t="shared" si="47"/>
        <v>7370.0515755055576</v>
      </c>
      <c r="H139" s="315">
        <f t="shared" si="36"/>
        <v>5.0000000000000001E-3</v>
      </c>
      <c r="I139" s="330">
        <f t="shared" si="48"/>
        <v>9.4789981104961054</v>
      </c>
      <c r="J139" s="330">
        <f t="shared" si="37"/>
        <v>80</v>
      </c>
      <c r="K139" s="337">
        <f t="shared" si="49"/>
        <v>-1</v>
      </c>
      <c r="L139" s="325">
        <f t="shared" si="50"/>
        <v>5.7899467090156431</v>
      </c>
      <c r="M139" s="325">
        <f t="shared" si="51"/>
        <v>5.7924467090156426</v>
      </c>
      <c r="N139" s="330">
        <f t="shared" si="52"/>
        <v>-1.8423517425095071E-2</v>
      </c>
      <c r="O139" s="330">
        <f t="shared" si="38"/>
        <v>5.5566590139356116</v>
      </c>
      <c r="P139" s="334">
        <f t="shared" si="41"/>
        <v>97.178075808364213</v>
      </c>
      <c r="Q139" s="330">
        <f t="shared" si="53"/>
        <v>7298.3468177999539</v>
      </c>
      <c r="R139" s="279">
        <f>IF(H139&gt;0, rate1(1,$L$52,$L$51,$L$54,L139,$L$53,$L$50,P139),"")</f>
        <v>1199.2483308071296</v>
      </c>
      <c r="S139" s="325">
        <f t="shared" si="54"/>
        <v>1.0952206598153555</v>
      </c>
      <c r="T139" s="325">
        <f t="shared" si="55"/>
        <v>0.19348235415319023</v>
      </c>
      <c r="U139" s="330">
        <f t="shared" si="39"/>
        <v>5.794946709015643</v>
      </c>
      <c r="V139" s="338">
        <f t="shared" si="56"/>
        <v>5.794946709015643</v>
      </c>
      <c r="W139" s="330">
        <f t="shared" si="57"/>
        <v>2.0205046362278267E-3</v>
      </c>
      <c r="X139" s="330">
        <f t="shared" si="58"/>
        <v>7307.9043486445526</v>
      </c>
      <c r="Y139" s="330">
        <f t="shared" si="42"/>
        <v>97.261977354249893</v>
      </c>
      <c r="Z139" s="110">
        <f>IF(H139&gt;0, rate1(1,$L$52,$L$51,$L$54,U139,$L$53,$L$50,Y139),"")</f>
        <v>1199.4447106424807</v>
      </c>
      <c r="AA139" s="338">
        <f t="shared" si="59"/>
        <v>1.0964753526347477</v>
      </c>
      <c r="AB139" s="338">
        <f t="shared" si="60"/>
        <v>-2.0943221051260483E-2</v>
      </c>
      <c r="AC139" s="330">
        <f t="shared" si="61"/>
        <v>0.19348235415319023</v>
      </c>
      <c r="AD139" s="330">
        <f t="shared" si="62"/>
        <v>-2.5842149905004955E-2</v>
      </c>
      <c r="AE139" s="330">
        <f t="shared" si="63"/>
        <v>-4.7016488964589861E-3</v>
      </c>
      <c r="AF139" s="330">
        <f t="shared" si="64"/>
        <v>727.98037849551554</v>
      </c>
      <c r="AG139" s="330">
        <f t="shared" si="65"/>
        <v>716.15005437482057</v>
      </c>
      <c r="AH139" s="330">
        <f t="shared" si="66"/>
        <v>5.7904396995590988</v>
      </c>
      <c r="AI139" s="330">
        <f t="shared" si="67"/>
        <v>161.33635476729901</v>
      </c>
      <c r="AJ139" s="330">
        <f t="shared" si="68"/>
        <v>5.8092956249025098</v>
      </c>
      <c r="AK139" s="339">
        <f t="shared" si="69"/>
        <v>96.004227578032541</v>
      </c>
      <c r="AL139" s="44">
        <f t="shared" si="70"/>
        <v>1.6601702315905382</v>
      </c>
      <c r="BA139" s="8"/>
    </row>
    <row r="140" spans="1:53" ht="15" x14ac:dyDescent="0.15">
      <c r="A140" s="118"/>
      <c r="B140" s="330">
        <f t="shared" si="43"/>
        <v>727.98037849551554</v>
      </c>
      <c r="C140" s="330">
        <f t="shared" si="44"/>
        <v>716.15005437482057</v>
      </c>
      <c r="D140" s="330">
        <f t="shared" si="45"/>
        <v>5.7904396995590988</v>
      </c>
      <c r="E140" s="330">
        <f t="shared" si="40"/>
        <v>134.48453738986524</v>
      </c>
      <c r="F140" s="330">
        <f t="shared" si="46"/>
        <v>134.48453738986524</v>
      </c>
      <c r="G140" s="330">
        <f t="shared" si="47"/>
        <v>7352.8539809015792</v>
      </c>
      <c r="H140" s="315">
        <f t="shared" si="36"/>
        <v>5.0000000000000001E-3</v>
      </c>
      <c r="I140" s="330">
        <f t="shared" si="48"/>
        <v>9.4642592965559746</v>
      </c>
      <c r="J140" s="330">
        <f t="shared" si="37"/>
        <v>80</v>
      </c>
      <c r="K140" s="337">
        <f t="shared" si="49"/>
        <v>-1</v>
      </c>
      <c r="L140" s="325">
        <f t="shared" si="50"/>
        <v>5.7854396995590989</v>
      </c>
      <c r="M140" s="325">
        <f t="shared" si="51"/>
        <v>5.7879396995590984</v>
      </c>
      <c r="N140" s="330">
        <f t="shared" si="52"/>
        <v>-1.8410755358480912E-2</v>
      </c>
      <c r="O140" s="330">
        <f t="shared" si="38"/>
        <v>5.528612398988014</v>
      </c>
      <c r="P140" s="334">
        <f t="shared" si="41"/>
        <v>97.077199862793876</v>
      </c>
      <c r="Q140" s="330">
        <f t="shared" si="53"/>
        <v>7281.1372968619162</v>
      </c>
      <c r="R140" s="279">
        <f>IF(H140&gt;0, rate1(1,$L$52,$L$51,$L$54,L140,$L$53,$L$50,P140),"")</f>
        <v>1199.0117745855775</v>
      </c>
      <c r="S140" s="325">
        <f t="shared" si="54"/>
        <v>1.0983977358417834</v>
      </c>
      <c r="T140" s="325">
        <f t="shared" si="55"/>
        <v>0.18710547759029855</v>
      </c>
      <c r="U140" s="330">
        <f t="shared" si="39"/>
        <v>5.7904396995590988</v>
      </c>
      <c r="V140" s="338">
        <f t="shared" si="56"/>
        <v>5.7904396995590988</v>
      </c>
      <c r="W140" s="330">
        <f t="shared" si="57"/>
        <v>2.017362970658354E-3</v>
      </c>
      <c r="X140" s="330">
        <f t="shared" si="58"/>
        <v>7290.679963577898</v>
      </c>
      <c r="Y140" s="330">
        <f t="shared" si="42"/>
        <v>97.16107959401775</v>
      </c>
      <c r="Z140" s="110">
        <f>IF(H140&gt;0, rate1(1,$L$52,$L$51,$L$54,U140,$L$53,$L$50,Y140),"")</f>
        <v>1199.2085084829739</v>
      </c>
      <c r="AA140" s="338">
        <f t="shared" si="59"/>
        <v>1.0996568654074419</v>
      </c>
      <c r="AB140" s="338">
        <f t="shared" si="60"/>
        <v>-2.024309075356194E-2</v>
      </c>
      <c r="AC140" s="330">
        <f t="shared" si="61"/>
        <v>0.18710547759029855</v>
      </c>
      <c r="AD140" s="330">
        <f t="shared" si="62"/>
        <v>-2.6722894831269498E-2</v>
      </c>
      <c r="AE140" s="330">
        <f t="shared" si="63"/>
        <v>-4.6283399142311738E-3</v>
      </c>
      <c r="AF140" s="330">
        <f t="shared" si="64"/>
        <v>727.77486226256678</v>
      </c>
      <c r="AG140" s="330">
        <f t="shared" si="65"/>
        <v>715.96294889723026</v>
      </c>
      <c r="AH140" s="330">
        <f t="shared" si="66"/>
        <v>5.7859323049998652</v>
      </c>
      <c r="AI140" s="330">
        <f t="shared" si="67"/>
        <v>156.0497415923785</v>
      </c>
      <c r="AJ140" s="330">
        <f t="shared" si="68"/>
        <v>5.8526427753448376</v>
      </c>
      <c r="AK140" s="339">
        <f t="shared" si="69"/>
        <v>97.193284833671598</v>
      </c>
      <c r="AL140" s="44">
        <f t="shared" si="70"/>
        <v>1.6730771399719222</v>
      </c>
      <c r="BA140" s="8"/>
    </row>
    <row r="141" spans="1:53" ht="15" x14ac:dyDescent="0.15">
      <c r="A141" s="118"/>
      <c r="B141" s="330">
        <f t="shared" si="43"/>
        <v>727.77486226256678</v>
      </c>
      <c r="C141" s="330">
        <f t="shared" si="44"/>
        <v>715.96294889723026</v>
      </c>
      <c r="D141" s="330">
        <f t="shared" si="45"/>
        <v>5.7859323049998652</v>
      </c>
      <c r="E141" s="330">
        <f t="shared" si="40"/>
        <v>134.48453738986524</v>
      </c>
      <c r="F141" s="330">
        <f t="shared" si="46"/>
        <v>134.48453738986524</v>
      </c>
      <c r="G141" s="330">
        <f t="shared" si="47"/>
        <v>7335.6816941710367</v>
      </c>
      <c r="H141" s="315">
        <f t="shared" si="36"/>
        <v>5.0000000000000001E-3</v>
      </c>
      <c r="I141" s="330">
        <f t="shared" si="48"/>
        <v>9.449530692269219</v>
      </c>
      <c r="J141" s="330">
        <f t="shared" si="37"/>
        <v>80</v>
      </c>
      <c r="K141" s="337">
        <f t="shared" si="49"/>
        <v>-1</v>
      </c>
      <c r="L141" s="325">
        <f t="shared" si="50"/>
        <v>5.7809323049998653</v>
      </c>
      <c r="M141" s="325">
        <f t="shared" si="51"/>
        <v>5.7834323049998648</v>
      </c>
      <c r="N141" s="330">
        <f t="shared" si="52"/>
        <v>-1.8397989756717692E-2</v>
      </c>
      <c r="O141" s="330">
        <f t="shared" si="38"/>
        <v>5.501488447425988</v>
      </c>
      <c r="P141" s="334">
        <f t="shared" si="41"/>
        <v>96.976341539525293</v>
      </c>
      <c r="Q141" s="330">
        <f t="shared" si="53"/>
        <v>7263.9530897800005</v>
      </c>
      <c r="R141" s="279">
        <f>IF(H141&gt;0, rate1(1,$L$52,$L$51,$L$54,L141,$L$53,$L$50,P141),"")</f>
        <v>1198.7747712778705</v>
      </c>
      <c r="S141" s="325">
        <f t="shared" si="54"/>
        <v>1.1014257640717107</v>
      </c>
      <c r="T141" s="325">
        <f t="shared" si="55"/>
        <v>0.18139365204791391</v>
      </c>
      <c r="U141" s="330">
        <f t="shared" si="39"/>
        <v>5.7859323049998652</v>
      </c>
      <c r="V141" s="338">
        <f t="shared" si="56"/>
        <v>5.7859323049998652</v>
      </c>
      <c r="W141" s="330">
        <f t="shared" si="57"/>
        <v>2.014223481356936E-3</v>
      </c>
      <c r="X141" s="330">
        <f t="shared" si="58"/>
        <v>7273.4809026663252</v>
      </c>
      <c r="Y141" s="330">
        <f t="shared" si="42"/>
        <v>97.060199442903325</v>
      </c>
      <c r="Z141" s="110">
        <f>IF(H141&gt;0, rate1(1,$L$52,$L$51,$L$54,U141,$L$53,$L$50,Y141),"")</f>
        <v>1198.9718601794682</v>
      </c>
      <c r="AA141" s="338">
        <f t="shared" si="59"/>
        <v>1.1026891649770891</v>
      </c>
      <c r="AB141" s="338">
        <f t="shared" si="60"/>
        <v>-1.961476151652735E-2</v>
      </c>
      <c r="AC141" s="330">
        <f t="shared" si="61"/>
        <v>0.18139365204791391</v>
      </c>
      <c r="AD141" s="330">
        <f t="shared" si="62"/>
        <v>-2.7564360403743809E-2</v>
      </c>
      <c r="AE141" s="330">
        <f t="shared" si="63"/>
        <v>-4.5669881136514504E-3</v>
      </c>
      <c r="AF141" s="330">
        <f t="shared" si="64"/>
        <v>727.57507062076218</v>
      </c>
      <c r="AG141" s="330">
        <f t="shared" si="65"/>
        <v>715.7815552451824</v>
      </c>
      <c r="AH141" s="330">
        <f t="shared" si="66"/>
        <v>5.7814245253036844</v>
      </c>
      <c r="AI141" s="330">
        <f t="shared" si="67"/>
        <v>151.31587383554279</v>
      </c>
      <c r="AJ141" s="330">
        <f t="shared" si="68"/>
        <v>5.8946749625213775</v>
      </c>
      <c r="AK141" s="339">
        <f t="shared" si="69"/>
        <v>98.340695797357782</v>
      </c>
      <c r="AL141" s="44">
        <f t="shared" si="70"/>
        <v>1.6855611192993125</v>
      </c>
      <c r="BA141" s="8"/>
    </row>
    <row r="142" spans="1:53" ht="15" x14ac:dyDescent="0.15">
      <c r="A142" s="118"/>
      <c r="B142" s="330">
        <f t="shared" si="43"/>
        <v>727.57507062076218</v>
      </c>
      <c r="C142" s="330">
        <f t="shared" si="44"/>
        <v>715.7815552451824</v>
      </c>
      <c r="D142" s="330">
        <f t="shared" si="45"/>
        <v>5.7814245253036844</v>
      </c>
      <c r="E142" s="330">
        <f t="shared" si="40"/>
        <v>134.48453738986524</v>
      </c>
      <c r="F142" s="330">
        <f t="shared" si="46"/>
        <v>134.48453738986524</v>
      </c>
      <c r="G142" s="330">
        <f t="shared" si="47"/>
        <v>7261.6124502028197</v>
      </c>
      <c r="H142" s="315">
        <f t="shared" si="36"/>
        <v>0.02</v>
      </c>
      <c r="I142" s="330">
        <f t="shared" si="48"/>
        <v>9.4348123004638182</v>
      </c>
      <c r="J142" s="330">
        <f t="shared" si="37"/>
        <v>80</v>
      </c>
      <c r="K142" s="337">
        <f t="shared" si="49"/>
        <v>-1</v>
      </c>
      <c r="L142" s="325">
        <f t="shared" si="50"/>
        <v>5.7614245253036849</v>
      </c>
      <c r="M142" s="325">
        <f t="shared" si="51"/>
        <v>5.7714245253036847</v>
      </c>
      <c r="N142" s="330">
        <f t="shared" si="52"/>
        <v>-7.9521210989206281E-2</v>
      </c>
      <c r="O142" s="330">
        <f t="shared" si="38"/>
        <v>5.4751823696085475</v>
      </c>
      <c r="P142" s="334">
        <f t="shared" si="41"/>
        <v>96.624210232218459</v>
      </c>
      <c r="Q142" s="330">
        <f t="shared" si="53"/>
        <v>7218.3046232199113</v>
      </c>
      <c r="R142" s="279">
        <f>IF(H142&gt;0, rate1(1,$L$52,$L$51,$L$54,L142,$L$53,$L$50,P142),"")</f>
        <v>1197.9434599188787</v>
      </c>
      <c r="S142" s="325">
        <f t="shared" si="54"/>
        <v>1.1005259707488888</v>
      </c>
      <c r="T142" s="325">
        <f t="shared" si="55"/>
        <v>0.79105141086225517</v>
      </c>
      <c r="U142" s="330">
        <f t="shared" si="39"/>
        <v>5.7814245253036844</v>
      </c>
      <c r="V142" s="338">
        <f t="shared" si="56"/>
        <v>5.7814245253036844</v>
      </c>
      <c r="W142" s="330">
        <f t="shared" si="57"/>
        <v>2.0110861688849013E-3</v>
      </c>
      <c r="X142" s="330">
        <f t="shared" si="58"/>
        <v>7256.3071517858343</v>
      </c>
      <c r="Y142" s="330">
        <f t="shared" si="42"/>
        <v>96.959336920473419</v>
      </c>
      <c r="Z142" s="110">
        <f>IF(H142&gt;0, rate1(1,$L$52,$L$51,$L$54,U142,$L$53,$L$50,Y142),"")</f>
        <v>1198.7347645236284</v>
      </c>
      <c r="AA142" s="338">
        <f t="shared" si="59"/>
        <v>1.105589658582298</v>
      </c>
      <c r="AB142" s="338">
        <f t="shared" si="60"/>
        <v>-1.9046241799498143E-2</v>
      </c>
      <c r="AC142" s="330">
        <f t="shared" si="61"/>
        <v>0.79105141086225517</v>
      </c>
      <c r="AD142" s="330">
        <f t="shared" si="62"/>
        <v>-2.5282806813023403E-2</v>
      </c>
      <c r="AE142" s="330">
        <f t="shared" si="63"/>
        <v>4.6924061373555797E-3</v>
      </c>
      <c r="AF142" s="330">
        <f t="shared" si="64"/>
        <v>726.70449799891071</v>
      </c>
      <c r="AG142" s="330">
        <f t="shared" si="65"/>
        <v>714.99050383432018</v>
      </c>
      <c r="AH142" s="330">
        <f t="shared" si="66"/>
        <v>5.7619000883012408</v>
      </c>
      <c r="AI142" s="330">
        <f t="shared" si="67"/>
        <v>660.34119082366612</v>
      </c>
      <c r="AJ142" s="330">
        <f t="shared" si="68"/>
        <v>6.0781030710835067</v>
      </c>
      <c r="AK142" s="339">
        <f t="shared" si="69"/>
        <v>99.450700883090661</v>
      </c>
      <c r="AL142" s="44">
        <f t="shared" si="70"/>
        <v>1.6976663892061559</v>
      </c>
      <c r="BA142" s="8"/>
    </row>
    <row r="143" spans="1:53" ht="15" x14ac:dyDescent="0.15">
      <c r="A143" s="118"/>
      <c r="B143" s="330">
        <f t="shared" si="43"/>
        <v>726.70449799891071</v>
      </c>
      <c r="C143" s="330">
        <f t="shared" si="44"/>
        <v>714.99050383432018</v>
      </c>
      <c r="D143" s="330">
        <f t="shared" si="45"/>
        <v>5.7619000883012408</v>
      </c>
      <c r="E143" s="330">
        <f t="shared" si="40"/>
        <v>134.48453738986524</v>
      </c>
      <c r="F143" s="330">
        <f t="shared" si="46"/>
        <v>134.48453738986524</v>
      </c>
      <c r="G143" s="330">
        <f t="shared" si="47"/>
        <v>7188.0370097999903</v>
      </c>
      <c r="H143" s="315">
        <f t="shared" si="36"/>
        <v>0.02</v>
      </c>
      <c r="I143" s="330">
        <f t="shared" si="48"/>
        <v>9.3711953316724248</v>
      </c>
      <c r="J143" s="330">
        <f t="shared" si="37"/>
        <v>80</v>
      </c>
      <c r="K143" s="337">
        <f t="shared" si="49"/>
        <v>-1</v>
      </c>
      <c r="L143" s="325">
        <f t="shared" si="50"/>
        <v>5.7419000883012412</v>
      </c>
      <c r="M143" s="325">
        <f t="shared" si="51"/>
        <v>5.751900088301241</v>
      </c>
      <c r="N143" s="330">
        <f t="shared" si="52"/>
        <v>-7.9259190435305271E-2</v>
      </c>
      <c r="O143" s="330">
        <f t="shared" si="38"/>
        <v>5.4496090394575578</v>
      </c>
      <c r="P143" s="334">
        <f t="shared" si="41"/>
        <v>96.188029646024646</v>
      </c>
      <c r="Q143" s="330">
        <f t="shared" si="53"/>
        <v>7144.4855284065216</v>
      </c>
      <c r="R143" s="279">
        <f>IF(H143&gt;0, rate1(1,$L$52,$L$51,$L$54,L143,$L$53,$L$50,P143),"")</f>
        <v>1196.9053480617417</v>
      </c>
      <c r="S143" s="325">
        <f t="shared" si="54"/>
        <v>1.0953320781364526</v>
      </c>
      <c r="T143" s="325">
        <f t="shared" si="55"/>
        <v>0.83140105602081205</v>
      </c>
      <c r="U143" s="330">
        <f t="shared" si="39"/>
        <v>5.7619000883012408</v>
      </c>
      <c r="V143" s="338">
        <f t="shared" si="56"/>
        <v>5.7619000883012408</v>
      </c>
      <c r="W143" s="330">
        <f t="shared" si="57"/>
        <v>1.997525834887881E-3</v>
      </c>
      <c r="X143" s="330">
        <f t="shared" si="58"/>
        <v>7182.2315924982477</v>
      </c>
      <c r="Y143" s="330">
        <f t="shared" si="42"/>
        <v>96.522776920152154</v>
      </c>
      <c r="Z143" s="110">
        <f>IF(H143&gt;0, rate1(1,$L$52,$L$51,$L$54,U143,$L$53,$L$50,Y143),"")</f>
        <v>1197.7028792382023</v>
      </c>
      <c r="AA143" s="338">
        <f t="shared" si="59"/>
        <v>1.1003857678399585</v>
      </c>
      <c r="AB143" s="338">
        <f t="shared" si="60"/>
        <v>-1.9898496349327797E-2</v>
      </c>
      <c r="AC143" s="330">
        <f t="shared" si="61"/>
        <v>0.83140105602081205</v>
      </c>
      <c r="AD143" s="330">
        <f t="shared" si="62"/>
        <v>-2.4055778923017569E-2</v>
      </c>
      <c r="AE143" s="330">
        <f t="shared" si="63"/>
        <v>1.5125594309250956E-3</v>
      </c>
      <c r="AF143" s="330">
        <f t="shared" si="64"/>
        <v>725.79383775245458</v>
      </c>
      <c r="AG143" s="330">
        <f t="shared" si="65"/>
        <v>714.15910277829937</v>
      </c>
      <c r="AH143" s="330">
        <f t="shared" si="66"/>
        <v>5.742373927660644</v>
      </c>
      <c r="AI143" s="330">
        <f t="shared" si="67"/>
        <v>694.62556698169647</v>
      </c>
      <c r="AJ143" s="330">
        <f t="shared" si="68"/>
        <v>6.2710546174673114</v>
      </c>
      <c r="AK143" s="339">
        <f t="shared" si="69"/>
        <v>104.24584269575755</v>
      </c>
      <c r="AL143" s="44">
        <f t="shared" si="70"/>
        <v>1.7504936844720491</v>
      </c>
      <c r="BA143" s="8"/>
    </row>
    <row r="144" spans="1:53" ht="15" x14ac:dyDescent="0.15">
      <c r="A144" s="118"/>
      <c r="B144" s="330">
        <f t="shared" si="43"/>
        <v>725.79383775245458</v>
      </c>
      <c r="C144" s="330">
        <f t="shared" si="44"/>
        <v>714.15910277829937</v>
      </c>
      <c r="D144" s="330">
        <f t="shared" si="45"/>
        <v>5.742373927660644</v>
      </c>
      <c r="E144" s="330">
        <f t="shared" si="40"/>
        <v>134.48453738986524</v>
      </c>
      <c r="F144" s="330">
        <f t="shared" si="46"/>
        <v>134.48453738986524</v>
      </c>
      <c r="G144" s="330">
        <f t="shared" si="47"/>
        <v>7171.1084520016611</v>
      </c>
      <c r="H144" s="315">
        <f t="shared" si="36"/>
        <v>5.0000000000000001E-3</v>
      </c>
      <c r="I144" s="330">
        <f t="shared" si="48"/>
        <v>9.307787979324166</v>
      </c>
      <c r="J144" s="330">
        <f t="shared" si="37"/>
        <v>80</v>
      </c>
      <c r="K144" s="337">
        <f t="shared" si="49"/>
        <v>-1</v>
      </c>
      <c r="L144" s="325">
        <f t="shared" si="50"/>
        <v>5.7373739276606441</v>
      </c>
      <c r="M144" s="325">
        <f t="shared" si="51"/>
        <v>5.7398739276606445</v>
      </c>
      <c r="N144" s="330">
        <f t="shared" si="52"/>
        <v>-1.8274500080003975E-2</v>
      </c>
      <c r="O144" s="330">
        <f t="shared" si="38"/>
        <v>5.3381757438605701</v>
      </c>
      <c r="P144" s="334">
        <f t="shared" si="41"/>
        <v>96.003025875252476</v>
      </c>
      <c r="Q144" s="330">
        <f t="shared" si="53"/>
        <v>7099.2650137001128</v>
      </c>
      <c r="R144" s="279">
        <f>IF(H144&gt;0, rate1(1,$L$52,$L$51,$L$54,L144,$L$53,$L$50,P144),"")</f>
        <v>1196.4622102433934</v>
      </c>
      <c r="S144" s="325">
        <f t="shared" si="54"/>
        <v>1.1115308858776223</v>
      </c>
      <c r="T144" s="325">
        <f t="shared" si="55"/>
        <v>0.16385147429076952</v>
      </c>
      <c r="U144" s="330">
        <f t="shared" si="39"/>
        <v>5.742373927660644</v>
      </c>
      <c r="V144" s="338">
        <f t="shared" si="56"/>
        <v>5.742373927660644</v>
      </c>
      <c r="W144" s="330">
        <f t="shared" si="57"/>
        <v>1.9840101818751066E-3</v>
      </c>
      <c r="X144" s="330">
        <f t="shared" si="58"/>
        <v>7108.6498788789368</v>
      </c>
      <c r="Y144" s="330">
        <f t="shared" si="42"/>
        <v>96.086672253314887</v>
      </c>
      <c r="Z144" s="110">
        <f>IF(H144&gt;0, rate1(1,$L$52,$L$51,$L$54,U144,$L$53,$L$50,Y144),"")</f>
        <v>1196.6627774261533</v>
      </c>
      <c r="AA144" s="338">
        <f t="shared" si="59"/>
        <v>1.1128137279549217</v>
      </c>
      <c r="AB144" s="338">
        <f t="shared" si="60"/>
        <v>-1.758660242721418E-2</v>
      </c>
      <c r="AC144" s="330">
        <f t="shared" si="61"/>
        <v>0.16385147429076952</v>
      </c>
      <c r="AD144" s="330">
        <f t="shared" si="62"/>
        <v>-3.0515441021464598E-2</v>
      </c>
      <c r="AE144" s="330">
        <f t="shared" si="63"/>
        <v>-1.298095086766515E-2</v>
      </c>
      <c r="AF144" s="330">
        <f t="shared" si="64"/>
        <v>725.61171177808376</v>
      </c>
      <c r="AG144" s="330">
        <f t="shared" si="65"/>
        <v>713.99525130400855</v>
      </c>
      <c r="AH144" s="330">
        <f t="shared" si="66"/>
        <v>5.7378624260255915</v>
      </c>
      <c r="AI144" s="330">
        <f t="shared" si="67"/>
        <v>136.94663557943682</v>
      </c>
      <c r="AJ144" s="330">
        <f t="shared" si="68"/>
        <v>6.3090953495727105</v>
      </c>
      <c r="AK144" s="339">
        <f t="shared" si="69"/>
        <v>109.23883697917528</v>
      </c>
      <c r="AL144" s="44">
        <f t="shared" si="70"/>
        <v>1.8060637298305848</v>
      </c>
      <c r="BA144" s="8"/>
    </row>
    <row r="145" spans="1:53" ht="15" x14ac:dyDescent="0.15">
      <c r="A145" s="118"/>
      <c r="B145" s="330">
        <f t="shared" si="43"/>
        <v>725.61171177808376</v>
      </c>
      <c r="C145" s="330">
        <f t="shared" si="44"/>
        <v>713.99525130400855</v>
      </c>
      <c r="D145" s="330">
        <f t="shared" si="45"/>
        <v>5.7378624260255915</v>
      </c>
      <c r="E145" s="330">
        <f t="shared" si="40"/>
        <v>134.48453738986524</v>
      </c>
      <c r="F145" s="330">
        <f t="shared" si="46"/>
        <v>134.48453738986524</v>
      </c>
      <c r="G145" s="330">
        <f t="shared" si="47"/>
        <v>7098.1387520030703</v>
      </c>
      <c r="H145" s="315">
        <f t="shared" si="36"/>
        <v>0.02</v>
      </c>
      <c r="I145" s="330">
        <f t="shared" si="48"/>
        <v>9.2931683792601696</v>
      </c>
      <c r="J145" s="330">
        <f t="shared" si="37"/>
        <v>80</v>
      </c>
      <c r="K145" s="337">
        <f t="shared" si="49"/>
        <v>-1</v>
      </c>
      <c r="L145" s="325">
        <f t="shared" si="50"/>
        <v>5.7178624260255919</v>
      </c>
      <c r="M145" s="325">
        <f t="shared" si="51"/>
        <v>5.7278624260255917</v>
      </c>
      <c r="N145" s="330">
        <f t="shared" si="52"/>
        <v>-7.8936538791982258E-2</v>
      </c>
      <c r="O145" s="330">
        <f t="shared" si="38"/>
        <v>5.2216112323141859</v>
      </c>
      <c r="P145" s="334">
        <f t="shared" si="41"/>
        <v>95.651702050711265</v>
      </c>
      <c r="Q145" s="330">
        <f t="shared" si="53"/>
        <v>7054.288369248362</v>
      </c>
      <c r="R145" s="279">
        <f>IF(H145&gt;0, rate1(1,$L$52,$L$51,$L$54,L145,$L$53,$L$50,P145),"")</f>
        <v>1195.6160040228631</v>
      </c>
      <c r="S145" s="325">
        <f t="shared" si="54"/>
        <v>1.1299440911669785</v>
      </c>
      <c r="T145" s="325">
        <f t="shared" si="55"/>
        <v>0.60746539594900562</v>
      </c>
      <c r="U145" s="330">
        <f t="shared" si="39"/>
        <v>5.7378624260255915</v>
      </c>
      <c r="V145" s="338">
        <f t="shared" si="56"/>
        <v>5.7378624260255915</v>
      </c>
      <c r="W145" s="330">
        <f t="shared" si="57"/>
        <v>1.9808939274597037E-3</v>
      </c>
      <c r="X145" s="330">
        <f t="shared" si="58"/>
        <v>7091.7198777116537</v>
      </c>
      <c r="Y145" s="330">
        <f t="shared" si="42"/>
        <v>95.985981025264778</v>
      </c>
      <c r="Z145" s="110">
        <f>IF(H145&gt;0, rate1(1,$L$52,$L$51,$L$54,U145,$L$53,$L$50,Y145),"")</f>
        <v>1196.4212975661012</v>
      </c>
      <c r="AA145" s="338">
        <f t="shared" si="59"/>
        <v>1.1351752231306329</v>
      </c>
      <c r="AB145" s="338">
        <f t="shared" si="60"/>
        <v>-1.4654267857544975E-2</v>
      </c>
      <c r="AC145" s="330">
        <f t="shared" si="61"/>
        <v>0.60746539594900562</v>
      </c>
      <c r="AD145" s="330">
        <f t="shared" si="62"/>
        <v>-3.2923686078867483E-2</v>
      </c>
      <c r="AE145" s="330">
        <f t="shared" si="63"/>
        <v>-6.2445024874258131E-3</v>
      </c>
      <c r="AF145" s="330">
        <f t="shared" si="64"/>
        <v>724.9253098433428</v>
      </c>
      <c r="AG145" s="330">
        <f t="shared" si="65"/>
        <v>713.38778590805953</v>
      </c>
      <c r="AH145" s="330">
        <f t="shared" si="66"/>
        <v>5.7183341427610088</v>
      </c>
      <c r="AI145" s="330">
        <f t="shared" si="67"/>
        <v>508.07733746042214</v>
      </c>
      <c r="AJ145" s="330">
        <f t="shared" si="68"/>
        <v>6.4502279433117167</v>
      </c>
      <c r="AK145" s="339">
        <f t="shared" si="69"/>
        <v>110.22089615505216</v>
      </c>
      <c r="AL145" s="44">
        <f t="shared" si="70"/>
        <v>1.8170194606769399</v>
      </c>
      <c r="BA145" s="8"/>
    </row>
    <row r="146" spans="1:53" ht="15" x14ac:dyDescent="0.15">
      <c r="A146" s="118"/>
      <c r="B146" s="330">
        <f t="shared" si="43"/>
        <v>724.9253098433428</v>
      </c>
      <c r="C146" s="330">
        <f t="shared" si="44"/>
        <v>713.38778590805953</v>
      </c>
      <c r="D146" s="330">
        <f t="shared" si="45"/>
        <v>5.7183341427610088</v>
      </c>
      <c r="E146" s="330">
        <f t="shared" si="40"/>
        <v>134.48453738986524</v>
      </c>
      <c r="F146" s="330">
        <f t="shared" si="46"/>
        <v>134.48453738986524</v>
      </c>
      <c r="G146" s="330">
        <f t="shared" si="47"/>
        <v>7025.6593618462766</v>
      </c>
      <c r="H146" s="315">
        <f t="shared" si="36"/>
        <v>0.02</v>
      </c>
      <c r="I146" s="330">
        <f t="shared" si="48"/>
        <v>9.2300191482266207</v>
      </c>
      <c r="J146" s="330">
        <f t="shared" si="37"/>
        <v>80</v>
      </c>
      <c r="K146" s="337">
        <f t="shared" si="49"/>
        <v>-1</v>
      </c>
      <c r="L146" s="325">
        <f t="shared" si="50"/>
        <v>5.6983341427610092</v>
      </c>
      <c r="M146" s="325">
        <f t="shared" si="51"/>
        <v>5.708334142761009</v>
      </c>
      <c r="N146" s="330">
        <f t="shared" si="52"/>
        <v>-7.8674364248314532E-2</v>
      </c>
      <c r="O146" s="330">
        <f t="shared" si="38"/>
        <v>5.1982991075947211</v>
      </c>
      <c r="P146" s="334">
        <f t="shared" si="41"/>
        <v>95.216541028293335</v>
      </c>
      <c r="Q146" s="330">
        <f t="shared" si="53"/>
        <v>6981.5670248447759</v>
      </c>
      <c r="R146" s="279">
        <f>IF(H146&gt;0, rate1(1,$L$52,$L$51,$L$54,L146,$L$53,$L$50,P146),"")</f>
        <v>1194.5592725824431</v>
      </c>
      <c r="S146" s="325">
        <f t="shared" si="54"/>
        <v>1.124304484551178</v>
      </c>
      <c r="T146" s="325">
        <f t="shared" si="55"/>
        <v>0.63291653983668705</v>
      </c>
      <c r="U146" s="330">
        <f t="shared" si="39"/>
        <v>5.7183341427610088</v>
      </c>
      <c r="V146" s="338">
        <f t="shared" si="56"/>
        <v>5.7183341427610088</v>
      </c>
      <c r="W146" s="330">
        <f t="shared" si="57"/>
        <v>1.9674332945349704E-3</v>
      </c>
      <c r="X146" s="330">
        <f t="shared" si="58"/>
        <v>7018.7439561434567</v>
      </c>
      <c r="Y146" s="330">
        <f t="shared" si="42"/>
        <v>95.55043858923807</v>
      </c>
      <c r="Z146" s="110">
        <f>IF(H146&gt;0, rate1(1,$L$52,$L$51,$L$54,U146,$L$53,$L$50,Y146),"")</f>
        <v>1195.3709519248137</v>
      </c>
      <c r="AA146" s="338">
        <f t="shared" si="59"/>
        <v>1.1295239308072873</v>
      </c>
      <c r="AB146" s="338">
        <f t="shared" si="60"/>
        <v>-1.5189728124158183E-2</v>
      </c>
      <c r="AC146" s="330">
        <f t="shared" si="61"/>
        <v>0.63291653983668705</v>
      </c>
      <c r="AD146" s="330">
        <f t="shared" si="62"/>
        <v>-3.1599743001124045E-2</v>
      </c>
      <c r="AE146" s="330">
        <f t="shared" si="63"/>
        <v>2.1347345354635707E-3</v>
      </c>
      <c r="AF146" s="330">
        <f t="shared" si="64"/>
        <v>724.21371893925777</v>
      </c>
      <c r="AG146" s="330">
        <f t="shared" si="65"/>
        <v>712.75486936822278</v>
      </c>
      <c r="AH146" s="330">
        <f t="shared" si="66"/>
        <v>5.6988041346143721</v>
      </c>
      <c r="AI146" s="330">
        <f t="shared" si="67"/>
        <v>529.83267918420177</v>
      </c>
      <c r="AJ146" s="330">
        <f t="shared" si="68"/>
        <v>6.5974036875295505</v>
      </c>
      <c r="AK146" s="339">
        <f t="shared" si="69"/>
        <v>113.82729959309452</v>
      </c>
      <c r="AL146" s="44">
        <f t="shared" si="70"/>
        <v>1.8576656476737736</v>
      </c>
      <c r="BA146" s="8"/>
    </row>
    <row r="147" spans="1:53" ht="15" x14ac:dyDescent="0.15">
      <c r="A147" s="118"/>
      <c r="B147" s="330">
        <f t="shared" si="43"/>
        <v>724.21371893925777</v>
      </c>
      <c r="C147" s="330">
        <f t="shared" si="44"/>
        <v>712.75486936822278</v>
      </c>
      <c r="D147" s="330">
        <f t="shared" si="45"/>
        <v>5.6988041346143721</v>
      </c>
      <c r="E147" s="330">
        <f t="shared" si="40"/>
        <v>134.48453738986524</v>
      </c>
      <c r="F147" s="330">
        <f t="shared" si="46"/>
        <v>134.48453738986524</v>
      </c>
      <c r="G147" s="330">
        <f t="shared" si="47"/>
        <v>6953.6687141997209</v>
      </c>
      <c r="H147" s="315">
        <f t="shared" si="36"/>
        <v>0.02</v>
      </c>
      <c r="I147" s="330">
        <f t="shared" si="48"/>
        <v>9.1670796568279922</v>
      </c>
      <c r="J147" s="330">
        <f t="shared" si="37"/>
        <v>80</v>
      </c>
      <c r="K147" s="337">
        <f t="shared" si="49"/>
        <v>-1</v>
      </c>
      <c r="L147" s="325">
        <f t="shared" si="50"/>
        <v>5.6788041346143725</v>
      </c>
      <c r="M147" s="325">
        <f t="shared" si="51"/>
        <v>5.6888041346143723</v>
      </c>
      <c r="N147" s="330">
        <f t="shared" si="52"/>
        <v>-7.841212065126868E-2</v>
      </c>
      <c r="O147" s="330">
        <f t="shared" si="38"/>
        <v>5.1104396599478781</v>
      </c>
      <c r="P147" s="334">
        <f t="shared" si="41"/>
        <v>94.781839011954986</v>
      </c>
      <c r="Q147" s="330">
        <f t="shared" si="53"/>
        <v>6909.3351857939906</v>
      </c>
      <c r="R147" s="279">
        <f>IF(H147&gt;0, rate1(1,$L$52,$L$51,$L$54,L147,$L$53,$L$50,P147),"")</f>
        <v>1193.4940402879631</v>
      </c>
      <c r="S147" s="325">
        <f t="shared" si="54"/>
        <v>1.1328117424294091</v>
      </c>
      <c r="T147" s="325">
        <f t="shared" si="55"/>
        <v>0.59040051140768368</v>
      </c>
      <c r="U147" s="330">
        <f t="shared" si="39"/>
        <v>5.6988041346143721</v>
      </c>
      <c r="V147" s="338">
        <f t="shared" si="56"/>
        <v>5.6988041346143721</v>
      </c>
      <c r="W147" s="330">
        <f t="shared" si="57"/>
        <v>1.9540173688525897E-3</v>
      </c>
      <c r="X147" s="330">
        <f t="shared" si="58"/>
        <v>6946.2583862219881</v>
      </c>
      <c r="Y147" s="330">
        <f t="shared" si="42"/>
        <v>95.115354254733447</v>
      </c>
      <c r="Z147" s="110">
        <f>IF(H147&gt;0, rate1(1,$L$52,$L$51,$L$54,U147,$L$53,$L$50,Y147),"")</f>
        <v>1194.3121785200426</v>
      </c>
      <c r="AA147" s="338">
        <f t="shared" si="59"/>
        <v>1.1380852857376471</v>
      </c>
      <c r="AB147" s="338">
        <f t="shared" si="60"/>
        <v>-1.4150800778043022E-2</v>
      </c>
      <c r="AC147" s="330">
        <f t="shared" si="61"/>
        <v>0.59040051140768368</v>
      </c>
      <c r="AD147" s="330">
        <f t="shared" si="62"/>
        <v>-3.3875309410410705E-2</v>
      </c>
      <c r="AE147" s="330">
        <f t="shared" si="63"/>
        <v>-3.7203215748066788E-3</v>
      </c>
      <c r="AF147" s="330">
        <f t="shared" si="64"/>
        <v>723.54490630719886</v>
      </c>
      <c r="AG147" s="330">
        <f t="shared" si="65"/>
        <v>712.16446885681512</v>
      </c>
      <c r="AH147" s="330">
        <f t="shared" si="66"/>
        <v>5.679272401021132</v>
      </c>
      <c r="AI147" s="330">
        <f t="shared" si="67"/>
        <v>494.6824127125372</v>
      </c>
      <c r="AJ147" s="330">
        <f t="shared" si="68"/>
        <v>6.7348154688385886</v>
      </c>
      <c r="AK147" s="339">
        <f t="shared" si="69"/>
        <v>117.54972351581711</v>
      </c>
      <c r="AL147" s="44">
        <f t="shared" si="70"/>
        <v>1.9000522620085099</v>
      </c>
      <c r="BA147" s="8"/>
    </row>
    <row r="148" spans="1:53" ht="15" x14ac:dyDescent="0.15">
      <c r="A148" s="118"/>
      <c r="B148" s="330">
        <f t="shared" si="43"/>
        <v>723.54490630719886</v>
      </c>
      <c r="C148" s="330">
        <f t="shared" si="44"/>
        <v>712.16446885681512</v>
      </c>
      <c r="D148" s="330">
        <f t="shared" si="45"/>
        <v>5.679272401021132</v>
      </c>
      <c r="E148" s="330">
        <f t="shared" si="40"/>
        <v>134.48453738986524</v>
      </c>
      <c r="F148" s="330">
        <f t="shared" si="46"/>
        <v>134.48453738986524</v>
      </c>
      <c r="G148" s="330">
        <f t="shared" si="47"/>
        <v>6882.1652408851069</v>
      </c>
      <c r="H148" s="315">
        <f t="shared" si="36"/>
        <v>0.02</v>
      </c>
      <c r="I148" s="330">
        <f t="shared" si="48"/>
        <v>9.1043499603069904</v>
      </c>
      <c r="J148" s="330">
        <f t="shared" si="37"/>
        <v>80</v>
      </c>
      <c r="K148" s="337">
        <f t="shared" si="49"/>
        <v>-1</v>
      </c>
      <c r="L148" s="325">
        <f t="shared" si="50"/>
        <v>5.6592724010211324</v>
      </c>
      <c r="M148" s="325">
        <f t="shared" si="51"/>
        <v>5.6692724010211322</v>
      </c>
      <c r="N148" s="330">
        <f t="shared" si="52"/>
        <v>-7.8149807981102271E-2</v>
      </c>
      <c r="O148" s="330">
        <f t="shared" si="38"/>
        <v>5.0193560242249946</v>
      </c>
      <c r="P148" s="334">
        <f t="shared" si="41"/>
        <v>94.347597258886282</v>
      </c>
      <c r="Q148" s="330">
        <f t="shared" si="53"/>
        <v>6837.5912844079585</v>
      </c>
      <c r="R148" s="279">
        <f>IF(H148&gt;0, rate1(1,$L$52,$L$51,$L$54,L148,$L$53,$L$50,P148),"")</f>
        <v>1192.4202090739966</v>
      </c>
      <c r="S148" s="325">
        <f t="shared" si="54"/>
        <v>1.1424200278746344</v>
      </c>
      <c r="T148" s="325">
        <f t="shared" si="55"/>
        <v>0.54872765542423474</v>
      </c>
      <c r="U148" s="330">
        <f t="shared" si="39"/>
        <v>5.679272401021132</v>
      </c>
      <c r="V148" s="338">
        <f t="shared" si="56"/>
        <v>5.679272401021132</v>
      </c>
      <c r="W148" s="330">
        <f t="shared" si="57"/>
        <v>1.9406461621933602E-3</v>
      </c>
      <c r="X148" s="330">
        <f t="shared" si="58"/>
        <v>6874.2616004821048</v>
      </c>
      <c r="Y148" s="330">
        <f t="shared" si="42"/>
        <v>94.680729273707371</v>
      </c>
      <c r="Z148" s="110">
        <f>IF(H148&gt;0, rate1(1,$L$52,$L$51,$L$54,U148,$L$53,$L$50,Y148),"")</f>
        <v>1193.2448803795521</v>
      </c>
      <c r="AA148" s="338">
        <f t="shared" si="59"/>
        <v>1.1477530991734333</v>
      </c>
      <c r="AB148" s="338">
        <f t="shared" si="60"/>
        <v>-1.3134385492079735E-2</v>
      </c>
      <c r="AC148" s="330">
        <f t="shared" si="61"/>
        <v>0.54872765542423474</v>
      </c>
      <c r="AD148" s="330">
        <f t="shared" si="62"/>
        <v>-3.644795337413332E-2</v>
      </c>
      <c r="AE148" s="330">
        <f t="shared" si="63"/>
        <v>-4.5168648070173052E-3</v>
      </c>
      <c r="AF148" s="330">
        <f t="shared" si="64"/>
        <v>722.91802884379354</v>
      </c>
      <c r="AG148" s="330">
        <f t="shared" si="65"/>
        <v>711.61574120139085</v>
      </c>
      <c r="AH148" s="330">
        <f t="shared" si="66"/>
        <v>5.6597389414123187</v>
      </c>
      <c r="AI148" s="330">
        <f t="shared" si="67"/>
        <v>460.17976821305535</v>
      </c>
      <c r="AJ148" s="330">
        <f t="shared" si="68"/>
        <v>6.8626431822311043</v>
      </c>
      <c r="AK148" s="339">
        <f t="shared" si="69"/>
        <v>120.98958113256111</v>
      </c>
      <c r="AL148" s="44">
        <f t="shared" si="70"/>
        <v>1.9396268550255129</v>
      </c>
      <c r="BA148" s="8"/>
    </row>
    <row r="149" spans="1:53" ht="15" x14ac:dyDescent="0.15">
      <c r="A149" s="118"/>
      <c r="B149" s="330">
        <f t="shared" si="43"/>
        <v>722.91802884379354</v>
      </c>
      <c r="C149" s="330">
        <f t="shared" si="44"/>
        <v>711.61574120139085</v>
      </c>
      <c r="D149" s="330">
        <f t="shared" si="45"/>
        <v>5.6597389414123187</v>
      </c>
      <c r="E149" s="330">
        <f t="shared" si="40"/>
        <v>134.48453738986524</v>
      </c>
      <c r="F149" s="330">
        <f t="shared" si="46"/>
        <v>134.48453738986524</v>
      </c>
      <c r="G149" s="330">
        <f t="shared" si="47"/>
        <v>6811.1473728770752</v>
      </c>
      <c r="H149" s="315">
        <f t="shared" si="36"/>
        <v>0.02</v>
      </c>
      <c r="I149" s="330">
        <f t="shared" si="48"/>
        <v>9.0418301139221509</v>
      </c>
      <c r="J149" s="330">
        <f t="shared" si="37"/>
        <v>80</v>
      </c>
      <c r="K149" s="337">
        <f t="shared" si="49"/>
        <v>-1</v>
      </c>
      <c r="L149" s="325">
        <f t="shared" si="50"/>
        <v>5.6397389414123191</v>
      </c>
      <c r="M149" s="325">
        <f t="shared" si="51"/>
        <v>5.6497389414123189</v>
      </c>
      <c r="N149" s="330">
        <f t="shared" si="52"/>
        <v>-7.7887426217998268E-2</v>
      </c>
      <c r="O149" s="330">
        <f t="shared" si="38"/>
        <v>4.9337480073214532</v>
      </c>
      <c r="P149" s="334">
        <f t="shared" si="41"/>
        <v>93.913817033386763</v>
      </c>
      <c r="Q149" s="330">
        <f t="shared" si="53"/>
        <v>6766.333752151756</v>
      </c>
      <c r="R149" s="279">
        <f>IF(H149&gt;0, rate1(1,$L$52,$L$51,$L$54,L149,$L$53,$L$50,P149),"")</f>
        <v>1191.3376793997124</v>
      </c>
      <c r="S149" s="325">
        <f t="shared" si="54"/>
        <v>1.1511755949909706</v>
      </c>
      <c r="T149" s="325">
        <f t="shared" si="55"/>
        <v>0.51521163996510377</v>
      </c>
      <c r="U149" s="330">
        <f t="shared" si="39"/>
        <v>5.6597389414123187</v>
      </c>
      <c r="V149" s="338">
        <f t="shared" si="56"/>
        <v>5.6597389414123187</v>
      </c>
      <c r="W149" s="330">
        <f t="shared" si="57"/>
        <v>1.9273196863345277E-3</v>
      </c>
      <c r="X149" s="330">
        <f t="shared" si="58"/>
        <v>6802.7520306118486</v>
      </c>
      <c r="Y149" s="330">
        <f t="shared" si="42"/>
        <v>94.246564905176896</v>
      </c>
      <c r="Z149" s="110">
        <f>IF(H149&gt;0, rate1(1,$L$52,$L$51,$L$54,U149,$L$53,$L$50,Y149),"")</f>
        <v>1192.1689590759022</v>
      </c>
      <c r="AA149" s="338">
        <f t="shared" si="59"/>
        <v>1.1565645242145031</v>
      </c>
      <c r="AB149" s="338">
        <f t="shared" si="60"/>
        <v>-1.2310066383199177E-2</v>
      </c>
      <c r="AC149" s="330">
        <f t="shared" si="61"/>
        <v>0.51521163996510377</v>
      </c>
      <c r="AD149" s="330">
        <f t="shared" si="62"/>
        <v>-3.8818998734878422E-2</v>
      </c>
      <c r="AE149" s="330">
        <f t="shared" si="63"/>
        <v>-4.4571064740633369E-3</v>
      </c>
      <c r="AF149" s="330">
        <f t="shared" si="64"/>
        <v>722.32492977761046</v>
      </c>
      <c r="AG149" s="330">
        <f t="shared" si="65"/>
        <v>711.10052956142579</v>
      </c>
      <c r="AH149" s="330">
        <f t="shared" si="66"/>
        <v>5.6402037552144382</v>
      </c>
      <c r="AI149" s="330">
        <f t="shared" si="67"/>
        <v>432.46482409983622</v>
      </c>
      <c r="AJ149" s="330">
        <f t="shared" si="68"/>
        <v>6.982772300036614</v>
      </c>
      <c r="AK149" s="339">
        <f t="shared" si="69"/>
        <v>124.15661433791557</v>
      </c>
      <c r="AL149" s="44">
        <f t="shared" si="70"/>
        <v>1.9764412364825574</v>
      </c>
      <c r="BA149" s="8"/>
    </row>
    <row r="150" spans="1:53" ht="15" x14ac:dyDescent="0.15">
      <c r="A150" s="118"/>
      <c r="B150" s="330">
        <f t="shared" si="43"/>
        <v>722.32492977761046</v>
      </c>
      <c r="C150" s="330">
        <f t="shared" si="44"/>
        <v>711.10052956142579</v>
      </c>
      <c r="D150" s="330">
        <f t="shared" si="45"/>
        <v>5.6402037552144382</v>
      </c>
      <c r="E150" s="330">
        <f t="shared" si="40"/>
        <v>134.48453738986524</v>
      </c>
      <c r="F150" s="330">
        <f t="shared" si="46"/>
        <v>134.48453738986524</v>
      </c>
      <c r="G150" s="330">
        <f t="shared" si="47"/>
        <v>6740.6135403026683</v>
      </c>
      <c r="H150" s="315">
        <f t="shared" si="36"/>
        <v>0.02</v>
      </c>
      <c r="I150" s="330">
        <f t="shared" si="48"/>
        <v>8.9795201729477423</v>
      </c>
      <c r="J150" s="330">
        <f t="shared" si="37"/>
        <v>80</v>
      </c>
      <c r="K150" s="337">
        <f t="shared" si="49"/>
        <v>-1</v>
      </c>
      <c r="L150" s="325">
        <f t="shared" si="50"/>
        <v>5.6202037552144386</v>
      </c>
      <c r="M150" s="325">
        <f t="shared" si="51"/>
        <v>5.6302037552144384</v>
      </c>
      <c r="N150" s="330">
        <f t="shared" si="52"/>
        <v>-7.7624975342086344E-2</v>
      </c>
      <c r="O150" s="330">
        <f t="shared" si="38"/>
        <v>4.8535076920055724</v>
      </c>
      <c r="P150" s="334">
        <f t="shared" si="41"/>
        <v>93.480499606930024</v>
      </c>
      <c r="Q150" s="330">
        <f t="shared" si="53"/>
        <v>6695.5610196430698</v>
      </c>
      <c r="R150" s="279">
        <f>IF(H150&gt;0, rate1(1,$L$52,$L$51,$L$54,L150,$L$53,$L$50,P150),"")</f>
        <v>1190.246350221465</v>
      </c>
      <c r="S150" s="325">
        <f t="shared" si="54"/>
        <v>1.1590292377523046</v>
      </c>
      <c r="T150" s="325">
        <f t="shared" si="55"/>
        <v>0.48811763446285794</v>
      </c>
      <c r="U150" s="330">
        <f t="shared" si="39"/>
        <v>5.6402037552144382</v>
      </c>
      <c r="V150" s="338">
        <f t="shared" si="56"/>
        <v>5.6402037552144382</v>
      </c>
      <c r="W150" s="330">
        <f t="shared" si="57"/>
        <v>1.914037953053338E-3</v>
      </c>
      <c r="X150" s="330">
        <f t="shared" si="58"/>
        <v>6731.7281074519396</v>
      </c>
      <c r="Y150" s="330">
        <f t="shared" si="42"/>
        <v>93.812862415283789</v>
      </c>
      <c r="Z150" s="110">
        <f>IF(H150&gt;0, rate1(1,$L$52,$L$51,$L$54,U150,$L$53,$L$50,Y150),"")</f>
        <v>1191.0843146994894</v>
      </c>
      <c r="AA150" s="338">
        <f t="shared" si="59"/>
        <v>1.1644700925537519</v>
      </c>
      <c r="AB150" s="338">
        <f t="shared" si="60"/>
        <v>-1.1637604888121498E-2</v>
      </c>
      <c r="AC150" s="330">
        <f t="shared" si="61"/>
        <v>0.48811763446285794</v>
      </c>
      <c r="AD150" s="330">
        <f t="shared" si="62"/>
        <v>-4.0973729666638072E-2</v>
      </c>
      <c r="AE150" s="330">
        <f t="shared" si="63"/>
        <v>-4.2951620902084171E-3</v>
      </c>
      <c r="AF150" s="330">
        <f t="shared" si="64"/>
        <v>721.75918716780552</v>
      </c>
      <c r="AG150" s="330">
        <f t="shared" si="65"/>
        <v>710.61241192696298</v>
      </c>
      <c r="AH150" s="330">
        <f t="shared" si="66"/>
        <v>5.6206668418494772</v>
      </c>
      <c r="AI150" s="330">
        <f t="shared" si="67"/>
        <v>410.09798885082535</v>
      </c>
      <c r="AJ150" s="330">
        <f t="shared" si="68"/>
        <v>7.0966884080507322</v>
      </c>
      <c r="AK150" s="339">
        <f t="shared" si="69"/>
        <v>127.10219598844492</v>
      </c>
      <c r="AL150" s="44">
        <f t="shared" si="70"/>
        <v>2.0110384224105444</v>
      </c>
      <c r="BA150" s="8"/>
    </row>
    <row r="151" spans="1:53" ht="15" x14ac:dyDescent="0.15">
      <c r="A151" s="118"/>
      <c r="B151" s="330">
        <f t="shared" si="43"/>
        <v>721.75918716780552</v>
      </c>
      <c r="C151" s="330">
        <f t="shared" si="44"/>
        <v>710.61241192696298</v>
      </c>
      <c r="D151" s="330">
        <f t="shared" si="45"/>
        <v>5.6206668418494772</v>
      </c>
      <c r="E151" s="330">
        <f t="shared" si="40"/>
        <v>134.48453738986524</v>
      </c>
      <c r="F151" s="330">
        <f t="shared" si="46"/>
        <v>134.48453738986524</v>
      </c>
      <c r="G151" s="330">
        <f t="shared" si="47"/>
        <v>6670.5621724412313</v>
      </c>
      <c r="H151" s="315">
        <f t="shared" si="36"/>
        <v>0.02</v>
      </c>
      <c r="I151" s="330">
        <f t="shared" si="48"/>
        <v>8.9174201926740349</v>
      </c>
      <c r="J151" s="330">
        <f t="shared" si="37"/>
        <v>80</v>
      </c>
      <c r="K151" s="337">
        <f t="shared" si="49"/>
        <v>-1</v>
      </c>
      <c r="L151" s="325">
        <f t="shared" si="50"/>
        <v>5.6006668418494776</v>
      </c>
      <c r="M151" s="325">
        <f t="shared" si="51"/>
        <v>5.6106668418494774</v>
      </c>
      <c r="N151" s="330">
        <f t="shared" si="52"/>
        <v>-7.7362455333421565E-2</v>
      </c>
      <c r="O151" s="330">
        <f t="shared" si="38"/>
        <v>4.7775910115341391</v>
      </c>
      <c r="P151" s="334">
        <f t="shared" si="41"/>
        <v>93.047646258231936</v>
      </c>
      <c r="Q151" s="330">
        <f t="shared" si="53"/>
        <v>6625.2715166521184</v>
      </c>
      <c r="R151" s="279">
        <f>IF(H151&gt;0, rate1(1,$L$52,$L$51,$L$54,L151,$L$53,$L$50,P151),"")</f>
        <v>1189.1461189647889</v>
      </c>
      <c r="S151" s="325">
        <f t="shared" si="54"/>
        <v>1.1661636214401832</v>
      </c>
      <c r="T151" s="325">
        <f t="shared" si="55"/>
        <v>0.46557997871556434</v>
      </c>
      <c r="U151" s="330">
        <f t="shared" si="39"/>
        <v>5.6206668418494772</v>
      </c>
      <c r="V151" s="338">
        <f t="shared" si="56"/>
        <v>5.6206668418494772</v>
      </c>
      <c r="W151" s="330">
        <f t="shared" si="57"/>
        <v>1.9008009741554588E-3</v>
      </c>
      <c r="X151" s="330">
        <f t="shared" si="58"/>
        <v>6661.1882609956983</v>
      </c>
      <c r="Y151" s="330">
        <f t="shared" si="42"/>
        <v>93.37962307736197</v>
      </c>
      <c r="Z151" s="110">
        <f>IF(H151&gt;0, rate1(1,$L$52,$L$51,$L$54,U151,$L$53,$L$50,Y151),"")</f>
        <v>1189.9908458309926</v>
      </c>
      <c r="AA151" s="338">
        <f t="shared" si="59"/>
        <v>1.1716532958132213</v>
      </c>
      <c r="AB151" s="338">
        <f t="shared" si="60"/>
        <v>-1.1073489531035575E-2</v>
      </c>
      <c r="AC151" s="330">
        <f t="shared" si="61"/>
        <v>0.46557997871556434</v>
      </c>
      <c r="AD151" s="330">
        <f t="shared" si="62"/>
        <v>-4.2957173663643627E-2</v>
      </c>
      <c r="AE151" s="330">
        <f t="shared" si="63"/>
        <v>-4.1594819355692016E-3</v>
      </c>
      <c r="AF151" s="330">
        <f t="shared" si="64"/>
        <v>721.21624473375653</v>
      </c>
      <c r="AG151" s="330">
        <f t="shared" si="65"/>
        <v>710.14683194824738</v>
      </c>
      <c r="AH151" s="330">
        <f t="shared" si="66"/>
        <v>5.6011282007348218</v>
      </c>
      <c r="AI151" s="330">
        <f t="shared" si="67"/>
        <v>391.52461694183972</v>
      </c>
      <c r="AJ151" s="330">
        <f t="shared" si="68"/>
        <v>7.2054452460901324</v>
      </c>
      <c r="AK151" s="339">
        <f t="shared" si="69"/>
        <v>129.86650804494369</v>
      </c>
      <c r="AL151" s="44">
        <f t="shared" si="70"/>
        <v>2.0438462615186106</v>
      </c>
      <c r="BA151" s="8"/>
    </row>
    <row r="152" spans="1:53" ht="15" x14ac:dyDescent="0.15">
      <c r="A152" s="118"/>
      <c r="B152" s="330">
        <f t="shared" si="43"/>
        <v>721.21624473375653</v>
      </c>
      <c r="C152" s="330">
        <f t="shared" si="44"/>
        <v>710.14683194824738</v>
      </c>
      <c r="D152" s="330">
        <f t="shared" si="45"/>
        <v>5.6011282007348218</v>
      </c>
      <c r="E152" s="330">
        <f t="shared" si="40"/>
        <v>134.48453738986524</v>
      </c>
      <c r="F152" s="330">
        <f t="shared" si="46"/>
        <v>134.48453738986524</v>
      </c>
      <c r="G152" s="330">
        <f t="shared" si="47"/>
        <v>6600.9916977240273</v>
      </c>
      <c r="H152" s="315">
        <f t="shared" si="36"/>
        <v>0.02</v>
      </c>
      <c r="I152" s="330">
        <f t="shared" si="48"/>
        <v>8.8555302284073161</v>
      </c>
      <c r="J152" s="330">
        <f t="shared" si="37"/>
        <v>80</v>
      </c>
      <c r="K152" s="337">
        <f t="shared" si="49"/>
        <v>-1</v>
      </c>
      <c r="L152" s="325">
        <f t="shared" si="50"/>
        <v>5.5811282007348222</v>
      </c>
      <c r="M152" s="325">
        <f t="shared" si="51"/>
        <v>5.591128200734822</v>
      </c>
      <c r="N152" s="330">
        <f t="shared" si="52"/>
        <v>-7.7099866171995046E-2</v>
      </c>
      <c r="O152" s="330">
        <f t="shared" si="38"/>
        <v>4.7051759574791063</v>
      </c>
      <c r="P152" s="334">
        <f t="shared" si="41"/>
        <v>92.615258273317551</v>
      </c>
      <c r="Q152" s="330">
        <f t="shared" si="53"/>
        <v>6555.4636721012266</v>
      </c>
      <c r="R152" s="279">
        <f>IF(H152&gt;0, rate1(1,$L$52,$L$51,$L$54,L152,$L$53,$L$50,P152),"")</f>
        <v>1188.0368814957612</v>
      </c>
      <c r="S152" s="325">
        <f t="shared" si="54"/>
        <v>1.1727288863761436</v>
      </c>
      <c r="T152" s="325">
        <f t="shared" si="55"/>
        <v>0.44636347625201661</v>
      </c>
      <c r="U152" s="330">
        <f t="shared" si="39"/>
        <v>5.6011282007348218</v>
      </c>
      <c r="V152" s="338">
        <f t="shared" si="56"/>
        <v>5.6011282007348218</v>
      </c>
      <c r="W152" s="330">
        <f t="shared" si="57"/>
        <v>1.887608761403925E-3</v>
      </c>
      <c r="X152" s="330">
        <f t="shared" si="58"/>
        <v>6591.1309203886012</v>
      </c>
      <c r="Y152" s="330">
        <f t="shared" si="42"/>
        <v>92.946848172003811</v>
      </c>
      <c r="Z152" s="110">
        <f>IF(H152&gt;0, rate1(1,$L$52,$L$51,$L$54,U152,$L$53,$L$50,Y152),"")</f>
        <v>1188.8884495132079</v>
      </c>
      <c r="AA152" s="338">
        <f t="shared" si="59"/>
        <v>1.1782649564269108</v>
      </c>
      <c r="AB152" s="338">
        <f t="shared" si="60"/>
        <v>-1.0588781997531023E-2</v>
      </c>
      <c r="AC152" s="330">
        <f t="shared" si="61"/>
        <v>0.44636347625201661</v>
      </c>
      <c r="AD152" s="330">
        <f t="shared" si="62"/>
        <v>-4.4806533383811201E-2</v>
      </c>
      <c r="AE152" s="330">
        <f t="shared" si="63"/>
        <v>-4.0558648896346691E-3</v>
      </c>
      <c r="AF152" s="330">
        <f t="shared" si="64"/>
        <v>720.69278139133246</v>
      </c>
      <c r="AG152" s="330">
        <f t="shared" si="65"/>
        <v>709.70046847199535</v>
      </c>
      <c r="AH152" s="330">
        <f t="shared" si="66"/>
        <v>5.5815878312831204</v>
      </c>
      <c r="AI152" s="330">
        <f t="shared" si="67"/>
        <v>375.71516777327349</v>
      </c>
      <c r="AJ152" s="330">
        <f t="shared" si="68"/>
        <v>7.3098105704715977</v>
      </c>
      <c r="AK152" s="339">
        <f t="shared" si="69"/>
        <v>132.47819734429547</v>
      </c>
      <c r="AL152" s="44">
        <f t="shared" si="70"/>
        <v>2.0751682308739579</v>
      </c>
      <c r="BA152" s="8"/>
    </row>
    <row r="153" spans="1:53" ht="15" x14ac:dyDescent="0.15">
      <c r="A153" s="118"/>
      <c r="B153" s="330">
        <f t="shared" si="43"/>
        <v>720.69278139133246</v>
      </c>
      <c r="C153" s="330">
        <f t="shared" si="44"/>
        <v>709.70046847199535</v>
      </c>
      <c r="D153" s="330">
        <f t="shared" si="45"/>
        <v>5.5815878312831204</v>
      </c>
      <c r="E153" s="330">
        <f t="shared" si="40"/>
        <v>134.48453738986524</v>
      </c>
      <c r="F153" s="330">
        <f t="shared" si="46"/>
        <v>134.48453738986524</v>
      </c>
      <c r="G153" s="330">
        <f t="shared" si="47"/>
        <v>6531.9005437336136</v>
      </c>
      <c r="H153" s="315">
        <f t="shared" si="36"/>
        <v>0.02</v>
      </c>
      <c r="I153" s="330">
        <f t="shared" si="48"/>
        <v>8.7938503354696884</v>
      </c>
      <c r="J153" s="330">
        <f t="shared" si="37"/>
        <v>80</v>
      </c>
      <c r="K153" s="337">
        <f t="shared" si="49"/>
        <v>-1</v>
      </c>
      <c r="L153" s="325">
        <f t="shared" si="50"/>
        <v>5.5615878312831208</v>
      </c>
      <c r="M153" s="325">
        <f t="shared" si="51"/>
        <v>5.5715878312831206</v>
      </c>
      <c r="N153" s="330">
        <f t="shared" si="52"/>
        <v>-7.6837207837716193E-2</v>
      </c>
      <c r="O153" s="330">
        <f t="shared" si="38"/>
        <v>4.6356793259208358</v>
      </c>
      <c r="P153" s="334">
        <f t="shared" si="41"/>
        <v>92.183336945587911</v>
      </c>
      <c r="Q153" s="330">
        <f t="shared" si="53"/>
        <v>6486.1359140642271</v>
      </c>
      <c r="R153" s="279">
        <f>IF(H153&gt;0, rate1(1,$L$52,$L$51,$L$54,L153,$L$53,$L$50,P153),"")</f>
        <v>1186.9185320917279</v>
      </c>
      <c r="S153" s="325">
        <f t="shared" si="54"/>
        <v>1.1788315430966148</v>
      </c>
      <c r="T153" s="325">
        <f t="shared" si="55"/>
        <v>0.42966249973140619</v>
      </c>
      <c r="U153" s="330">
        <f t="shared" si="39"/>
        <v>5.5815878312831204</v>
      </c>
      <c r="V153" s="338">
        <f t="shared" si="56"/>
        <v>5.5815878312831204</v>
      </c>
      <c r="W153" s="330">
        <f t="shared" si="57"/>
        <v>1.8744613266008514E-3</v>
      </c>
      <c r="X153" s="330">
        <f t="shared" si="58"/>
        <v>6521.5545139277083</v>
      </c>
      <c r="Y153" s="330">
        <f t="shared" si="42"/>
        <v>92.514538987126286</v>
      </c>
      <c r="Z153" s="110">
        <f>IF(H153&gt;0, rate1(1,$L$52,$L$51,$L$54,U153,$L$53,$L$50,Y153),"")</f>
        <v>1187.7770212222526</v>
      </c>
      <c r="AA153" s="338">
        <f t="shared" si="59"/>
        <v>1.1844120682021404</v>
      </c>
      <c r="AB153" s="338">
        <f t="shared" si="60"/>
        <v>-1.0164526350554183E-2</v>
      </c>
      <c r="AC153" s="330">
        <f t="shared" si="61"/>
        <v>0.42966249973140619</v>
      </c>
      <c r="AD153" s="330">
        <f t="shared" si="62"/>
        <v>-4.6548162831297937E-2</v>
      </c>
      <c r="AE153" s="330">
        <f t="shared" si="63"/>
        <v>-3.9762050332619219E-3</v>
      </c>
      <c r="AF153" s="330">
        <f t="shared" si="64"/>
        <v>720.18628168376335</v>
      </c>
      <c r="AG153" s="330">
        <f t="shared" si="65"/>
        <v>709.27080597226393</v>
      </c>
      <c r="AH153" s="330">
        <f t="shared" si="66"/>
        <v>5.5620457329023392</v>
      </c>
      <c r="AI153" s="330">
        <f t="shared" si="67"/>
        <v>361.99830747793976</v>
      </c>
      <c r="AJ153" s="330">
        <f t="shared" si="68"/>
        <v>7.4103656558821367</v>
      </c>
      <c r="AK153" s="339">
        <f t="shared" si="69"/>
        <v>134.95829004747583</v>
      </c>
      <c r="AL153" s="44">
        <f t="shared" si="70"/>
        <v>2.1052254442958196</v>
      </c>
      <c r="BA153" s="8"/>
    </row>
    <row r="154" spans="1:53" ht="15" x14ac:dyDescent="0.15">
      <c r="A154" s="118"/>
      <c r="B154" s="330">
        <f t="shared" si="43"/>
        <v>720.18628168376335</v>
      </c>
      <c r="C154" s="330">
        <f t="shared" si="44"/>
        <v>709.27080597226393</v>
      </c>
      <c r="D154" s="330">
        <f t="shared" si="45"/>
        <v>5.5620457329023392</v>
      </c>
      <c r="E154" s="330">
        <f t="shared" si="40"/>
        <v>134.48453738986524</v>
      </c>
      <c r="F154" s="330">
        <f t="shared" si="46"/>
        <v>134.48453738986524</v>
      </c>
      <c r="G154" s="330">
        <f t="shared" si="47"/>
        <v>6463.2871372039217</v>
      </c>
      <c r="H154" s="315">
        <f t="shared" si="36"/>
        <v>0.02</v>
      </c>
      <c r="I154" s="330">
        <f t="shared" si="48"/>
        <v>8.73238056919954</v>
      </c>
      <c r="J154" s="330">
        <f t="shared" si="37"/>
        <v>80</v>
      </c>
      <c r="K154" s="337">
        <f t="shared" si="49"/>
        <v>-1</v>
      </c>
      <c r="L154" s="325">
        <f t="shared" si="50"/>
        <v>5.5420457329023396</v>
      </c>
      <c r="M154" s="325">
        <f t="shared" si="51"/>
        <v>5.5520457329023394</v>
      </c>
      <c r="N154" s="330">
        <f t="shared" si="52"/>
        <v>-7.657448031044467E-2</v>
      </c>
      <c r="O154" s="330">
        <f t="shared" si="38"/>
        <v>4.5686760180905548</v>
      </c>
      <c r="P154" s="334">
        <f t="shared" si="41"/>
        <v>91.751883575891796</v>
      </c>
      <c r="Q154" s="330">
        <f t="shared" si="53"/>
        <v>6417.2866697665513</v>
      </c>
      <c r="R154" s="279">
        <f>IF(H154&gt;0, rate1(1,$L$52,$L$51,$L$54,L154,$L$53,$L$50,P154),"")</f>
        <v>1185.7909634113837</v>
      </c>
      <c r="S154" s="325">
        <f t="shared" si="54"/>
        <v>1.1845487593981479</v>
      </c>
      <c r="T154" s="325">
        <f t="shared" si="55"/>
        <v>0.41492817703120888</v>
      </c>
      <c r="U154" s="330">
        <f t="shared" si="39"/>
        <v>5.5620457329023392</v>
      </c>
      <c r="V154" s="338">
        <f t="shared" si="56"/>
        <v>5.5620457329023392</v>
      </c>
      <c r="W154" s="330">
        <f t="shared" si="57"/>
        <v>1.8613586815448002E-3</v>
      </c>
      <c r="X154" s="330">
        <f t="shared" si="58"/>
        <v>6452.4574690617437</v>
      </c>
      <c r="Y154" s="330">
        <f t="shared" si="42"/>
        <v>92.082696818042081</v>
      </c>
      <c r="Z154" s="110">
        <f>IF(H154&gt;0, rate1(1,$L$52,$L$51,$L$54,U154,$L$53,$L$50,Y154),"")</f>
        <v>1186.6564548381377</v>
      </c>
      <c r="AA154" s="338">
        <f t="shared" si="59"/>
        <v>1.19017214837452</v>
      </c>
      <c r="AB154" s="338">
        <f t="shared" si="60"/>
        <v>-9.7877565009103721E-3</v>
      </c>
      <c r="AC154" s="330">
        <f t="shared" si="61"/>
        <v>0.41492817703120888</v>
      </c>
      <c r="AD154" s="330">
        <f t="shared" si="62"/>
        <v>-4.8201113125406515E-2</v>
      </c>
      <c r="AE154" s="330">
        <f t="shared" si="63"/>
        <v>-3.9142044533204447E-3</v>
      </c>
      <c r="AF154" s="330">
        <f t="shared" si="64"/>
        <v>719.69477902642166</v>
      </c>
      <c r="AG154" s="330">
        <f t="shared" si="65"/>
        <v>708.85587779523269</v>
      </c>
      <c r="AH154" s="330">
        <f t="shared" si="66"/>
        <v>5.5425019049955671</v>
      </c>
      <c r="AI154" s="330">
        <f t="shared" si="67"/>
        <v>349.91679801430467</v>
      </c>
      <c r="AJ154" s="330">
        <f t="shared" si="68"/>
        <v>7.507564766441666</v>
      </c>
      <c r="AK154" s="339">
        <f t="shared" si="69"/>
        <v>137.32282698892163</v>
      </c>
      <c r="AL154" s="44">
        <f t="shared" si="70"/>
        <v>2.1341853088940548</v>
      </c>
      <c r="BA154" s="8"/>
    </row>
    <row r="155" spans="1:53" ht="15" x14ac:dyDescent="0.15">
      <c r="A155" s="118"/>
      <c r="B155" s="330">
        <f t="shared" si="43"/>
        <v>719.69477902642166</v>
      </c>
      <c r="C155" s="330">
        <f t="shared" si="44"/>
        <v>708.85587779523269</v>
      </c>
      <c r="D155" s="330">
        <f t="shared" si="45"/>
        <v>5.5425019049955671</v>
      </c>
      <c r="E155" s="330">
        <f t="shared" si="40"/>
        <v>134.48453738986524</v>
      </c>
      <c r="F155" s="330">
        <f t="shared" si="46"/>
        <v>134.48453738986524</v>
      </c>
      <c r="G155" s="330">
        <f t="shared" si="47"/>
        <v>6395.1499040194813</v>
      </c>
      <c r="H155" s="315">
        <f t="shared" si="36"/>
        <v>0.02</v>
      </c>
      <c r="I155" s="330">
        <f t="shared" si="48"/>
        <v>8.6711209849511768</v>
      </c>
      <c r="J155" s="330">
        <f t="shared" si="37"/>
        <v>80</v>
      </c>
      <c r="K155" s="337">
        <f t="shared" si="49"/>
        <v>-1</v>
      </c>
      <c r="L155" s="325">
        <f t="shared" si="50"/>
        <v>5.5225019049955675</v>
      </c>
      <c r="M155" s="325">
        <f t="shared" si="51"/>
        <v>5.5325019049955673</v>
      </c>
      <c r="N155" s="330">
        <f t="shared" si="52"/>
        <v>-7.6311683569951327E-2</v>
      </c>
      <c r="O155" s="330">
        <f t="shared" si="38"/>
        <v>4.5038440555217099</v>
      </c>
      <c r="P155" s="334">
        <f t="shared" si="41"/>
        <v>91.320899472593112</v>
      </c>
      <c r="Q155" s="330">
        <f t="shared" si="53"/>
        <v>6348.91436558442</v>
      </c>
      <c r="R155" s="279">
        <f>IF(H155&gt;0, rate1(1,$L$52,$L$51,$L$54,L155,$L$53,$L$50,P155),"")</f>
        <v>1184.6540664641677</v>
      </c>
      <c r="S155" s="325">
        <f t="shared" si="54"/>
        <v>1.1899386612405531</v>
      </c>
      <c r="T155" s="325">
        <f t="shared" si="55"/>
        <v>0.40177014553821805</v>
      </c>
      <c r="U155" s="330">
        <f t="shared" si="39"/>
        <v>5.5425019049955671</v>
      </c>
      <c r="V155" s="338">
        <f t="shared" si="56"/>
        <v>5.5425019049955671</v>
      </c>
      <c r="W155" s="330">
        <f t="shared" si="57"/>
        <v>1.8483008380272281E-3</v>
      </c>
      <c r="X155" s="330">
        <f t="shared" si="58"/>
        <v>6383.8382123902848</v>
      </c>
      <c r="Y155" s="330">
        <f t="shared" si="42"/>
        <v>91.651322967526269</v>
      </c>
      <c r="Z155" s="110">
        <f>IF(H155&gt;0, rate1(1,$L$52,$L$51,$L$54,U155,$L$53,$L$50,Y155),"")</f>
        <v>1185.5266426146698</v>
      </c>
      <c r="AA155" s="338">
        <f t="shared" si="59"/>
        <v>1.1956035856513123</v>
      </c>
      <c r="AB155" s="338">
        <f t="shared" si="60"/>
        <v>-9.4492175686495539E-3</v>
      </c>
      <c r="AC155" s="330">
        <f t="shared" si="61"/>
        <v>0.40177014553821805</v>
      </c>
      <c r="AD155" s="330">
        <f t="shared" si="62"/>
        <v>-4.9779706685790862E-2</v>
      </c>
      <c r="AE155" s="330">
        <f t="shared" si="63"/>
        <v>-3.8657935660205821E-3</v>
      </c>
      <c r="AF155" s="330">
        <f t="shared" si="64"/>
        <v>719.21669719731347</v>
      </c>
      <c r="AG155" s="330">
        <f t="shared" si="65"/>
        <v>708.45410764969449</v>
      </c>
      <c r="AH155" s="330">
        <f t="shared" si="66"/>
        <v>5.5229563469610374</v>
      </c>
      <c r="AI155" s="330">
        <f t="shared" si="67"/>
        <v>339.14554207151781</v>
      </c>
      <c r="AJ155" s="330">
        <f t="shared" si="68"/>
        <v>7.6017718614615317</v>
      </c>
      <c r="AK155" s="339">
        <f t="shared" si="69"/>
        <v>139.58443972861906</v>
      </c>
      <c r="AL155" s="44">
        <f t="shared" si="70"/>
        <v>2.1621786527351992</v>
      </c>
      <c r="BA155" s="8"/>
    </row>
    <row r="156" spans="1:53" ht="15" x14ac:dyDescent="0.15">
      <c r="A156" s="118"/>
      <c r="B156" s="330">
        <f t="shared" si="43"/>
        <v>719.21669719731347</v>
      </c>
      <c r="C156" s="330">
        <f t="shared" si="44"/>
        <v>708.45410764969449</v>
      </c>
      <c r="D156" s="330">
        <f t="shared" si="45"/>
        <v>5.5229563469610374</v>
      </c>
      <c r="E156" s="330">
        <f t="shared" si="40"/>
        <v>134.48453738986524</v>
      </c>
      <c r="F156" s="330">
        <f t="shared" si="46"/>
        <v>134.48453738986524</v>
      </c>
      <c r="G156" s="330">
        <f t="shared" si="47"/>
        <v>6327.4872692153967</v>
      </c>
      <c r="H156" s="315">
        <f t="shared" si="36"/>
        <v>0.02</v>
      </c>
      <c r="I156" s="330">
        <f t="shared" si="48"/>
        <v>8.6100716380951781</v>
      </c>
      <c r="J156" s="330">
        <f t="shared" si="37"/>
        <v>80</v>
      </c>
      <c r="K156" s="337">
        <f t="shared" si="49"/>
        <v>-1</v>
      </c>
      <c r="L156" s="325">
        <f t="shared" si="50"/>
        <v>5.5029563469610379</v>
      </c>
      <c r="M156" s="325">
        <f t="shared" si="51"/>
        <v>5.5129563469610376</v>
      </c>
      <c r="N156" s="330">
        <f t="shared" si="52"/>
        <v>-7.6048817595932405E-2</v>
      </c>
      <c r="O156" s="330">
        <f t="shared" si="38"/>
        <v>4.4409317153819723</v>
      </c>
      <c r="P156" s="334">
        <f t="shared" si="41"/>
        <v>90.890385951643864</v>
      </c>
      <c r="Q156" s="330">
        <f t="shared" si="53"/>
        <v>6281.0174270448397</v>
      </c>
      <c r="R156" s="279">
        <f>IF(H156&gt;0, rate1(1,$L$52,$L$51,$L$54,L156,$L$53,$L$50,P156),"")</f>
        <v>1183.5077305789803</v>
      </c>
      <c r="S156" s="325">
        <f t="shared" si="54"/>
        <v>1.1950464989517842</v>
      </c>
      <c r="T156" s="325">
        <f t="shared" si="55"/>
        <v>0.38990096210202574</v>
      </c>
      <c r="U156" s="330">
        <f t="shared" si="39"/>
        <v>5.5229563469610374</v>
      </c>
      <c r="V156" s="338">
        <f t="shared" si="56"/>
        <v>5.5229563469610374</v>
      </c>
      <c r="W156" s="330">
        <f t="shared" si="57"/>
        <v>1.8352878078609081E-3</v>
      </c>
      <c r="X156" s="330">
        <f t="shared" si="58"/>
        <v>6315.6951696637525</v>
      </c>
      <c r="Y156" s="330">
        <f t="shared" si="42"/>
        <v>91.220418745888594</v>
      </c>
      <c r="Z156" s="110">
        <f>IF(H156&gt;0, rate1(1,$L$52,$L$51,$L$54,U156,$L$53,$L$50,Y156),"")</f>
        <v>1184.3874751486867</v>
      </c>
      <c r="AA156" s="338">
        <f t="shared" si="59"/>
        <v>1.2007518346211346</v>
      </c>
      <c r="AB156" s="338">
        <f t="shared" si="60"/>
        <v>-9.1420724065835977E-3</v>
      </c>
      <c r="AC156" s="330">
        <f t="shared" si="61"/>
        <v>0.38990096210202574</v>
      </c>
      <c r="AD156" s="330">
        <f t="shared" si="62"/>
        <v>-5.1295077324704272E-2</v>
      </c>
      <c r="AE156" s="330">
        <f t="shared" si="63"/>
        <v>-3.8282832966591842E-3</v>
      </c>
      <c r="AF156" s="330">
        <f t="shared" si="64"/>
        <v>718.75074741761546</v>
      </c>
      <c r="AG156" s="330">
        <f t="shared" si="65"/>
        <v>708.06420668759245</v>
      </c>
      <c r="AH156" s="330">
        <f t="shared" si="66"/>
        <v>5.5034090581920454</v>
      </c>
      <c r="AI156" s="330">
        <f t="shared" si="67"/>
        <v>329.44521782826331</v>
      </c>
      <c r="AJ156" s="330">
        <f t="shared" si="68"/>
        <v>7.6932844219693823</v>
      </c>
      <c r="AK156" s="339">
        <f t="shared" si="69"/>
        <v>141.75332630944635</v>
      </c>
      <c r="AL156" s="44">
        <f t="shared" si="70"/>
        <v>2.1893102961009205</v>
      </c>
      <c r="BA156" s="8"/>
    </row>
    <row r="157" spans="1:53" ht="15" x14ac:dyDescent="0.15">
      <c r="A157" s="118"/>
      <c r="B157" s="330">
        <f t="shared" si="43"/>
        <v>718.75074741761546</v>
      </c>
      <c r="C157" s="330">
        <f t="shared" si="44"/>
        <v>708.06420668759245</v>
      </c>
      <c r="D157" s="330">
        <f t="shared" si="45"/>
        <v>5.5034090581920454</v>
      </c>
      <c r="E157" s="330">
        <f t="shared" si="40"/>
        <v>134.48453738986524</v>
      </c>
      <c r="F157" s="330">
        <f t="shared" si="46"/>
        <v>134.48453738986524</v>
      </c>
      <c r="G157" s="330">
        <f t="shared" si="47"/>
        <v>6260.297656976908</v>
      </c>
      <c r="H157" s="315">
        <f t="shared" si="36"/>
        <v>0.02</v>
      </c>
      <c r="I157" s="330">
        <f t="shared" si="48"/>
        <v>8.5492325840184105</v>
      </c>
      <c r="J157" s="330">
        <f t="shared" si="37"/>
        <v>80</v>
      </c>
      <c r="K157" s="337">
        <f t="shared" si="49"/>
        <v>-1</v>
      </c>
      <c r="L157" s="325">
        <f t="shared" si="50"/>
        <v>5.4834090581920458</v>
      </c>
      <c r="M157" s="325">
        <f t="shared" si="51"/>
        <v>5.4934090581920456</v>
      </c>
      <c r="N157" s="330">
        <f t="shared" si="52"/>
        <v>-7.5785882368023749E-2</v>
      </c>
      <c r="O157" s="330">
        <f t="shared" si="38"/>
        <v>4.379737241256124</v>
      </c>
      <c r="P157" s="334">
        <f t="shared" si="41"/>
        <v>90.460344336655695</v>
      </c>
      <c r="Q157" s="330">
        <f t="shared" si="53"/>
        <v>6213.5942788251778</v>
      </c>
      <c r="R157" s="279">
        <f>IF(H157&gt;0, rate1(1,$L$52,$L$51,$L$54,L157,$L$53,$L$50,P157),"")</f>
        <v>1182.3518433721908</v>
      </c>
      <c r="S157" s="325">
        <f t="shared" si="54"/>
        <v>1.1999084267580957</v>
      </c>
      <c r="T157" s="325">
        <f t="shared" si="55"/>
        <v>0.37910299028930072</v>
      </c>
      <c r="U157" s="330">
        <f t="shared" si="39"/>
        <v>5.5034090581920454</v>
      </c>
      <c r="V157" s="338">
        <f t="shared" si="56"/>
        <v>5.5034090581920454</v>
      </c>
      <c r="W157" s="330">
        <f t="shared" si="57"/>
        <v>1.8223196028479549E-3</v>
      </c>
      <c r="X157" s="330">
        <f t="shared" si="58"/>
        <v>6248.0267657830036</v>
      </c>
      <c r="Y157" s="330">
        <f t="shared" si="42"/>
        <v>90.789985471044218</v>
      </c>
      <c r="Z157" s="110">
        <f>IF(H157&gt;0, rate1(1,$L$52,$L$51,$L$54,U157,$L$53,$L$50,Y157),"")</f>
        <v>1183.2388413485955</v>
      </c>
      <c r="AA157" s="338">
        <f t="shared" si="59"/>
        <v>1.2056532125447039</v>
      </c>
      <c r="AB157" s="338">
        <f t="shared" si="60"/>
        <v>-8.8611287920038091E-3</v>
      </c>
      <c r="AC157" s="330">
        <f t="shared" si="61"/>
        <v>0.37910299028930072</v>
      </c>
      <c r="AD157" s="330">
        <f t="shared" si="62"/>
        <v>-5.2756112487368195E-2</v>
      </c>
      <c r="AE157" s="330">
        <f t="shared" si="63"/>
        <v>-3.799811842632611E-3</v>
      </c>
      <c r="AF157" s="330">
        <f t="shared" si="64"/>
        <v>718.29585854495815</v>
      </c>
      <c r="AG157" s="330">
        <f t="shared" si="65"/>
        <v>707.68510369730313</v>
      </c>
      <c r="AH157" s="330">
        <f t="shared" si="66"/>
        <v>5.4838600380768563</v>
      </c>
      <c r="AI157" s="330">
        <f t="shared" si="67"/>
        <v>320.63466760288497</v>
      </c>
      <c r="AJ157" s="330">
        <f t="shared" si="68"/>
        <v>7.7823496074146279</v>
      </c>
      <c r="AK157" s="339">
        <f t="shared" si="69"/>
        <v>143.83788673115859</v>
      </c>
      <c r="AL157" s="44">
        <f t="shared" si="70"/>
        <v>2.2156659135271815</v>
      </c>
      <c r="BA157" s="8"/>
    </row>
    <row r="158" spans="1:53" ht="15" x14ac:dyDescent="0.15">
      <c r="A158" s="118"/>
      <c r="B158" s="330">
        <f t="shared" si="43"/>
        <v>718.29585854495815</v>
      </c>
      <c r="C158" s="330">
        <f t="shared" si="44"/>
        <v>707.68510369730313</v>
      </c>
      <c r="D158" s="330">
        <f t="shared" si="45"/>
        <v>5.4838600380768563</v>
      </c>
      <c r="E158" s="330">
        <f t="shared" si="40"/>
        <v>134.48453738986524</v>
      </c>
      <c r="F158" s="330">
        <f t="shared" si="46"/>
        <v>134.48453738986524</v>
      </c>
      <c r="G158" s="330">
        <f t="shared" si="47"/>
        <v>6193.5794906390129</v>
      </c>
      <c r="H158" s="315">
        <f t="shared" ref="H158:H189" si="71">dv(S157)</f>
        <v>0.02</v>
      </c>
      <c r="I158" s="330">
        <f t="shared" si="48"/>
        <v>8.4886038781240138</v>
      </c>
      <c r="J158" s="330">
        <f t="shared" si="37"/>
        <v>80</v>
      </c>
      <c r="K158" s="337">
        <f t="shared" si="49"/>
        <v>-1</v>
      </c>
      <c r="L158" s="325">
        <f t="shared" si="50"/>
        <v>5.4638600380768567</v>
      </c>
      <c r="M158" s="325">
        <f t="shared" si="51"/>
        <v>5.4738600380768565</v>
      </c>
      <c r="N158" s="330">
        <f t="shared" si="52"/>
        <v>-7.5522877865775939E-2</v>
      </c>
      <c r="O158" s="330">
        <f t="shared" si="38"/>
        <v>4.320095669454779</v>
      </c>
      <c r="P158" s="334">
        <f t="shared" si="41"/>
        <v>90.03077595897237</v>
      </c>
      <c r="Q158" s="330">
        <f t="shared" si="53"/>
        <v>6146.6433447527579</v>
      </c>
      <c r="R158" s="279">
        <f>IF(H158&gt;0, rate1(1,$L$52,$L$51,$L$54,L158,$L$53,$L$50,P158),"")</f>
        <v>1181.1862907149155</v>
      </c>
      <c r="S158" s="325">
        <f t="shared" si="54"/>
        <v>1.2045539385246822</v>
      </c>
      <c r="T158" s="325">
        <f t="shared" si="55"/>
        <v>0.36920764474384876</v>
      </c>
      <c r="U158" s="330">
        <f t="shared" si="39"/>
        <v>5.4838600380768563</v>
      </c>
      <c r="V158" s="338">
        <f t="shared" si="56"/>
        <v>5.4838600380768563</v>
      </c>
      <c r="W158" s="330">
        <f t="shared" si="57"/>
        <v>1.8093962348011416E-3</v>
      </c>
      <c r="X158" s="330">
        <f t="shared" si="58"/>
        <v>6180.8314247989165</v>
      </c>
      <c r="Y158" s="330">
        <f t="shared" si="42"/>
        <v>90.360024468585692</v>
      </c>
      <c r="Z158" s="110">
        <f>IF(H158&gt;0, rate1(1,$L$52,$L$51,$L$54,U158,$L$53,$L$50,Y158),"")</f>
        <v>1182.0806284021976</v>
      </c>
      <c r="AA158" s="338">
        <f t="shared" si="59"/>
        <v>1.2103373462001397</v>
      </c>
      <c r="AB158" s="338">
        <f t="shared" si="60"/>
        <v>-8.6023536356661535E-3</v>
      </c>
      <c r="AC158" s="330">
        <f t="shared" si="61"/>
        <v>0.36920764474384876</v>
      </c>
      <c r="AD158" s="330">
        <f t="shared" si="62"/>
        <v>-5.4170059273490202E-2</v>
      </c>
      <c r="AE158" s="330">
        <f t="shared" si="63"/>
        <v>-3.779036993265158E-3</v>
      </c>
      <c r="AF158" s="330">
        <f t="shared" si="64"/>
        <v>717.85112802234858</v>
      </c>
      <c r="AG158" s="330">
        <f t="shared" si="65"/>
        <v>707.31589605255931</v>
      </c>
      <c r="AH158" s="330">
        <f t="shared" si="66"/>
        <v>5.4643092859986098</v>
      </c>
      <c r="AI158" s="330">
        <f t="shared" si="67"/>
        <v>312.57359456854607</v>
      </c>
      <c r="AJ158" s="330">
        <f t="shared" si="68"/>
        <v>7.869175605905891</v>
      </c>
      <c r="AK158" s="339">
        <f t="shared" si="69"/>
        <v>145.84515518949851</v>
      </c>
      <c r="AL158" s="44">
        <f t="shared" si="70"/>
        <v>2.2413166869354124</v>
      </c>
      <c r="BA158" s="8"/>
    </row>
    <row r="159" spans="1:53" ht="15" x14ac:dyDescent="0.15">
      <c r="A159" s="118"/>
      <c r="B159" s="330">
        <f t="shared" si="43"/>
        <v>717.85112802234858</v>
      </c>
      <c r="C159" s="330">
        <f t="shared" si="44"/>
        <v>707.31589605255931</v>
      </c>
      <c r="D159" s="330">
        <f t="shared" si="45"/>
        <v>5.4643092859986098</v>
      </c>
      <c r="E159" s="330">
        <f t="shared" si="40"/>
        <v>134.48453738986524</v>
      </c>
      <c r="F159" s="330">
        <f t="shared" si="46"/>
        <v>134.48453738986524</v>
      </c>
      <c r="G159" s="330">
        <f t="shared" si="47"/>
        <v>6127.3311926860169</v>
      </c>
      <c r="H159" s="315">
        <f t="shared" si="71"/>
        <v>0.02</v>
      </c>
      <c r="I159" s="330">
        <f t="shared" si="48"/>
        <v>8.4281855758314119</v>
      </c>
      <c r="J159" s="330">
        <f t="shared" si="37"/>
        <v>80</v>
      </c>
      <c r="K159" s="337">
        <f t="shared" si="49"/>
        <v>-1</v>
      </c>
      <c r="L159" s="325">
        <f t="shared" si="50"/>
        <v>5.4443092859986102</v>
      </c>
      <c r="M159" s="325">
        <f t="shared" si="51"/>
        <v>5.45430928599861</v>
      </c>
      <c r="N159" s="330">
        <f t="shared" si="52"/>
        <v>-7.525980406869337E-2</v>
      </c>
      <c r="O159" s="330">
        <f t="shared" si="38"/>
        <v>4.2618698937546435</v>
      </c>
      <c r="P159" s="334">
        <f t="shared" si="41"/>
        <v>89.601682157743113</v>
      </c>
      <c r="Q159" s="330">
        <f t="shared" si="53"/>
        <v>6080.1630478044344</v>
      </c>
      <c r="R159" s="279">
        <f>IF(H159&gt;0, rate1(1,$L$52,$L$51,$L$54,L159,$L$53,$L$50,P159),"")</f>
        <v>1180.010956699552</v>
      </c>
      <c r="S159" s="325">
        <f t="shared" si="54"/>
        <v>1.2090075092621027</v>
      </c>
      <c r="T159" s="325">
        <f t="shared" si="55"/>
        <v>0.3600818187556839</v>
      </c>
      <c r="U159" s="330">
        <f t="shared" si="39"/>
        <v>5.4643092859986098</v>
      </c>
      <c r="V159" s="338">
        <f t="shared" si="56"/>
        <v>5.4643092859986098</v>
      </c>
      <c r="W159" s="330">
        <f t="shared" si="57"/>
        <v>1.796517715511925E-3</v>
      </c>
      <c r="X159" s="330">
        <f t="shared" si="58"/>
        <v>6114.1075699119592</v>
      </c>
      <c r="Y159" s="330">
        <f t="shared" si="42"/>
        <v>89.930537071855383</v>
      </c>
      <c r="Z159" s="110">
        <f>IF(H159&gt;0, rate1(1,$L$52,$L$51,$L$54,U159,$L$53,$L$50,Y159),"")</f>
        <v>1180.9127217437835</v>
      </c>
      <c r="AA159" s="338">
        <f t="shared" si="59"/>
        <v>1.214828820860796</v>
      </c>
      <c r="AB159" s="338">
        <f t="shared" si="60"/>
        <v>-8.3625544669168293E-3</v>
      </c>
      <c r="AC159" s="330">
        <f t="shared" si="61"/>
        <v>0.3600818187556839</v>
      </c>
      <c r="AD159" s="330">
        <f t="shared" si="62"/>
        <v>-5.5542932073363117E-2</v>
      </c>
      <c r="AE159" s="330">
        <f t="shared" si="63"/>
        <v>-3.7649599194402592E-3</v>
      </c>
      <c r="AF159" s="330">
        <f t="shared" si="64"/>
        <v>717.41578639952422</v>
      </c>
      <c r="AG159" s="330">
        <f t="shared" si="65"/>
        <v>706.95581423380361</v>
      </c>
      <c r="AH159" s="330">
        <f t="shared" si="66"/>
        <v>5.4447568013352949</v>
      </c>
      <c r="AI159" s="330">
        <f t="shared" si="67"/>
        <v>305.15125025857367</v>
      </c>
      <c r="AJ159" s="330">
        <f t="shared" si="68"/>
        <v>7.9539398420888281</v>
      </c>
      <c r="AK159" s="339">
        <f t="shared" si="69"/>
        <v>147.78110459413358</v>
      </c>
      <c r="AL159" s="44">
        <f t="shared" si="70"/>
        <v>2.2663225745008959</v>
      </c>
      <c r="BA159" s="8"/>
    </row>
    <row r="160" spans="1:53" ht="15" x14ac:dyDescent="0.15">
      <c r="A160" s="118"/>
      <c r="B160" s="330">
        <f t="shared" si="43"/>
        <v>717.41578639952422</v>
      </c>
      <c r="C160" s="330">
        <f t="shared" si="44"/>
        <v>706.95581423380361</v>
      </c>
      <c r="D160" s="330">
        <f t="shared" si="45"/>
        <v>5.4447568013352949</v>
      </c>
      <c r="E160" s="330">
        <f t="shared" si="40"/>
        <v>134.48453738986524</v>
      </c>
      <c r="F160" s="330">
        <f t="shared" si="46"/>
        <v>134.48453738986524</v>
      </c>
      <c r="G160" s="330">
        <f t="shared" si="47"/>
        <v>6061.5511847513999</v>
      </c>
      <c r="H160" s="315">
        <f t="shared" si="71"/>
        <v>0.02</v>
      </c>
      <c r="I160" s="330">
        <f t="shared" si="48"/>
        <v>8.3679777325764917</v>
      </c>
      <c r="J160" s="330">
        <f t="shared" si="37"/>
        <v>80</v>
      </c>
      <c r="K160" s="337">
        <f t="shared" si="49"/>
        <v>-1</v>
      </c>
      <c r="L160" s="325">
        <f t="shared" si="50"/>
        <v>5.4247568013352954</v>
      </c>
      <c r="M160" s="325">
        <f t="shared" si="51"/>
        <v>5.4347568013352952</v>
      </c>
      <c r="N160" s="330">
        <f t="shared" si="52"/>
        <v>-7.4996660956134775E-2</v>
      </c>
      <c r="O160" s="330">
        <f t="shared" si="38"/>
        <v>4.2049443868606184</v>
      </c>
      <c r="P160" s="334">
        <f t="shared" si="41"/>
        <v>89.173064279998442</v>
      </c>
      <c r="Q160" s="330">
        <f t="shared" si="53"/>
        <v>6014.1518101064121</v>
      </c>
      <c r="R160" s="279">
        <f>IF(H160&gt;0, rate1(1,$L$52,$L$51,$L$54,L160,$L$53,$L$50,P160),"")</f>
        <v>1178.8257236055545</v>
      </c>
      <c r="S160" s="325">
        <f t="shared" si="54"/>
        <v>1.2132897423167621</v>
      </c>
      <c r="T160" s="325">
        <f t="shared" si="55"/>
        <v>0.35161869549617297</v>
      </c>
      <c r="U160" s="330">
        <f t="shared" si="39"/>
        <v>5.4447568013352949</v>
      </c>
      <c r="V160" s="338">
        <f t="shared" si="56"/>
        <v>5.4447568013352949</v>
      </c>
      <c r="W160" s="330">
        <f t="shared" si="57"/>
        <v>1.7836840568392631E-3</v>
      </c>
      <c r="X160" s="330">
        <f t="shared" si="58"/>
        <v>6047.8536234720214</v>
      </c>
      <c r="Y160" s="330">
        <f t="shared" si="42"/>
        <v>89.501524622020639</v>
      </c>
      <c r="Z160" s="110">
        <f>IF(H160&gt;0, rate1(1,$L$52,$L$51,$L$54,U160,$L$53,$L$50,Y160),"")</f>
        <v>1179.7350050204848</v>
      </c>
      <c r="AA160" s="338">
        <f t="shared" si="59"/>
        <v>1.2191483326990613</v>
      </c>
      <c r="AB160" s="338">
        <f t="shared" si="60"/>
        <v>-8.1391632547287152E-3</v>
      </c>
      <c r="AC160" s="330">
        <f t="shared" si="61"/>
        <v>0.35161869549617297</v>
      </c>
      <c r="AD160" s="330">
        <f t="shared" si="62"/>
        <v>-5.6879796939630252E-2</v>
      </c>
      <c r="AE160" s="330">
        <f t="shared" si="63"/>
        <v>-3.7568186041637289E-3</v>
      </c>
      <c r="AF160" s="330">
        <f t="shared" si="64"/>
        <v>716.98917104307191</v>
      </c>
      <c r="AG160" s="330">
        <f t="shared" si="65"/>
        <v>706.60419553830741</v>
      </c>
      <c r="AH160" s="330">
        <f t="shared" si="66"/>
        <v>5.4252025834596438</v>
      </c>
      <c r="AI160" s="330">
        <f t="shared" si="67"/>
        <v>298.27877730790652</v>
      </c>
      <c r="AJ160" s="330">
        <f t="shared" si="68"/>
        <v>8.0367950580076908</v>
      </c>
      <c r="AK160" s="339">
        <f t="shared" si="69"/>
        <v>149.65086736833007</v>
      </c>
      <c r="AL160" s="44">
        <f t="shared" si="70"/>
        <v>2.2907346745215817</v>
      </c>
      <c r="BA160" s="8"/>
    </row>
    <row r="161" spans="1:53" ht="15" x14ac:dyDescent="0.15">
      <c r="A161" s="118"/>
      <c r="B161" s="330">
        <f t="shared" si="43"/>
        <v>716.98917104307191</v>
      </c>
      <c r="C161" s="330">
        <f t="shared" si="44"/>
        <v>706.60419553830741</v>
      </c>
      <c r="D161" s="330">
        <f t="shared" si="45"/>
        <v>5.4252025834596438</v>
      </c>
      <c r="E161" s="330">
        <f t="shared" si="40"/>
        <v>134.48453738986524</v>
      </c>
      <c r="F161" s="330">
        <f t="shared" si="46"/>
        <v>134.48453738986524</v>
      </c>
      <c r="G161" s="330">
        <f t="shared" si="47"/>
        <v>5996.2378876172361</v>
      </c>
      <c r="H161" s="315">
        <f t="shared" si="71"/>
        <v>0.02</v>
      </c>
      <c r="I161" s="330">
        <f t="shared" si="48"/>
        <v>8.3079804038115981</v>
      </c>
      <c r="J161" s="330">
        <f t="shared" si="37"/>
        <v>80</v>
      </c>
      <c r="K161" s="337">
        <f t="shared" si="49"/>
        <v>-1</v>
      </c>
      <c r="L161" s="325">
        <f t="shared" si="50"/>
        <v>5.4052025834596442</v>
      </c>
      <c r="M161" s="325">
        <f t="shared" si="51"/>
        <v>5.415202583459644</v>
      </c>
      <c r="N161" s="330">
        <f t="shared" si="52"/>
        <v>-7.4733448507476652E-2</v>
      </c>
      <c r="O161" s="330">
        <f t="shared" si="38"/>
        <v>4.1492206591391012</v>
      </c>
      <c r="P161" s="334">
        <f t="shared" si="41"/>
        <v>88.74492368072535</v>
      </c>
      <c r="Q161" s="330">
        <f t="shared" si="53"/>
        <v>5948.6080529337632</v>
      </c>
      <c r="R161" s="279">
        <f>IF(H161&gt;0, rate1(1,$L$52,$L$51,$L$54,L161,$L$53,$L$50,P161),"")</f>
        <v>1177.6304718644196</v>
      </c>
      <c r="S161" s="325">
        <f t="shared" si="54"/>
        <v>1.2174181952722445</v>
      </c>
      <c r="T161" s="325">
        <f t="shared" si="55"/>
        <v>0.34373134416784984</v>
      </c>
      <c r="U161" s="330">
        <f t="shared" si="39"/>
        <v>5.4252025834596438</v>
      </c>
      <c r="V161" s="338">
        <f t="shared" si="56"/>
        <v>5.4252025834596438</v>
      </c>
      <c r="W161" s="330">
        <f t="shared" si="57"/>
        <v>1.7708952705568493E-3</v>
      </c>
      <c r="X161" s="330">
        <f t="shared" si="58"/>
        <v>5982.0680069779282</v>
      </c>
      <c r="Y161" s="330">
        <f t="shared" si="42"/>
        <v>89.072988468148168</v>
      </c>
      <c r="Z161" s="110">
        <f>IF(H161&gt;0, rate1(1,$L$52,$L$51,$L$54,U161,$L$53,$L$50,Y161),"")</f>
        <v>1178.5473600578453</v>
      </c>
      <c r="AA161" s="338">
        <f t="shared" si="59"/>
        <v>1.2233135184352872</v>
      </c>
      <c r="AB161" s="338">
        <f t="shared" si="60"/>
        <v>-7.9300853927928554E-3</v>
      </c>
      <c r="AC161" s="330">
        <f t="shared" si="61"/>
        <v>0.34373134416784984</v>
      </c>
      <c r="AD161" s="330">
        <f t="shared" si="62"/>
        <v>-5.8184975968422772E-2</v>
      </c>
      <c r="AE161" s="330">
        <f t="shared" si="63"/>
        <v>-3.7540201462364278E-3</v>
      </c>
      <c r="AF161" s="330">
        <f t="shared" si="64"/>
        <v>716.5707062503966</v>
      </c>
      <c r="AG161" s="330">
        <f t="shared" si="65"/>
        <v>706.26046419413956</v>
      </c>
      <c r="AH161" s="330">
        <f t="shared" si="66"/>
        <v>5.4056466317390734</v>
      </c>
      <c r="AI161" s="330">
        <f t="shared" si="67"/>
        <v>291.8838739147568</v>
      </c>
      <c r="AJ161" s="330">
        <f t="shared" si="68"/>
        <v>8.1178739118729002</v>
      </c>
      <c r="AK161" s="339">
        <f t="shared" si="69"/>
        <v>151.45889944430701</v>
      </c>
      <c r="AL161" s="44">
        <f t="shared" si="70"/>
        <v>2.3145969767062144</v>
      </c>
      <c r="BA161" s="8"/>
    </row>
    <row r="162" spans="1:53" ht="15" x14ac:dyDescent="0.15">
      <c r="A162" s="118"/>
      <c r="B162" s="330">
        <f t="shared" si="43"/>
        <v>716.5707062503966</v>
      </c>
      <c r="C162" s="330">
        <f t="shared" si="44"/>
        <v>706.26046419413956</v>
      </c>
      <c r="D162" s="330">
        <f t="shared" si="45"/>
        <v>5.4056466317390734</v>
      </c>
      <c r="E162" s="330">
        <f t="shared" si="40"/>
        <v>134.48453738986524</v>
      </c>
      <c r="F162" s="330">
        <f t="shared" si="46"/>
        <v>134.48453738986524</v>
      </c>
      <c r="G162" s="330">
        <f t="shared" si="47"/>
        <v>5931.3897212140637</v>
      </c>
      <c r="H162" s="315">
        <f t="shared" si="71"/>
        <v>0.02</v>
      </c>
      <c r="I162" s="330">
        <f t="shared" si="48"/>
        <v>8.2481936450056317</v>
      </c>
      <c r="J162" s="330">
        <f t="shared" si="37"/>
        <v>80</v>
      </c>
      <c r="K162" s="337">
        <f t="shared" si="49"/>
        <v>-1</v>
      </c>
      <c r="L162" s="325">
        <f t="shared" si="50"/>
        <v>5.3856466317390739</v>
      </c>
      <c r="M162" s="325">
        <f t="shared" si="51"/>
        <v>5.3956466317390737</v>
      </c>
      <c r="N162" s="330">
        <f t="shared" si="52"/>
        <v>-7.4470166701924967E-2</v>
      </c>
      <c r="O162" s="330">
        <f t="shared" si="38"/>
        <v>4.0946138935132046</v>
      </c>
      <c r="P162" s="334">
        <f t="shared" si="41"/>
        <v>88.317261722944451</v>
      </c>
      <c r="Q162" s="330">
        <f t="shared" si="53"/>
        <v>5883.5301967101823</v>
      </c>
      <c r="R162" s="279">
        <f>IF(H162&gt;0, rate1(1,$L$52,$L$51,$L$54,L162,$L$53,$L$50,P162),"")</f>
        <v>1176.4250800238653</v>
      </c>
      <c r="S162" s="325">
        <f t="shared" si="54"/>
        <v>1.2214079894605701</v>
      </c>
      <c r="T162" s="325">
        <f t="shared" si="55"/>
        <v>0.33634814571669808</v>
      </c>
      <c r="U162" s="330">
        <f t="shared" si="39"/>
        <v>5.4056466317390734</v>
      </c>
      <c r="V162" s="338">
        <f t="shared" si="56"/>
        <v>5.4056466317390734</v>
      </c>
      <c r="W162" s="330">
        <f t="shared" si="57"/>
        <v>1.7581513685236416E-3</v>
      </c>
      <c r="X162" s="330">
        <f t="shared" si="58"/>
        <v>5916.7491410771881</v>
      </c>
      <c r="Y162" s="330">
        <f t="shared" si="42"/>
        <v>88.644929967280476</v>
      </c>
      <c r="Z162" s="110">
        <f>IF(H162&gt;0, rate1(1,$L$52,$L$51,$L$54,U162,$L$53,$L$50,Y162),"")</f>
        <v>1177.349666824613</v>
      </c>
      <c r="AA162" s="338">
        <f t="shared" si="59"/>
        <v>1.2273395676107093</v>
      </c>
      <c r="AB162" s="338">
        <f t="shared" si="60"/>
        <v>-7.7335915916505E-3</v>
      </c>
      <c r="AC162" s="330">
        <f t="shared" si="61"/>
        <v>0.33634814571669808</v>
      </c>
      <c r="AD162" s="330">
        <f t="shared" si="62"/>
        <v>-5.9462197888391972E-2</v>
      </c>
      <c r="AE162" s="330">
        <f t="shared" si="63"/>
        <v>-3.7560959827976125E-3</v>
      </c>
      <c r="AF162" s="330">
        <f t="shared" si="64"/>
        <v>716.15988793797794</v>
      </c>
      <c r="AG162" s="330">
        <f t="shared" si="65"/>
        <v>705.92411604842289</v>
      </c>
      <c r="AH162" s="330">
        <f t="shared" si="66"/>
        <v>5.3860889455355796</v>
      </c>
      <c r="AI162" s="330">
        <f t="shared" si="67"/>
        <v>285.90698330732192</v>
      </c>
      <c r="AJ162" s="330">
        <f t="shared" si="68"/>
        <v>8.1972925183471563</v>
      </c>
      <c r="AK162" s="339">
        <f t="shared" si="69"/>
        <v>153.20910458785917</v>
      </c>
      <c r="AL162" s="44">
        <f t="shared" si="70"/>
        <v>2.3379476866193949</v>
      </c>
      <c r="BA162" s="8"/>
    </row>
    <row r="163" spans="1:53" ht="15" x14ac:dyDescent="0.15">
      <c r="A163" s="118"/>
      <c r="B163" s="330">
        <f t="shared" si="43"/>
        <v>716.15988793797794</v>
      </c>
      <c r="C163" s="330">
        <f t="shared" si="44"/>
        <v>705.92411604842289</v>
      </c>
      <c r="D163" s="330">
        <f t="shared" si="45"/>
        <v>5.3860889455355796</v>
      </c>
      <c r="E163" s="330">
        <f t="shared" si="40"/>
        <v>134.48453738986524</v>
      </c>
      <c r="F163" s="330">
        <f t="shared" si="46"/>
        <v>134.48453738986524</v>
      </c>
      <c r="G163" s="330">
        <f t="shared" si="47"/>
        <v>5867.0051046203189</v>
      </c>
      <c r="H163" s="315">
        <f t="shared" si="71"/>
        <v>0.02</v>
      </c>
      <c r="I163" s="330">
        <f t="shared" si="48"/>
        <v>8.1886175116440434</v>
      </c>
      <c r="J163" s="330">
        <f t="shared" si="37"/>
        <v>80</v>
      </c>
      <c r="K163" s="337">
        <f t="shared" si="49"/>
        <v>-1</v>
      </c>
      <c r="L163" s="325">
        <f t="shared" si="50"/>
        <v>5.36608894553558</v>
      </c>
      <c r="M163" s="325">
        <f t="shared" si="51"/>
        <v>5.3760889455355798</v>
      </c>
      <c r="N163" s="330">
        <f t="shared" si="52"/>
        <v>-7.4206815518675029E-2</v>
      </c>
      <c r="O163" s="330">
        <f t="shared" si="38"/>
        <v>4.0410504000507652</v>
      </c>
      <c r="P163" s="334">
        <f t="shared" si="41"/>
        <v>87.890079777787221</v>
      </c>
      <c r="Q163" s="330">
        <f t="shared" si="53"/>
        <v>5818.916661007499</v>
      </c>
      <c r="R163" s="279">
        <f>IF(H163&gt;0, rate1(1,$L$52,$L$51,$L$54,L163,$L$53,$L$50,P163),"")</f>
        <v>1175.2094247111879</v>
      </c>
      <c r="S163" s="325">
        <f t="shared" si="54"/>
        <v>1.2252722693496716</v>
      </c>
      <c r="T163" s="325">
        <f t="shared" si="55"/>
        <v>0.32940945520236181</v>
      </c>
      <c r="U163" s="330">
        <f t="shared" si="39"/>
        <v>5.3860889455355796</v>
      </c>
      <c r="V163" s="338">
        <f t="shared" si="56"/>
        <v>5.3860889455355796</v>
      </c>
      <c r="W163" s="330">
        <f t="shared" si="57"/>
        <v>1.7454523625488605E-3</v>
      </c>
      <c r="X163" s="330">
        <f t="shared" si="58"/>
        <v>5851.8954455655212</v>
      </c>
      <c r="Y163" s="330">
        <f t="shared" si="42"/>
        <v>88.217350484512309</v>
      </c>
      <c r="Z163" s="110">
        <f>IF(H163&gt;0, rate1(1,$L$52,$L$51,$L$54,U163,$L$53,$L$50,Y163),"")</f>
        <v>1176.1418033967132</v>
      </c>
      <c r="AA163" s="338">
        <f t="shared" si="59"/>
        <v>1.2312396840534376</v>
      </c>
      <c r="AB163" s="338">
        <f t="shared" si="60"/>
        <v>-7.5482388314693444E-3</v>
      </c>
      <c r="AC163" s="330">
        <f t="shared" si="61"/>
        <v>0.32940945520236181</v>
      </c>
      <c r="AD163" s="330">
        <f t="shared" si="62"/>
        <v>-6.0714711384691922E-2</v>
      </c>
      <c r="AE163" s="330">
        <f t="shared" si="63"/>
        <v>-3.7626712622458661E-3</v>
      </c>
      <c r="AF163" s="330">
        <f t="shared" si="64"/>
        <v>715.7562716672569</v>
      </c>
      <c r="AG163" s="330">
        <f t="shared" si="65"/>
        <v>705.59470659322051</v>
      </c>
      <c r="AH163" s="330">
        <f t="shared" si="66"/>
        <v>5.3665295242057329</v>
      </c>
      <c r="AI163" s="330">
        <f t="shared" si="67"/>
        <v>280.29851384430089</v>
      </c>
      <c r="AJ163" s="330">
        <f t="shared" si="68"/>
        <v>8.2751532166372392</v>
      </c>
      <c r="AK163" s="339">
        <f t="shared" si="69"/>
        <v>154.90493032987155</v>
      </c>
      <c r="AL163" s="44">
        <f t="shared" si="70"/>
        <v>2.3608202452839806</v>
      </c>
      <c r="BA163" s="8"/>
    </row>
    <row r="164" spans="1:53" ht="15" x14ac:dyDescent="0.15">
      <c r="A164" s="118"/>
      <c r="B164" s="330">
        <f t="shared" si="43"/>
        <v>715.7562716672569</v>
      </c>
      <c r="C164" s="330">
        <f t="shared" si="44"/>
        <v>705.59470659322051</v>
      </c>
      <c r="D164" s="330">
        <f t="shared" si="45"/>
        <v>5.3665295242057329</v>
      </c>
      <c r="E164" s="330">
        <f t="shared" si="40"/>
        <v>134.48453738986524</v>
      </c>
      <c r="F164" s="330">
        <f t="shared" si="46"/>
        <v>134.48453738986524</v>
      </c>
      <c r="G164" s="330">
        <f t="shared" si="47"/>
        <v>5803.0824560622905</v>
      </c>
      <c r="H164" s="315">
        <f t="shared" si="71"/>
        <v>0.02</v>
      </c>
      <c r="I164" s="330">
        <f t="shared" si="48"/>
        <v>8.1292520592291115</v>
      </c>
      <c r="J164" s="330">
        <f t="shared" si="37"/>
        <v>80</v>
      </c>
      <c r="K164" s="337">
        <f t="shared" si="49"/>
        <v>-1</v>
      </c>
      <c r="L164" s="325">
        <f t="shared" si="50"/>
        <v>5.3465295242057334</v>
      </c>
      <c r="M164" s="325">
        <f t="shared" si="51"/>
        <v>5.3565295242057331</v>
      </c>
      <c r="N164" s="330">
        <f t="shared" si="52"/>
        <v>-7.394339493680846E-2</v>
      </c>
      <c r="O164" s="330">
        <f t="shared" si="38"/>
        <v>3.9884656560611775</v>
      </c>
      <c r="P164" s="334">
        <f t="shared" si="41"/>
        <v>87.463379224576599</v>
      </c>
      <c r="Q164" s="330">
        <f t="shared" si="53"/>
        <v>5754.7658645456049</v>
      </c>
      <c r="R164" s="279">
        <f>IF(H164&gt;0, rate1(1,$L$52,$L$51,$L$54,L164,$L$53,$L$50,P164),"")</f>
        <v>1173.9833805957687</v>
      </c>
      <c r="S164" s="325">
        <f t="shared" si="54"/>
        <v>1.2290225551279845</v>
      </c>
      <c r="T164" s="325">
        <f t="shared" si="55"/>
        <v>0.32286512084142421</v>
      </c>
      <c r="U164" s="330">
        <f t="shared" si="39"/>
        <v>5.3665295242057329</v>
      </c>
      <c r="V164" s="338">
        <f t="shared" si="56"/>
        <v>5.3665295242057329</v>
      </c>
      <c r="W164" s="330">
        <f t="shared" si="57"/>
        <v>1.7327982644594897E-3</v>
      </c>
      <c r="X164" s="330">
        <f t="shared" si="58"/>
        <v>5787.5053393867647</v>
      </c>
      <c r="Y164" s="330">
        <f t="shared" si="42"/>
        <v>87.790251393070463</v>
      </c>
      <c r="Z164" s="110">
        <f>IF(H164&gt;0, rate1(1,$L$52,$L$51,$L$54,U164,$L$53,$L$50,Y164),"")</f>
        <v>1174.923645920398</v>
      </c>
      <c r="AA164" s="338">
        <f t="shared" si="59"/>
        <v>1.2350254400560934</v>
      </c>
      <c r="AB164" s="338">
        <f t="shared" si="60"/>
        <v>-7.3728114881772963E-3</v>
      </c>
      <c r="AC164" s="330">
        <f t="shared" si="61"/>
        <v>0.32286512084142421</v>
      </c>
      <c r="AD164" s="330">
        <f t="shared" si="62"/>
        <v>-6.1945371949369027E-2</v>
      </c>
      <c r="AE164" s="330">
        <f t="shared" si="63"/>
        <v>-3.7734433009527358E-3</v>
      </c>
      <c r="AF164" s="330">
        <f t="shared" si="64"/>
        <v>715.35946315147862</v>
      </c>
      <c r="AG164" s="330">
        <f t="shared" si="65"/>
        <v>705.27184147237904</v>
      </c>
      <c r="AH164" s="330">
        <f t="shared" si="66"/>
        <v>5.3469683671004837</v>
      </c>
      <c r="AI164" s="330">
        <f t="shared" si="67"/>
        <v>275.01677296111114</v>
      </c>
      <c r="AJ164" s="330">
        <f t="shared" si="68"/>
        <v>8.3515467646819932</v>
      </c>
      <c r="AK164" s="339">
        <f t="shared" si="69"/>
        <v>156.54944314141355</v>
      </c>
      <c r="AL164" s="44">
        <f t="shared" si="70"/>
        <v>2.3832441263915247</v>
      </c>
      <c r="BA164" s="8"/>
    </row>
    <row r="165" spans="1:53" ht="15" x14ac:dyDescent="0.15">
      <c r="A165" s="118"/>
      <c r="B165" s="330">
        <f t="shared" si="43"/>
        <v>715.35946315147862</v>
      </c>
      <c r="C165" s="330">
        <f t="shared" si="44"/>
        <v>705.27184147237904</v>
      </c>
      <c r="D165" s="330">
        <f t="shared" si="45"/>
        <v>5.3469683671004837</v>
      </c>
      <c r="E165" s="330">
        <f t="shared" si="40"/>
        <v>134.48453738986524</v>
      </c>
      <c r="F165" s="330">
        <f t="shared" si="46"/>
        <v>134.48453738986524</v>
      </c>
      <c r="G165" s="330">
        <f t="shared" si="47"/>
        <v>5739.6201929133676</v>
      </c>
      <c r="H165" s="315">
        <f t="shared" si="71"/>
        <v>0.02</v>
      </c>
      <c r="I165" s="330">
        <f t="shared" si="48"/>
        <v>8.0700973432796683</v>
      </c>
      <c r="J165" s="330">
        <f t="shared" si="37"/>
        <v>80</v>
      </c>
      <c r="K165" s="337">
        <f t="shared" si="49"/>
        <v>-1</v>
      </c>
      <c r="L165" s="325">
        <f t="shared" si="50"/>
        <v>5.3269683671004842</v>
      </c>
      <c r="M165" s="325">
        <f t="shared" si="51"/>
        <v>5.3369683671004839</v>
      </c>
      <c r="N165" s="330">
        <f t="shared" si="52"/>
        <v>-7.3679904935328722E-2</v>
      </c>
      <c r="O165" s="330">
        <f t="shared" si="38"/>
        <v>3.9368027734088837</v>
      </c>
      <c r="P165" s="334">
        <f t="shared" si="41"/>
        <v>87.03716145090435</v>
      </c>
      <c r="Q165" s="330">
        <f t="shared" si="53"/>
        <v>5691.076225191704</v>
      </c>
      <c r="R165" s="279">
        <f>IF(H165&gt;0, rate1(1,$L$52,$L$51,$L$54,L165,$L$53,$L$50,P165),"")</f>
        <v>1172.7468203506996</v>
      </c>
      <c r="S165" s="325">
        <f t="shared" si="54"/>
        <v>1.2326690176411528</v>
      </c>
      <c r="T165" s="325">
        <f t="shared" si="55"/>
        <v>0.31667260936720765</v>
      </c>
      <c r="U165" s="330">
        <f t="shared" si="39"/>
        <v>5.3469683671004837</v>
      </c>
      <c r="V165" s="338">
        <f t="shared" si="56"/>
        <v>5.3469683671004837</v>
      </c>
      <c r="W165" s="330">
        <f t="shared" si="57"/>
        <v>1.7201890860967239E-3</v>
      </c>
      <c r="X165" s="330">
        <f t="shared" si="58"/>
        <v>5723.5772406321457</v>
      </c>
      <c r="Y165" s="330">
        <f t="shared" si="42"/>
        <v>87.363634074390276</v>
      </c>
      <c r="Z165" s="110">
        <f>IF(H165&gt;0, rate1(1,$L$52,$L$51,$L$54,U165,$L$53,$L$50,Y165),"")</f>
        <v>1173.6950685745278</v>
      </c>
      <c r="AA165" s="338">
        <f t="shared" si="59"/>
        <v>1.2387070525530439</v>
      </c>
      <c r="AB165" s="338">
        <f t="shared" si="60"/>
        <v>-7.2062767635006292E-3</v>
      </c>
      <c r="AC165" s="330">
        <f t="shared" si="61"/>
        <v>0.31667260936720765</v>
      </c>
      <c r="AD165" s="330">
        <f t="shared" si="62"/>
        <v>-6.3156709511331219E-2</v>
      </c>
      <c r="AE165" s="330">
        <f t="shared" si="63"/>
        <v>-3.7881660604043672E-3</v>
      </c>
      <c r="AF165" s="330">
        <f t="shared" si="64"/>
        <v>714.96911063717607</v>
      </c>
      <c r="AG165" s="330">
        <f t="shared" si="65"/>
        <v>704.95516886301186</v>
      </c>
      <c r="AH165" s="330">
        <f t="shared" si="66"/>
        <v>5.3274054735651477</v>
      </c>
      <c r="AI165" s="330">
        <f t="shared" si="67"/>
        <v>270.02640627284711</v>
      </c>
      <c r="AJ165" s="330">
        <f t="shared" si="68"/>
        <v>8.4265540997577837</v>
      </c>
      <c r="AK165" s="339">
        <f t="shared" si="69"/>
        <v>158.14538815170704</v>
      </c>
      <c r="AL165" s="44">
        <f t="shared" si="70"/>
        <v>2.4052454682284137</v>
      </c>
      <c r="BA165" s="8"/>
    </row>
    <row r="166" spans="1:53" ht="15" x14ac:dyDescent="0.15">
      <c r="A166" s="118"/>
      <c r="B166" s="330">
        <f t="shared" si="43"/>
        <v>714.96911063717607</v>
      </c>
      <c r="C166" s="330">
        <f t="shared" si="44"/>
        <v>704.95516886301186</v>
      </c>
      <c r="D166" s="330">
        <f t="shared" si="45"/>
        <v>5.3274054735651477</v>
      </c>
      <c r="E166" s="330">
        <f t="shared" si="40"/>
        <v>134.48453738986524</v>
      </c>
      <c r="F166" s="330">
        <f t="shared" si="46"/>
        <v>134.48453738986524</v>
      </c>
      <c r="G166" s="330">
        <f t="shared" si="47"/>
        <v>5676.61673169394</v>
      </c>
      <c r="H166" s="315">
        <f t="shared" si="71"/>
        <v>0.02</v>
      </c>
      <c r="I166" s="330">
        <f t="shared" si="48"/>
        <v>8.011153419331368</v>
      </c>
      <c r="J166" s="330">
        <f t="shared" si="37"/>
        <v>80</v>
      </c>
      <c r="K166" s="337">
        <f t="shared" si="49"/>
        <v>-1</v>
      </c>
      <c r="L166" s="325">
        <f t="shared" si="50"/>
        <v>5.3074054735651481</v>
      </c>
      <c r="M166" s="325">
        <f t="shared" si="51"/>
        <v>5.3174054735651479</v>
      </c>
      <c r="N166" s="330">
        <f t="shared" si="52"/>
        <v>-7.3416345493143353E-2</v>
      </c>
      <c r="O166" s="330">
        <f t="shared" si="38"/>
        <v>3.8860112833892639</v>
      </c>
      <c r="P166" s="334">
        <f t="shared" si="41"/>
        <v>86.611427852713661</v>
      </c>
      <c r="Q166" s="330">
        <f t="shared" si="53"/>
        <v>5627.8461599601987</v>
      </c>
      <c r="R166" s="279">
        <f>IF(H166&gt;0, rate1(1,$L$52,$L$51,$L$54,L166,$L$53,$L$50,P166),"")</f>
        <v>1171.4996146135263</v>
      </c>
      <c r="S166" s="325">
        <f t="shared" si="54"/>
        <v>1.2362206957997266</v>
      </c>
      <c r="T166" s="325">
        <f t="shared" si="55"/>
        <v>0.31079556871421393</v>
      </c>
      <c r="U166" s="330">
        <f t="shared" si="39"/>
        <v>5.3274054735651477</v>
      </c>
      <c r="V166" s="338">
        <f t="shared" si="56"/>
        <v>5.3274054735651477</v>
      </c>
      <c r="W166" s="330">
        <f t="shared" si="57"/>
        <v>1.707624839312416E-3</v>
      </c>
      <c r="X166" s="330">
        <f t="shared" si="58"/>
        <v>5660.1095665401544</v>
      </c>
      <c r="Y166" s="330">
        <f t="shared" si="42"/>
        <v>86.937499918197531</v>
      </c>
      <c r="Z166" s="110">
        <f>IF(H166&gt;0, rate1(1,$L$52,$L$51,$L$54,U166,$L$53,$L$50,Y166),"")</f>
        <v>1172.4559435319854</v>
      </c>
      <c r="AA166" s="338">
        <f t="shared" si="59"/>
        <v>1.2422936015077284</v>
      </c>
      <c r="AB166" s="338">
        <f t="shared" si="60"/>
        <v>-7.0477504510491513E-3</v>
      </c>
      <c r="AC166" s="330">
        <f t="shared" si="61"/>
        <v>0.31079556871421393</v>
      </c>
      <c r="AD166" s="330">
        <f t="shared" si="62"/>
        <v>-6.4350981845531438E-2</v>
      </c>
      <c r="AE166" s="330">
        <f t="shared" si="63"/>
        <v>-3.8066387297978578E-3</v>
      </c>
      <c r="AF166" s="330">
        <f t="shared" si="64"/>
        <v>714.58489872296866</v>
      </c>
      <c r="AG166" s="330">
        <f t="shared" si="65"/>
        <v>704.64437329429768</v>
      </c>
      <c r="AH166" s="330">
        <f t="shared" si="66"/>
        <v>5.3078408429393287</v>
      </c>
      <c r="AI166" s="330">
        <f t="shared" si="67"/>
        <v>265.29720098691143</v>
      </c>
      <c r="AJ166" s="330">
        <f t="shared" si="68"/>
        <v>8.5002477666985925</v>
      </c>
      <c r="AK166" s="339">
        <f t="shared" si="69"/>
        <v>159.69523716577049</v>
      </c>
      <c r="AL166" s="44">
        <f t="shared" si="70"/>
        <v>2.4268475807302416</v>
      </c>
      <c r="BA166" s="8"/>
    </row>
    <row r="167" spans="1:53" ht="15" x14ac:dyDescent="0.15">
      <c r="A167" s="118"/>
      <c r="B167" s="330">
        <f t="shared" si="43"/>
        <v>714.58489872296866</v>
      </c>
      <c r="C167" s="330">
        <f t="shared" si="44"/>
        <v>704.64437329429768</v>
      </c>
      <c r="D167" s="330">
        <f t="shared" si="45"/>
        <v>5.3078408429393287</v>
      </c>
      <c r="E167" s="330">
        <f t="shared" si="40"/>
        <v>134.48453738986524</v>
      </c>
      <c r="F167" s="330">
        <f t="shared" si="46"/>
        <v>134.48453738986524</v>
      </c>
      <c r="G167" s="330">
        <f t="shared" si="47"/>
        <v>5614.0704880710018</v>
      </c>
      <c r="H167" s="315">
        <f t="shared" si="71"/>
        <v>0.02</v>
      </c>
      <c r="I167" s="330">
        <f t="shared" si="48"/>
        <v>7.9524203429367848</v>
      </c>
      <c r="J167" s="330">
        <f t="shared" si="37"/>
        <v>80</v>
      </c>
      <c r="K167" s="337">
        <f t="shared" si="49"/>
        <v>-1</v>
      </c>
      <c r="L167" s="325">
        <f t="shared" si="50"/>
        <v>5.2878408429393291</v>
      </c>
      <c r="M167" s="325">
        <f t="shared" si="51"/>
        <v>5.2978408429393289</v>
      </c>
      <c r="N167" s="330">
        <f t="shared" si="52"/>
        <v>-7.3152716589117261E-2</v>
      </c>
      <c r="O167" s="330">
        <f t="shared" si="38"/>
        <v>3.8360461615585377</v>
      </c>
      <c r="P167" s="334">
        <f t="shared" si="41"/>
        <v>86.186179834381363</v>
      </c>
      <c r="Q167" s="330">
        <f t="shared" si="53"/>
        <v>5565.0740850123439</v>
      </c>
      <c r="R167" s="279">
        <f>IF(H167&gt;0, rate1(1,$L$52,$L$51,$L$54,L167,$L$53,$L$50,P167),"")</f>
        <v>1170.2416319460633</v>
      </c>
      <c r="S167" s="325">
        <f t="shared" si="54"/>
        <v>1.2396856706470087</v>
      </c>
      <c r="T167" s="325">
        <f t="shared" si="55"/>
        <v>0.30520271149980904</v>
      </c>
      <c r="U167" s="330">
        <f t="shared" si="39"/>
        <v>5.3078408429393287</v>
      </c>
      <c r="V167" s="338">
        <f t="shared" si="56"/>
        <v>5.3078408429393287</v>
      </c>
      <c r="W167" s="330">
        <f t="shared" si="57"/>
        <v>1.695105535919339E-3</v>
      </c>
      <c r="X167" s="330">
        <f t="shared" si="58"/>
        <v>5597.1007334961987</v>
      </c>
      <c r="Y167" s="330">
        <f t="shared" si="42"/>
        <v>86.511850322589694</v>
      </c>
      <c r="Z167" s="110">
        <f>IF(H167&gt;0, rate1(1,$L$52,$L$51,$L$54,U167,$L$53,$L$50,Y167),"")</f>
        <v>1171.2061409201872</v>
      </c>
      <c r="AA167" s="338">
        <f t="shared" si="59"/>
        <v>1.2457932047637947</v>
      </c>
      <c r="AB167" s="338">
        <f t="shared" si="60"/>
        <v>-6.8964702972497613E-3</v>
      </c>
      <c r="AC167" s="330">
        <f t="shared" si="61"/>
        <v>0.30520271149980904</v>
      </c>
      <c r="AD167" s="330">
        <f t="shared" si="62"/>
        <v>-6.5530217283185949E-2</v>
      </c>
      <c r="AE167" s="330">
        <f t="shared" si="63"/>
        <v>-3.8286971750791125E-3</v>
      </c>
      <c r="AF167" s="330">
        <f t="shared" si="64"/>
        <v>714.20654329487968</v>
      </c>
      <c r="AG167" s="330">
        <f t="shared" si="65"/>
        <v>704.33917058279792</v>
      </c>
      <c r="AH167" s="330">
        <f t="shared" si="66"/>
        <v>5.2882744745568155</v>
      </c>
      <c r="AI167" s="330">
        <f t="shared" si="67"/>
        <v>260.80315651757286</v>
      </c>
      <c r="AJ167" s="330">
        <f t="shared" si="68"/>
        <v>8.5726930879534731</v>
      </c>
      <c r="AK167" s="339">
        <f t="shared" si="69"/>
        <v>161.20122769576437</v>
      </c>
      <c r="AL167" s="44">
        <f t="shared" si="70"/>
        <v>2.4480713568091947</v>
      </c>
      <c r="BA167" s="8"/>
    </row>
    <row r="168" spans="1:53" ht="15" x14ac:dyDescent="0.15">
      <c r="A168" s="118"/>
      <c r="B168" s="330">
        <f t="shared" si="43"/>
        <v>714.20654329487968</v>
      </c>
      <c r="C168" s="330">
        <f t="shared" si="44"/>
        <v>704.33917058279792</v>
      </c>
      <c r="D168" s="330">
        <f t="shared" si="45"/>
        <v>5.2882744745568155</v>
      </c>
      <c r="E168" s="330">
        <f t="shared" si="40"/>
        <v>134.48453738986524</v>
      </c>
      <c r="F168" s="330">
        <f t="shared" si="46"/>
        <v>134.48453738986524</v>
      </c>
      <c r="G168" s="330">
        <f t="shared" si="47"/>
        <v>5551.9798768578166</v>
      </c>
      <c r="H168" s="315">
        <f t="shared" si="71"/>
        <v>0.02</v>
      </c>
      <c r="I168" s="330">
        <f t="shared" si="48"/>
        <v>7.8938981696654089</v>
      </c>
      <c r="J168" s="330">
        <f t="shared" si="37"/>
        <v>80</v>
      </c>
      <c r="K168" s="337">
        <f t="shared" si="49"/>
        <v>-1</v>
      </c>
      <c r="L168" s="325">
        <f t="shared" si="50"/>
        <v>5.268274474556816</v>
      </c>
      <c r="M168" s="325">
        <f t="shared" si="51"/>
        <v>5.2782744745568158</v>
      </c>
      <c r="N168" s="330">
        <f t="shared" si="52"/>
        <v>-7.2889018201976796E-2</v>
      </c>
      <c r="O168" s="330">
        <f t="shared" si="38"/>
        <v>3.7868670365399892</v>
      </c>
      <c r="P168" s="334">
        <f t="shared" si="41"/>
        <v>85.761418808800897</v>
      </c>
      <c r="Q168" s="330">
        <f t="shared" si="53"/>
        <v>5502.7584156558469</v>
      </c>
      <c r="R168" s="279">
        <f>IF(H168&gt;0, rate1(1,$L$52,$L$51,$L$54,L168,$L$53,$L$50,P168),"")</f>
        <v>1168.9727387932671</v>
      </c>
      <c r="S168" s="325">
        <f t="shared" si="54"/>
        <v>1.2430712062890241</v>
      </c>
      <c r="T168" s="325">
        <f t="shared" si="55"/>
        <v>0.29986693740807796</v>
      </c>
      <c r="U168" s="330">
        <f t="shared" si="39"/>
        <v>5.2882744745568155</v>
      </c>
      <c r="V168" s="338">
        <f t="shared" si="56"/>
        <v>5.2882744745568155</v>
      </c>
      <c r="W168" s="330">
        <f t="shared" si="57"/>
        <v>1.6826311877800038E-3</v>
      </c>
      <c r="X168" s="330">
        <f t="shared" si="58"/>
        <v>5534.5491570322083</v>
      </c>
      <c r="Y168" s="330">
        <f t="shared" si="42"/>
        <v>86.0866866941181</v>
      </c>
      <c r="Z168" s="110">
        <f>IF(H168&gt;0, rate1(1,$L$52,$L$51,$L$54,U168,$L$53,$L$50,Y168),"")</f>
        <v>1169.9455287806643</v>
      </c>
      <c r="AA168" s="338">
        <f t="shared" si="59"/>
        <v>1.2492131596084102</v>
      </c>
      <c r="AB168" s="338">
        <f t="shared" si="60"/>
        <v>-6.7517750283489454E-3</v>
      </c>
      <c r="AC168" s="330">
        <f t="shared" si="61"/>
        <v>0.29986693740807796</v>
      </c>
      <c r="AD168" s="330">
        <f t="shared" si="62"/>
        <v>-6.6696249252656797E-2</v>
      </c>
      <c r="AE168" s="330">
        <f t="shared" si="63"/>
        <v>-3.8542074340547857E-3</v>
      </c>
      <c r="AF168" s="330">
        <f t="shared" si="64"/>
        <v>713.83378733926963</v>
      </c>
      <c r="AG168" s="330">
        <f t="shared" si="65"/>
        <v>704.03930364538985</v>
      </c>
      <c r="AH168" s="330">
        <f t="shared" si="66"/>
        <v>5.268706367745529</v>
      </c>
      <c r="AI168" s="330">
        <f t="shared" si="67"/>
        <v>256.52175406385544</v>
      </c>
      <c r="AJ168" s="330">
        <f t="shared" si="68"/>
        <v>8.6439491307489877</v>
      </c>
      <c r="AK168" s="339">
        <f t="shared" si="69"/>
        <v>162.66539499996543</v>
      </c>
      <c r="AL168" s="44">
        <f t="shared" si="70"/>
        <v>2.4689356093306007</v>
      </c>
      <c r="BA168" s="8"/>
    </row>
    <row r="169" spans="1:53" ht="15" x14ac:dyDescent="0.15">
      <c r="A169" s="118"/>
      <c r="B169" s="330">
        <f t="shared" si="43"/>
        <v>713.83378733926963</v>
      </c>
      <c r="C169" s="330">
        <f t="shared" si="44"/>
        <v>704.03930364538985</v>
      </c>
      <c r="D169" s="330">
        <f t="shared" si="45"/>
        <v>5.268706367745529</v>
      </c>
      <c r="E169" s="330">
        <f t="shared" si="40"/>
        <v>134.48453738986524</v>
      </c>
      <c r="F169" s="330">
        <f t="shared" si="46"/>
        <v>134.48453738986524</v>
      </c>
      <c r="G169" s="330">
        <f t="shared" si="47"/>
        <v>5490.343312013616</v>
      </c>
      <c r="H169" s="315">
        <f t="shared" si="71"/>
        <v>0.02</v>
      </c>
      <c r="I169" s="330">
        <f t="shared" si="48"/>
        <v>7.8355869551038273</v>
      </c>
      <c r="J169" s="330">
        <f t="shared" si="37"/>
        <v>80</v>
      </c>
      <c r="K169" s="337">
        <f t="shared" si="49"/>
        <v>-1</v>
      </c>
      <c r="L169" s="325">
        <f t="shared" si="50"/>
        <v>5.2487063677455295</v>
      </c>
      <c r="M169" s="325">
        <f t="shared" si="51"/>
        <v>5.2587063677455292</v>
      </c>
      <c r="N169" s="330">
        <f t="shared" si="52"/>
        <v>-7.2625250310391465E-2</v>
      </c>
      <c r="O169" s="330">
        <f t="shared" si="38"/>
        <v>3.7384375417445996</v>
      </c>
      <c r="P169" s="334">
        <f t="shared" si="41"/>
        <v>85.337146197467305</v>
      </c>
      <c r="Q169" s="330">
        <f t="shared" si="53"/>
        <v>5440.8975663446072</v>
      </c>
      <c r="R169" s="279">
        <f>IF(H169&gt;0, rate1(1,$L$52,$L$51,$L$54,L169,$L$53,$L$50,P169),"")</f>
        <v>1167.6927994411371</v>
      </c>
      <c r="S169" s="325">
        <f t="shared" si="54"/>
        <v>1.2463838651483603</v>
      </c>
      <c r="T169" s="325">
        <f t="shared" si="55"/>
        <v>0.29476463593368868</v>
      </c>
      <c r="U169" s="330">
        <f t="shared" si="39"/>
        <v>5.268706367745529</v>
      </c>
      <c r="V169" s="338">
        <f t="shared" si="56"/>
        <v>5.268706367745529</v>
      </c>
      <c r="W169" s="330">
        <f t="shared" si="57"/>
        <v>1.6702018067498159E-3</v>
      </c>
      <c r="X169" s="330">
        <f t="shared" si="58"/>
        <v>5472.4532518263795</v>
      </c>
      <c r="Y169" s="330">
        <f t="shared" si="42"/>
        <v>85.662010447872163</v>
      </c>
      <c r="Z169" s="110">
        <f>IF(H169&gt;0, rate1(1,$L$52,$L$51,$L$54,U169,$L$53,$L$50,Y169),"")</f>
        <v>1168.6739730276956</v>
      </c>
      <c r="AA169" s="338">
        <f t="shared" si="59"/>
        <v>1.2525600585433678</v>
      </c>
      <c r="AB169" s="338">
        <f t="shared" si="60"/>
        <v>-6.6130876607435564E-3</v>
      </c>
      <c r="AC169" s="330">
        <f t="shared" si="61"/>
        <v>0.29476463593368868</v>
      </c>
      <c r="AD169" s="330">
        <f t="shared" si="62"/>
        <v>-6.7850744498737195E-2</v>
      </c>
      <c r="AE169" s="330">
        <f t="shared" si="63"/>
        <v>-3.8830606978780364E-3</v>
      </c>
      <c r="AF169" s="330">
        <f t="shared" si="64"/>
        <v>713.46639745302559</v>
      </c>
      <c r="AG169" s="330">
        <f t="shared" si="65"/>
        <v>703.74453900945616</v>
      </c>
      <c r="AH169" s="330">
        <f t="shared" si="66"/>
        <v>5.2491365218273485</v>
      </c>
      <c r="AI169" s="330">
        <f t="shared" si="67"/>
        <v>252.43337637670137</v>
      </c>
      <c r="AJ169" s="330">
        <f t="shared" si="68"/>
        <v>8.7140695130758488</v>
      </c>
      <c r="AK169" s="339">
        <f t="shared" si="69"/>
        <v>164.08959861650422</v>
      </c>
      <c r="AL169" s="44">
        <f t="shared" si="70"/>
        <v>2.4894573496557091</v>
      </c>
      <c r="BA169" s="8"/>
    </row>
    <row r="170" spans="1:53" ht="15" x14ac:dyDescent="0.15">
      <c r="A170" s="118"/>
      <c r="B170" s="330">
        <f t="shared" si="43"/>
        <v>713.46639745302559</v>
      </c>
      <c r="C170" s="330">
        <f t="shared" si="44"/>
        <v>703.74453900945616</v>
      </c>
      <c r="D170" s="330">
        <f t="shared" si="45"/>
        <v>5.2491365218273485</v>
      </c>
      <c r="E170" s="330">
        <f t="shared" si="40"/>
        <v>134.48453738986524</v>
      </c>
      <c r="F170" s="330">
        <f t="shared" si="46"/>
        <v>134.48453738986524</v>
      </c>
      <c r="G170" s="330">
        <f t="shared" si="47"/>
        <v>5429.1592066429794</v>
      </c>
      <c r="H170" s="315">
        <f t="shared" si="71"/>
        <v>0.02</v>
      </c>
      <c r="I170" s="330">
        <f t="shared" si="48"/>
        <v>7.7774867548555449</v>
      </c>
      <c r="J170" s="330">
        <f t="shared" si="37"/>
        <v>80</v>
      </c>
      <c r="K170" s="337">
        <f t="shared" si="49"/>
        <v>-1</v>
      </c>
      <c r="L170" s="325">
        <f t="shared" si="50"/>
        <v>5.2291365218273489</v>
      </c>
      <c r="M170" s="325">
        <f t="shared" si="51"/>
        <v>5.2391365218273487</v>
      </c>
      <c r="N170" s="330">
        <f t="shared" si="52"/>
        <v>-7.236141289295972E-2</v>
      </c>
      <c r="O170" s="330">
        <f t="shared" si="38"/>
        <v>3.6907247794265139</v>
      </c>
      <c r="P170" s="334">
        <f t="shared" si="41"/>
        <v>84.913363430561134</v>
      </c>
      <c r="Q170" s="330">
        <f t="shared" si="53"/>
        <v>5379.4899506780976</v>
      </c>
      <c r="R170" s="279">
        <f>IF(H170&gt;0, rate1(1,$L$52,$L$51,$L$54,L170,$L$53,$L$50,P170),"")</f>
        <v>1166.4016759736169</v>
      </c>
      <c r="S170" s="325">
        <f t="shared" si="54"/>
        <v>1.2496296030836802</v>
      </c>
      <c r="T170" s="325">
        <f t="shared" si="55"/>
        <v>0.28987512698445028</v>
      </c>
      <c r="U170" s="330">
        <f t="shared" si="39"/>
        <v>5.2491365218273485</v>
      </c>
      <c r="V170" s="338">
        <f t="shared" si="56"/>
        <v>5.2491365218273485</v>
      </c>
      <c r="W170" s="330">
        <f t="shared" si="57"/>
        <v>1.6578174046557592E-3</v>
      </c>
      <c r="X170" s="330">
        <f t="shared" si="58"/>
        <v>5410.8114317025456</v>
      </c>
      <c r="Y170" s="330">
        <f t="shared" si="42"/>
        <v>85.237823007562227</v>
      </c>
      <c r="Z170" s="110">
        <f>IF(H170&gt;0, rate1(1,$L$52,$L$51,$L$54,U170,$L$53,$L$50,Y170),"")</f>
        <v>1167.3913374059575</v>
      </c>
      <c r="AA170" s="338">
        <f t="shared" si="59"/>
        <v>1.2558398848309438</v>
      </c>
      <c r="AB170" s="338">
        <f t="shared" si="60"/>
        <v>-6.4799020909160707E-3</v>
      </c>
      <c r="AC170" s="330">
        <f t="shared" si="61"/>
        <v>0.28987512698445028</v>
      </c>
      <c r="AD170" s="330">
        <f t="shared" si="62"/>
        <v>-6.8995226351631259E-2</v>
      </c>
      <c r="AE170" s="330">
        <f t="shared" si="63"/>
        <v>-3.9151693931372697E-3</v>
      </c>
      <c r="AF170" s="330">
        <f t="shared" si="64"/>
        <v>713.10416091314823</v>
      </c>
      <c r="AG170" s="330">
        <f t="shared" si="65"/>
        <v>703.45466388247166</v>
      </c>
      <c r="AH170" s="330">
        <f t="shared" si="66"/>
        <v>5.2295649361180949</v>
      </c>
      <c r="AI170" s="330">
        <f t="shared" si="67"/>
        <v>248.52084230973537</v>
      </c>
      <c r="AJ170" s="330">
        <f t="shared" si="68"/>
        <v>8.7831030803841088</v>
      </c>
      <c r="AK170" s="339">
        <f t="shared" si="69"/>
        <v>165.47554451622307</v>
      </c>
      <c r="AL170" s="44">
        <f t="shared" si="70"/>
        <v>2.5096520197658454</v>
      </c>
      <c r="BA170" s="8"/>
    </row>
    <row r="171" spans="1:53" ht="15" x14ac:dyDescent="0.15">
      <c r="A171" s="118"/>
      <c r="B171" s="330">
        <f t="shared" si="43"/>
        <v>713.10416091314823</v>
      </c>
      <c r="C171" s="330">
        <f t="shared" si="44"/>
        <v>703.45466388247166</v>
      </c>
      <c r="D171" s="330">
        <f t="shared" si="45"/>
        <v>5.2295649361180949</v>
      </c>
      <c r="E171" s="330">
        <f t="shared" si="40"/>
        <v>134.48453738986524</v>
      </c>
      <c r="F171" s="330">
        <f t="shared" si="46"/>
        <v>134.48453738986524</v>
      </c>
      <c r="G171" s="330">
        <f t="shared" si="47"/>
        <v>5368.4259729957475</v>
      </c>
      <c r="H171" s="315">
        <f t="shared" si="71"/>
        <v>0.02</v>
      </c>
      <c r="I171" s="330">
        <f t="shared" si="48"/>
        <v>7.7195976245412572</v>
      </c>
      <c r="J171" s="330">
        <f t="shared" si="37"/>
        <v>80</v>
      </c>
      <c r="K171" s="337">
        <f t="shared" si="49"/>
        <v>-1</v>
      </c>
      <c r="L171" s="325">
        <f t="shared" si="50"/>
        <v>5.2095649361180953</v>
      </c>
      <c r="M171" s="325">
        <f t="shared" si="51"/>
        <v>5.2195649361180951</v>
      </c>
      <c r="N171" s="330">
        <f t="shared" si="52"/>
        <v>-7.2097505928130801E-2</v>
      </c>
      <c r="O171" s="330">
        <f t="shared" si="38"/>
        <v>3.6436988739872769</v>
      </c>
      <c r="P171" s="334">
        <f t="shared" si="41"/>
        <v>84.490071947036625</v>
      </c>
      <c r="Q171" s="330">
        <f t="shared" si="53"/>
        <v>5318.5339814012459</v>
      </c>
      <c r="R171" s="279">
        <f>IF(H171&gt;0, rate1(1,$L$52,$L$51,$L$54,L171,$L$53,$L$50,P171),"")</f>
        <v>1165.0992282284733</v>
      </c>
      <c r="S171" s="325">
        <f t="shared" si="54"/>
        <v>1.2528138485485625</v>
      </c>
      <c r="T171" s="325">
        <f t="shared" si="55"/>
        <v>0.28518020805447192</v>
      </c>
      <c r="U171" s="330">
        <f t="shared" si="39"/>
        <v>5.2295649361180949</v>
      </c>
      <c r="V171" s="338">
        <f t="shared" si="56"/>
        <v>5.2295649361180949</v>
      </c>
      <c r="W171" s="330">
        <f t="shared" si="57"/>
        <v>1.6454779933887664E-3</v>
      </c>
      <c r="X171" s="330">
        <f t="shared" si="58"/>
        <v>5349.6221096300651</v>
      </c>
      <c r="Y171" s="330">
        <f t="shared" si="42"/>
        <v>84.814125805606963</v>
      </c>
      <c r="Z171" s="110">
        <f>IF(H171&gt;0, rate1(1,$L$52,$L$51,$L$54,U171,$L$53,$L$50,Y171),"")</f>
        <v>1166.0974834471767</v>
      </c>
      <c r="AA171" s="338">
        <f t="shared" si="59"/>
        <v>1.2590580920070713</v>
      </c>
      <c r="AB171" s="338">
        <f t="shared" si="60"/>
        <v>-6.3517722246786684E-3</v>
      </c>
      <c r="AC171" s="330">
        <f t="shared" si="61"/>
        <v>0.28518020805447192</v>
      </c>
      <c r="AD171" s="330">
        <f t="shared" si="62"/>
        <v>-7.0131094077117109E-2</v>
      </c>
      <c r="AE171" s="330">
        <f t="shared" si="63"/>
        <v>-3.9504640902391424E-3</v>
      </c>
      <c r="AF171" s="330">
        <f t="shared" si="64"/>
        <v>712.74688319916561</v>
      </c>
      <c r="AG171" s="330">
        <f t="shared" si="65"/>
        <v>703.16948367441717</v>
      </c>
      <c r="AH171" s="330">
        <f t="shared" si="66"/>
        <v>5.2099916099273731</v>
      </c>
      <c r="AI171" s="330">
        <f t="shared" si="67"/>
        <v>244.76903009204358</v>
      </c>
      <c r="AJ171" s="330">
        <f t="shared" si="68"/>
        <v>8.8510944776318983</v>
      </c>
      <c r="AK171" s="339">
        <f t="shared" si="69"/>
        <v>166.82480373529162</v>
      </c>
      <c r="AL171" s="44">
        <f t="shared" si="70"/>
        <v>2.5295336871506242</v>
      </c>
      <c r="BA171" s="8"/>
    </row>
    <row r="172" spans="1:53" ht="15" x14ac:dyDescent="0.15">
      <c r="A172" s="118"/>
      <c r="B172" s="330">
        <f t="shared" si="43"/>
        <v>712.74688319916561</v>
      </c>
      <c r="C172" s="330">
        <f t="shared" si="44"/>
        <v>703.16948367441717</v>
      </c>
      <c r="D172" s="330">
        <f t="shared" si="45"/>
        <v>5.2099916099273731</v>
      </c>
      <c r="E172" s="330">
        <f t="shared" si="40"/>
        <v>134.48453738986524</v>
      </c>
      <c r="F172" s="330">
        <f t="shared" si="46"/>
        <v>134.48453738986524</v>
      </c>
      <c r="G172" s="330">
        <f t="shared" si="47"/>
        <v>5308.1420224664134</v>
      </c>
      <c r="H172" s="315">
        <f t="shared" si="71"/>
        <v>0.02</v>
      </c>
      <c r="I172" s="330">
        <f t="shared" si="48"/>
        <v>7.6619196197987556</v>
      </c>
      <c r="J172" s="330">
        <f t="shared" si="37"/>
        <v>80</v>
      </c>
      <c r="K172" s="337">
        <f t="shared" si="49"/>
        <v>-1</v>
      </c>
      <c r="L172" s="325">
        <f t="shared" si="50"/>
        <v>5.1899916099273735</v>
      </c>
      <c r="M172" s="325">
        <f t="shared" si="51"/>
        <v>5.1999916099273733</v>
      </c>
      <c r="N172" s="330">
        <f t="shared" si="52"/>
        <v>-7.1833529394336182E-2</v>
      </c>
      <c r="O172" s="330">
        <f t="shared" si="38"/>
        <v>3.5973325968829748</v>
      </c>
      <c r="P172" s="334">
        <f t="shared" si="41"/>
        <v>84.067273194708179</v>
      </c>
      <c r="Q172" s="330">
        <f t="shared" si="53"/>
        <v>5258.0280704038669</v>
      </c>
      <c r="R172" s="279">
        <f>IF(H172&gt;0, rate1(1,$L$52,$L$51,$L$54,L172,$L$53,$L$50,P172),"")</f>
        <v>1163.7853137521213</v>
      </c>
      <c r="S172" s="325">
        <f t="shared" si="54"/>
        <v>1.255941568972025</v>
      </c>
      <c r="T172" s="325">
        <f t="shared" si="55"/>
        <v>0.28066378463979702</v>
      </c>
      <c r="U172" s="330">
        <f t="shared" si="39"/>
        <v>5.2099916099273731</v>
      </c>
      <c r="V172" s="338">
        <f t="shared" si="56"/>
        <v>5.2099916099273731</v>
      </c>
      <c r="W172" s="330">
        <f t="shared" si="57"/>
        <v>1.6331835847722687E-3</v>
      </c>
      <c r="X172" s="330">
        <f t="shared" si="58"/>
        <v>5288.8836977232486</v>
      </c>
      <c r="Y172" s="330">
        <f t="shared" si="42"/>
        <v>84.390920283218932</v>
      </c>
      <c r="Z172" s="110">
        <f>IF(H172&gt;0, rate1(1,$L$52,$L$51,$L$54,U172,$L$53,$L$50,Y172),"")</f>
        <v>1164.7922704257453</v>
      </c>
      <c r="AA172" s="338">
        <f t="shared" si="59"/>
        <v>1.2622196705586153</v>
      </c>
      <c r="AB172" s="338">
        <f t="shared" si="60"/>
        <v>-6.2283030914234748E-3</v>
      </c>
      <c r="AC172" s="330">
        <f t="shared" si="61"/>
        <v>0.28066378463979702</v>
      </c>
      <c r="AD172" s="330">
        <f t="shared" si="62"/>
        <v>-7.1259639093329885E-2</v>
      </c>
      <c r="AE172" s="330">
        <f t="shared" si="63"/>
        <v>-3.9888910398755079E-3</v>
      </c>
      <c r="AF172" s="330">
        <f t="shared" si="64"/>
        <v>712.39438588513144</v>
      </c>
      <c r="AG172" s="330">
        <f t="shared" si="65"/>
        <v>702.88881988977732</v>
      </c>
      <c r="AH172" s="330">
        <f t="shared" si="66"/>
        <v>5.1904165425585891</v>
      </c>
      <c r="AI172" s="330">
        <f t="shared" si="67"/>
        <v>241.1645698938392</v>
      </c>
      <c r="AJ172" s="330">
        <f t="shared" si="68"/>
        <v>8.9180846359357417</v>
      </c>
      <c r="AK172" s="339">
        <f t="shared" si="69"/>
        <v>168.13882815382271</v>
      </c>
      <c r="AL172" s="44">
        <f t="shared" si="70"/>
        <v>2.5491152095579879</v>
      </c>
      <c r="BA172" s="8"/>
    </row>
    <row r="173" spans="1:53" ht="15" x14ac:dyDescent="0.15">
      <c r="A173" s="118"/>
      <c r="B173" s="330">
        <f t="shared" si="43"/>
        <v>712.39438588513144</v>
      </c>
      <c r="C173" s="330">
        <f t="shared" si="44"/>
        <v>702.88881988977732</v>
      </c>
      <c r="D173" s="330">
        <f t="shared" si="45"/>
        <v>5.1904165425585891</v>
      </c>
      <c r="E173" s="330">
        <f t="shared" si="40"/>
        <v>134.48453738986524</v>
      </c>
      <c r="F173" s="330">
        <f t="shared" si="46"/>
        <v>134.48453738986524</v>
      </c>
      <c r="G173" s="330">
        <f t="shared" si="47"/>
        <v>5248.3057655941284</v>
      </c>
      <c r="H173" s="315">
        <f t="shared" si="71"/>
        <v>0.02</v>
      </c>
      <c r="I173" s="330">
        <f t="shared" si="48"/>
        <v>7.6044527962832946</v>
      </c>
      <c r="J173" s="330">
        <f t="shared" si="37"/>
        <v>80</v>
      </c>
      <c r="K173" s="337">
        <f t="shared" si="49"/>
        <v>-1</v>
      </c>
      <c r="L173" s="325">
        <f t="shared" si="50"/>
        <v>5.1704165425585895</v>
      </c>
      <c r="M173" s="325">
        <f t="shared" si="51"/>
        <v>5.1804165425585893</v>
      </c>
      <c r="N173" s="330">
        <f t="shared" si="52"/>
        <v>-7.1569483269865231E-2</v>
      </c>
      <c r="O173" s="330">
        <f t="shared" si="38"/>
        <v>3.5516010494931987</v>
      </c>
      <c r="P173" s="334">
        <f t="shared" si="41"/>
        <v>83.644968630342234</v>
      </c>
      <c r="Q173" s="330">
        <f t="shared" si="53"/>
        <v>5197.9706287206463</v>
      </c>
      <c r="R173" s="279">
        <f>IF(H173&gt;0, rate1(1,$L$52,$L$51,$L$54,L173,$L$53,$L$50,P173),"")</f>
        <v>1162.4597877533718</v>
      </c>
      <c r="S173" s="325">
        <f t="shared" si="54"/>
        <v>1.2590173268159215</v>
      </c>
      <c r="T173" s="325">
        <f t="shared" si="55"/>
        <v>0.27631156629428211</v>
      </c>
      <c r="U173" s="330">
        <f t="shared" si="39"/>
        <v>5.1904165425585891</v>
      </c>
      <c r="V173" s="338">
        <f t="shared" si="56"/>
        <v>5.1904165425585891</v>
      </c>
      <c r="W173" s="330">
        <f t="shared" si="57"/>
        <v>1.6209341906900931E-3</v>
      </c>
      <c r="X173" s="330">
        <f t="shared" si="58"/>
        <v>5228.5946072413562</v>
      </c>
      <c r="Y173" s="330">
        <f t="shared" si="42"/>
        <v>83.968207890495449</v>
      </c>
      <c r="Z173" s="110">
        <f>IF(H173&gt;0, rate1(1,$L$52,$L$51,$L$54,U173,$L$53,$L$50,Y173),"")</f>
        <v>1163.4755553132836</v>
      </c>
      <c r="AA173" s="338">
        <f t="shared" si="59"/>
        <v>1.2653292042310347</v>
      </c>
      <c r="AB173" s="338">
        <f t="shared" si="60"/>
        <v>-6.1091435275201335E-3</v>
      </c>
      <c r="AC173" s="330">
        <f t="shared" si="61"/>
        <v>0.27631156629428211</v>
      </c>
      <c r="AD173" s="330">
        <f t="shared" si="62"/>
        <v>-7.2382058660183823E-2</v>
      </c>
      <c r="AE173" s="330">
        <f t="shared" si="63"/>
        <v>-4.0304101966867198E-3</v>
      </c>
      <c r="AF173" s="330">
        <f t="shared" si="64"/>
        <v>712.04650483556725</v>
      </c>
      <c r="AG173" s="330">
        <f t="shared" si="65"/>
        <v>702.6125083234831</v>
      </c>
      <c r="AH173" s="330">
        <f t="shared" si="66"/>
        <v>5.1708397333087275</v>
      </c>
      <c r="AI173" s="330">
        <f t="shared" si="67"/>
        <v>237.69559102624595</v>
      </c>
      <c r="AJ173" s="330">
        <f t="shared" si="68"/>
        <v>8.9841111889985878</v>
      </c>
      <c r="AK173" s="339">
        <f t="shared" si="69"/>
        <v>169.41896394160625</v>
      </c>
      <c r="AL173" s="44">
        <f t="shared" si="70"/>
        <v>2.5684083751494948</v>
      </c>
      <c r="BA173" s="8"/>
    </row>
    <row r="174" spans="1:53" ht="15" x14ac:dyDescent="0.15">
      <c r="A174" s="118"/>
      <c r="B174" s="330">
        <f t="shared" si="43"/>
        <v>712.04650483556725</v>
      </c>
      <c r="C174" s="330">
        <f t="shared" si="44"/>
        <v>702.6125083234831</v>
      </c>
      <c r="D174" s="330">
        <f t="shared" si="45"/>
        <v>5.1708397333087275</v>
      </c>
      <c r="E174" s="330">
        <f t="shared" si="40"/>
        <v>134.48453738986524</v>
      </c>
      <c r="F174" s="330">
        <f t="shared" si="46"/>
        <v>134.48453738986524</v>
      </c>
      <c r="G174" s="330">
        <f t="shared" si="47"/>
        <v>5188.9156120619764</v>
      </c>
      <c r="H174" s="315">
        <f t="shared" si="71"/>
        <v>0.02</v>
      </c>
      <c r="I174" s="330">
        <f t="shared" si="48"/>
        <v>7.5471972096673205</v>
      </c>
      <c r="J174" s="330">
        <f t="shared" si="37"/>
        <v>80</v>
      </c>
      <c r="K174" s="337">
        <f t="shared" si="49"/>
        <v>-1</v>
      </c>
      <c r="L174" s="325">
        <f t="shared" si="50"/>
        <v>5.1508397333087279</v>
      </c>
      <c r="M174" s="325">
        <f t="shared" si="51"/>
        <v>5.1608397333087277</v>
      </c>
      <c r="N174" s="330">
        <f t="shared" si="52"/>
        <v>-7.1305367532929154E-2</v>
      </c>
      <c r="O174" s="330">
        <f t="shared" si="38"/>
        <v>3.5064813932968253</v>
      </c>
      <c r="P174" s="334">
        <f t="shared" si="41"/>
        <v>83.22315971974453</v>
      </c>
      <c r="Q174" s="330">
        <f t="shared" si="53"/>
        <v>5138.3600665303993</v>
      </c>
      <c r="R174" s="279">
        <f>IF(H174&gt;0, rate1(1,$L$52,$L$51,$L$54,L174,$L$53,$L$50,P174),"")</f>
        <v>1161.1225030560545</v>
      </c>
      <c r="S174" s="325">
        <f t="shared" si="54"/>
        <v>1.2620453272226291</v>
      </c>
      <c r="T174" s="325">
        <f t="shared" si="55"/>
        <v>0.27211081490626765</v>
      </c>
      <c r="U174" s="330">
        <f t="shared" si="39"/>
        <v>5.1708397333087275</v>
      </c>
      <c r="V174" s="338">
        <f t="shared" si="56"/>
        <v>5.1708397333087275</v>
      </c>
      <c r="W174" s="330">
        <f t="shared" si="57"/>
        <v>1.6087298230083036E-3</v>
      </c>
      <c r="X174" s="330">
        <f t="shared" si="58"/>
        <v>5168.7532485878428</v>
      </c>
      <c r="Y174" s="330">
        <f t="shared" si="42"/>
        <v>83.545990086505029</v>
      </c>
      <c r="Z174" s="110">
        <f>IF(H174&gt;0, rate1(1,$L$52,$L$51,$L$54,U174,$L$53,$L$50,Y174),"")</f>
        <v>1162.1471927320999</v>
      </c>
      <c r="AA174" s="338">
        <f t="shared" si="59"/>
        <v>1.2683909178885022</v>
      </c>
      <c r="AB174" s="338">
        <f t="shared" si="60"/>
        <v>-5.9939801080624456E-3</v>
      </c>
      <c r="AC174" s="330">
        <f t="shared" si="61"/>
        <v>0.27211081490626765</v>
      </c>
      <c r="AD174" s="330">
        <f t="shared" si="62"/>
        <v>-7.3499467512488537E-2</v>
      </c>
      <c r="AE174" s="330">
        <f t="shared" si="63"/>
        <v>-4.0749936202771186E-3</v>
      </c>
      <c r="AF174" s="330">
        <f t="shared" si="64"/>
        <v>711.70308865312802</v>
      </c>
      <c r="AG174" s="330">
        <f t="shared" si="65"/>
        <v>702.34039750857687</v>
      </c>
      <c r="AH174" s="330">
        <f t="shared" si="66"/>
        <v>5.151261181468386</v>
      </c>
      <c r="AI174" s="330">
        <f t="shared" si="67"/>
        <v>234.35151260101898</v>
      </c>
      <c r="AJ174" s="330">
        <f t="shared" si="68"/>
        <v>9.0492088313877606</v>
      </c>
      <c r="AK174" s="339">
        <f t="shared" si="69"/>
        <v>170.6664630824456</v>
      </c>
      <c r="AL174" s="44">
        <f t="shared" si="70"/>
        <v>2.5874240224315943</v>
      </c>
      <c r="BA174" s="8"/>
    </row>
    <row r="175" spans="1:53" ht="15" x14ac:dyDescent="0.15">
      <c r="A175" s="118"/>
      <c r="B175" s="330">
        <f t="shared" si="43"/>
        <v>711.70308865312802</v>
      </c>
      <c r="C175" s="330">
        <f t="shared" si="44"/>
        <v>702.34039750857687</v>
      </c>
      <c r="D175" s="330">
        <f t="shared" si="45"/>
        <v>5.151261181468386</v>
      </c>
      <c r="E175" s="330">
        <f t="shared" si="40"/>
        <v>134.48453738986524</v>
      </c>
      <c r="F175" s="330">
        <f t="shared" si="46"/>
        <v>134.48453738986524</v>
      </c>
      <c r="G175" s="330">
        <f t="shared" si="47"/>
        <v>5129.9699706969668</v>
      </c>
      <c r="H175" s="315">
        <f t="shared" si="71"/>
        <v>0.02</v>
      </c>
      <c r="I175" s="330">
        <f t="shared" si="48"/>
        <v>7.4901529156409197</v>
      </c>
      <c r="J175" s="330">
        <f t="shared" si="37"/>
        <v>80</v>
      </c>
      <c r="K175" s="337">
        <f t="shared" si="49"/>
        <v>-1</v>
      </c>
      <c r="L175" s="325">
        <f t="shared" si="50"/>
        <v>5.1312611814683864</v>
      </c>
      <c r="M175" s="325">
        <f t="shared" si="51"/>
        <v>5.1412611814683862</v>
      </c>
      <c r="N175" s="330">
        <f t="shared" si="52"/>
        <v>-7.1041182161643235E-2</v>
      </c>
      <c r="O175" s="330">
        <f t="shared" si="38"/>
        <v>3.4619526189526089</v>
      </c>
      <c r="P175" s="334">
        <f t="shared" si="41"/>
        <v>82.80184793785493</v>
      </c>
      <c r="Q175" s="330">
        <f t="shared" si="53"/>
        <v>5079.1947931561117</v>
      </c>
      <c r="R175" s="279">
        <f>IF(H175&gt;0, rate1(1,$L$52,$L$51,$L$54,L175,$L$53,$L$50,P175),"")</f>
        <v>1159.7733100505129</v>
      </c>
      <c r="S175" s="325">
        <f t="shared" si="54"/>
        <v>1.265029458759503</v>
      </c>
      <c r="T175" s="325">
        <f t="shared" si="55"/>
        <v>0.26805013485730461</v>
      </c>
      <c r="U175" s="330">
        <f t="shared" si="39"/>
        <v>5.151261181468386</v>
      </c>
      <c r="V175" s="338">
        <f t="shared" si="56"/>
        <v>5.151261181468386</v>
      </c>
      <c r="W175" s="330">
        <f t="shared" si="57"/>
        <v>1.5965704935894109E-3</v>
      </c>
      <c r="X175" s="330">
        <f t="shared" si="58"/>
        <v>5109.3580313104021</v>
      </c>
      <c r="Y175" s="330">
        <f t="shared" si="42"/>
        <v>83.124268339381103</v>
      </c>
      <c r="Z175" s="110">
        <f>IF(H175&gt;0, rate1(1,$L$52,$L$51,$L$54,U175,$L$53,$L$50,Y175),"")</f>
        <v>1160.807034907546</v>
      </c>
      <c r="AA175" s="338">
        <f t="shared" si="59"/>
        <v>1.2714087184397673</v>
      </c>
      <c r="AB175" s="338">
        <f t="shared" si="60"/>
        <v>-5.8825320821214947E-3</v>
      </c>
      <c r="AC175" s="330">
        <f t="shared" si="61"/>
        <v>0.26805013485730461</v>
      </c>
      <c r="AD175" s="330">
        <f t="shared" si="62"/>
        <v>-7.4612907807887943E-2</v>
      </c>
      <c r="AE175" s="330">
        <f t="shared" si="63"/>
        <v>-4.1226241766894036E-3</v>
      </c>
      <c r="AF175" s="330">
        <f t="shared" si="64"/>
        <v>711.36399733610904</v>
      </c>
      <c r="AG175" s="330">
        <f t="shared" si="65"/>
        <v>702.07234737371959</v>
      </c>
      <c r="AH175" s="330">
        <f t="shared" si="66"/>
        <v>5.1316808863215604</v>
      </c>
      <c r="AI175" s="330">
        <f t="shared" si="67"/>
        <v>231.12286904208025</v>
      </c>
      <c r="AJ175" s="330">
        <f t="shared" si="68"/>
        <v>9.1134096283438932</v>
      </c>
      <c r="AK175" s="339">
        <f t="shared" si="69"/>
        <v>171.88249330489137</v>
      </c>
      <c r="AL175" s="44">
        <f t="shared" si="70"/>
        <v>2.6061721434396756</v>
      </c>
      <c r="BA175" s="8"/>
    </row>
    <row r="176" spans="1:53" ht="15" x14ac:dyDescent="0.15">
      <c r="A176" s="118"/>
      <c r="B176" s="330">
        <f t="shared" si="43"/>
        <v>711.36399733610904</v>
      </c>
      <c r="C176" s="330">
        <f t="shared" si="44"/>
        <v>702.07234737371959</v>
      </c>
      <c r="D176" s="330">
        <f t="shared" si="45"/>
        <v>5.1316808863215604</v>
      </c>
      <c r="E176" s="330">
        <f t="shared" si="40"/>
        <v>134.48453738986524</v>
      </c>
      <c r="F176" s="330">
        <f t="shared" si="46"/>
        <v>134.48453738986524</v>
      </c>
      <c r="G176" s="330">
        <f t="shared" si="47"/>
        <v>5071.4672494693623</v>
      </c>
      <c r="H176" s="315">
        <f t="shared" si="71"/>
        <v>0.02</v>
      </c>
      <c r="I176" s="330">
        <f t="shared" si="48"/>
        <v>7.4333199699115546</v>
      </c>
      <c r="J176" s="330">
        <f t="shared" si="37"/>
        <v>80</v>
      </c>
      <c r="K176" s="337">
        <f t="shared" si="49"/>
        <v>-1</v>
      </c>
      <c r="L176" s="325">
        <f t="shared" si="50"/>
        <v>5.1116808863215608</v>
      </c>
      <c r="M176" s="325">
        <f t="shared" si="51"/>
        <v>5.1216808863215606</v>
      </c>
      <c r="N176" s="330">
        <f t="shared" si="52"/>
        <v>-7.0776927134026835E-2</v>
      </c>
      <c r="O176" s="330">
        <f t="shared" si="38"/>
        <v>3.4179953476003879</v>
      </c>
      <c r="P176" s="334">
        <f t="shared" si="41"/>
        <v>82.381034768837793</v>
      </c>
      <c r="Q176" s="330">
        <f t="shared" si="53"/>
        <v>5020.4732170642183</v>
      </c>
      <c r="R176" s="279">
        <f>IF(H176&gt;0, rate1(1,$L$52,$L$51,$L$54,L176,$L$53,$L$50,P176),"")</f>
        <v>1158.4120566439074</v>
      </c>
      <c r="S176" s="325">
        <f t="shared" si="54"/>
        <v>1.267973328455863</v>
      </c>
      <c r="T176" s="325">
        <f t="shared" si="55"/>
        <v>0.26411929702804088</v>
      </c>
      <c r="U176" s="330">
        <f t="shared" si="39"/>
        <v>5.1316808863215604</v>
      </c>
      <c r="V176" s="338">
        <f t="shared" si="56"/>
        <v>5.1316808863215604</v>
      </c>
      <c r="W176" s="330">
        <f t="shared" si="57"/>
        <v>1.5844562143207952E-3</v>
      </c>
      <c r="X176" s="330">
        <f t="shared" si="58"/>
        <v>5050.4073641002533</v>
      </c>
      <c r="Y176" s="330">
        <f t="shared" si="42"/>
        <v>82.703044126411555</v>
      </c>
      <c r="Z176" s="110">
        <f>IF(H176&gt;0, rate1(1,$L$52,$L$51,$L$54,U176,$L$53,$L$50,Y176),"")</f>
        <v>1159.4549316192038</v>
      </c>
      <c r="AA176" s="338">
        <f t="shared" si="59"/>
        <v>1.2743862300309243</v>
      </c>
      <c r="AB176" s="338">
        <f t="shared" si="60"/>
        <v>-5.7745471197378278E-3</v>
      </c>
      <c r="AC176" s="330">
        <f t="shared" si="61"/>
        <v>0.26411929702804088</v>
      </c>
      <c r="AD176" s="330">
        <f t="shared" si="62"/>
        <v>-7.5723357683617681E-2</v>
      </c>
      <c r="AE176" s="330">
        <f t="shared" si="63"/>
        <v>-4.1732944780224872E-3</v>
      </c>
      <c r="AF176" s="330">
        <f t="shared" si="64"/>
        <v>711.02910111194694</v>
      </c>
      <c r="AG176" s="330">
        <f t="shared" si="65"/>
        <v>701.80822807669153</v>
      </c>
      <c r="AH176" s="330">
        <f t="shared" si="66"/>
        <v>5.1120988471456057</v>
      </c>
      <c r="AI176" s="330">
        <f t="shared" si="67"/>
        <v>228.00116375966761</v>
      </c>
      <c r="AJ176" s="330">
        <f t="shared" si="68"/>
        <v>9.1767432849438002</v>
      </c>
      <c r="AK176" s="339">
        <f t="shared" si="69"/>
        <v>173.06814668261856</v>
      </c>
      <c r="AL176" s="44">
        <f t="shared" si="70"/>
        <v>2.6246619729630423</v>
      </c>
      <c r="BA176" s="8"/>
    </row>
    <row r="177" spans="1:53" ht="15" x14ac:dyDescent="0.15">
      <c r="A177" s="118"/>
      <c r="B177" s="330">
        <f t="shared" si="43"/>
        <v>711.02910111194694</v>
      </c>
      <c r="C177" s="330">
        <f t="shared" si="44"/>
        <v>701.80822807669153</v>
      </c>
      <c r="D177" s="330">
        <f t="shared" si="45"/>
        <v>5.1120988471456057</v>
      </c>
      <c r="E177" s="330">
        <f t="shared" si="40"/>
        <v>134.48453738986524</v>
      </c>
      <c r="F177" s="330">
        <f t="shared" si="46"/>
        <v>134.48453738986524</v>
      </c>
      <c r="G177" s="330">
        <f t="shared" si="47"/>
        <v>5013.4058554924959</v>
      </c>
      <c r="H177" s="315">
        <f t="shared" si="71"/>
        <v>0.02</v>
      </c>
      <c r="I177" s="330">
        <f t="shared" si="48"/>
        <v>7.3766984282043273</v>
      </c>
      <c r="J177" s="330">
        <f t="shared" si="37"/>
        <v>80</v>
      </c>
      <c r="K177" s="337">
        <f t="shared" si="49"/>
        <v>-1</v>
      </c>
      <c r="L177" s="325">
        <f t="shared" si="50"/>
        <v>5.0920988471456061</v>
      </c>
      <c r="M177" s="325">
        <f t="shared" si="51"/>
        <v>5.1020988471456059</v>
      </c>
      <c r="N177" s="330">
        <f t="shared" si="52"/>
        <v>-7.0512602427992732E-2</v>
      </c>
      <c r="O177" s="330">
        <f t="shared" si="38"/>
        <v>3.3745916590219576</v>
      </c>
      <c r="P177" s="334">
        <f t="shared" si="41"/>
        <v>81.960721706177523</v>
      </c>
      <c r="Q177" s="330">
        <f t="shared" si="53"/>
        <v>4962.1937458644452</v>
      </c>
      <c r="R177" s="279">
        <f>IF(H177&gt;0, rate1(1,$L$52,$L$51,$L$54,L177,$L$53,$L$50,P177),"")</f>
        <v>1157.0385882093206</v>
      </c>
      <c r="S177" s="325">
        <f t="shared" si="54"/>
        <v>1.2708802920904883</v>
      </c>
      <c r="T177" s="325">
        <f t="shared" si="55"/>
        <v>0.26030909035064764</v>
      </c>
      <c r="U177" s="330">
        <f t="shared" si="39"/>
        <v>5.1120988471456057</v>
      </c>
      <c r="V177" s="338">
        <f t="shared" si="56"/>
        <v>5.1120988471456057</v>
      </c>
      <c r="W177" s="330">
        <f t="shared" si="57"/>
        <v>1.5723869970756255E-3</v>
      </c>
      <c r="X177" s="330">
        <f t="shared" si="58"/>
        <v>4991.8996547919705</v>
      </c>
      <c r="Y177" s="330">
        <f t="shared" si="42"/>
        <v>82.28231893413313</v>
      </c>
      <c r="Z177" s="110">
        <f>IF(H177&gt;0, rate1(1,$L$52,$L$51,$L$54,U177,$L$53,$L$50,Y177),"")</f>
        <v>1158.0907301509012</v>
      </c>
      <c r="AA177" s="338">
        <f t="shared" si="59"/>
        <v>1.2773268244673694</v>
      </c>
      <c r="AB177" s="338">
        <f t="shared" si="60"/>
        <v>-5.6697977200565897E-3</v>
      </c>
      <c r="AC177" s="330">
        <f t="shared" si="61"/>
        <v>0.26030909035064764</v>
      </c>
      <c r="AD177" s="330">
        <f t="shared" si="62"/>
        <v>-7.683173865752875E-2</v>
      </c>
      <c r="AE177" s="330">
        <f t="shared" si="63"/>
        <v>-4.2270060148773356E-3</v>
      </c>
      <c r="AF177" s="330">
        <f t="shared" si="64"/>
        <v>710.69827941916833</v>
      </c>
      <c r="AG177" s="330">
        <f t="shared" si="65"/>
        <v>701.54791898634085</v>
      </c>
      <c r="AH177" s="330">
        <f t="shared" si="66"/>
        <v>5.092515063211108</v>
      </c>
      <c r="AI177" s="330">
        <f t="shared" si="67"/>
        <v>224.9787457421904</v>
      </c>
      <c r="AJ177" s="330">
        <f t="shared" si="68"/>
        <v>9.2392373809832975</v>
      </c>
      <c r="AK177" s="339">
        <f t="shared" si="69"/>
        <v>174.22444711746661</v>
      </c>
      <c r="AL177" s="44">
        <f t="shared" si="70"/>
        <v>2.6429020660638156</v>
      </c>
      <c r="BA177" s="8"/>
    </row>
    <row r="178" spans="1:53" ht="15" x14ac:dyDescent="0.15">
      <c r="A178" s="118"/>
      <c r="B178" s="330">
        <f t="shared" si="43"/>
        <v>710.69827941916833</v>
      </c>
      <c r="C178" s="330">
        <f t="shared" si="44"/>
        <v>701.54791898634085</v>
      </c>
      <c r="D178" s="330">
        <f t="shared" si="45"/>
        <v>5.092515063211108</v>
      </c>
      <c r="E178" s="330">
        <f t="shared" si="40"/>
        <v>134.48453738986524</v>
      </c>
      <c r="F178" s="330">
        <f t="shared" si="46"/>
        <v>134.48453738986524</v>
      </c>
      <c r="G178" s="330">
        <f t="shared" si="47"/>
        <v>4955.784195022301</v>
      </c>
      <c r="H178" s="315">
        <f t="shared" si="71"/>
        <v>0.02</v>
      </c>
      <c r="I178" s="330">
        <f t="shared" si="48"/>
        <v>7.3202883462619868</v>
      </c>
      <c r="J178" s="330">
        <f t="shared" si="37"/>
        <v>80</v>
      </c>
      <c r="K178" s="337">
        <f t="shared" si="49"/>
        <v>-1</v>
      </c>
      <c r="L178" s="325">
        <f t="shared" si="50"/>
        <v>5.0725150632111085</v>
      </c>
      <c r="M178" s="325">
        <f t="shared" si="51"/>
        <v>5.0825150632111082</v>
      </c>
      <c r="N178" s="330">
        <f t="shared" si="52"/>
        <v>-7.0248208021389758E-2</v>
      </c>
      <c r="O178" s="330">
        <f t="shared" si="38"/>
        <v>3.3317249423292097</v>
      </c>
      <c r="P178" s="334">
        <f t="shared" si="41"/>
        <v>81.540910252773756</v>
      </c>
      <c r="Q178" s="330">
        <f t="shared" si="53"/>
        <v>4904.3547863093536</v>
      </c>
      <c r="R178" s="279">
        <f>IF(H178&gt;0, rate1(1,$L$52,$L$51,$L$54,L178,$L$53,$L$50,P178),"")</f>
        <v>1155.6527475336154</v>
      </c>
      <c r="S178" s="325">
        <f t="shared" si="54"/>
        <v>1.273753480502148</v>
      </c>
      <c r="T178" s="325">
        <f t="shared" si="55"/>
        <v>0.25661119592902698</v>
      </c>
      <c r="U178" s="330">
        <f t="shared" si="39"/>
        <v>5.092515063211108</v>
      </c>
      <c r="V178" s="338">
        <f t="shared" si="56"/>
        <v>5.092515063211108</v>
      </c>
      <c r="W178" s="330">
        <f t="shared" si="57"/>
        <v>1.5603628537235181E-3</v>
      </c>
      <c r="X178" s="330">
        <f t="shared" si="58"/>
        <v>4933.8333103630457</v>
      </c>
      <c r="Y178" s="330">
        <f t="shared" si="42"/>
        <v>81.862094258425728</v>
      </c>
      <c r="Z178" s="110">
        <f>IF(H178&gt;0, rate1(1,$L$52,$L$51,$L$54,U178,$L$53,$L$50,Y178),"")</f>
        <v>1156.7142752395032</v>
      </c>
      <c r="AA178" s="338">
        <f t="shared" si="59"/>
        <v>1.2802336476409772</v>
      </c>
      <c r="AB178" s="338">
        <f t="shared" si="60"/>
        <v>-5.5680781621291423E-3</v>
      </c>
      <c r="AC178" s="330">
        <f t="shared" si="61"/>
        <v>0.25661119592902698</v>
      </c>
      <c r="AD178" s="330">
        <f t="shared" si="62"/>
        <v>-7.7938922062977964E-2</v>
      </c>
      <c r="AE178" s="330">
        <f t="shared" si="63"/>
        <v>-4.2837684449094447E-3</v>
      </c>
      <c r="AF178" s="330">
        <f t="shared" si="64"/>
        <v>710.37142001521795</v>
      </c>
      <c r="AG178" s="330">
        <f t="shared" si="65"/>
        <v>701.29130779041179</v>
      </c>
      <c r="AH178" s="330">
        <f t="shared" si="66"/>
        <v>5.0729295337817506</v>
      </c>
      <c r="AI178" s="330">
        <f t="shared" si="67"/>
        <v>222.04870492168558</v>
      </c>
      <c r="AJ178" s="330">
        <f t="shared" si="68"/>
        <v>9.3009175767948769</v>
      </c>
      <c r="AK178" s="339">
        <f t="shared" si="69"/>
        <v>175.35235687873185</v>
      </c>
      <c r="AL178" s="44">
        <f t="shared" si="70"/>
        <v>2.6609003657231907</v>
      </c>
      <c r="BA178" s="8"/>
    </row>
    <row r="179" spans="1:53" ht="15" x14ac:dyDescent="0.15">
      <c r="A179" s="118"/>
      <c r="B179" s="330">
        <f t="shared" si="43"/>
        <v>710.37142001521795</v>
      </c>
      <c r="C179" s="330">
        <f t="shared" si="44"/>
        <v>701.29130779041179</v>
      </c>
      <c r="D179" s="330">
        <f t="shared" si="45"/>
        <v>5.0729295337817506</v>
      </c>
      <c r="E179" s="330">
        <f t="shared" si="40"/>
        <v>134.48453738986524</v>
      </c>
      <c r="F179" s="330">
        <f t="shared" si="46"/>
        <v>134.48453738986524</v>
      </c>
      <c r="G179" s="330">
        <f t="shared" si="47"/>
        <v>4898.6006734569391</v>
      </c>
      <c r="H179" s="315">
        <f t="shared" si="71"/>
        <v>0.02</v>
      </c>
      <c r="I179" s="330">
        <f t="shared" si="48"/>
        <v>7.2640897798449267</v>
      </c>
      <c r="J179" s="330">
        <f t="shared" si="37"/>
        <v>80</v>
      </c>
      <c r="K179" s="337">
        <f t="shared" si="49"/>
        <v>-1</v>
      </c>
      <c r="L179" s="325">
        <f t="shared" si="50"/>
        <v>5.052929533781751</v>
      </c>
      <c r="M179" s="325">
        <f t="shared" si="51"/>
        <v>5.0629295337817508</v>
      </c>
      <c r="N179" s="330">
        <f t="shared" si="52"/>
        <v>-6.998374389192108E-2</v>
      </c>
      <c r="O179" s="330">
        <f t="shared" si="38"/>
        <v>3.2893797656535475</v>
      </c>
      <c r="P179" s="334">
        <f t="shared" si="41"/>
        <v>81.121601921037666</v>
      </c>
      <c r="Q179" s="330">
        <f t="shared" si="53"/>
        <v>4846.9547442939247</v>
      </c>
      <c r="R179" s="279">
        <f>IF(H179&gt;0, rate1(1,$L$52,$L$51,$L$54,L179,$L$53,$L$50,P179),"")</f>
        <v>1154.2543747640116</v>
      </c>
      <c r="S179" s="325">
        <f t="shared" si="54"/>
        <v>1.2765958225512104</v>
      </c>
      <c r="T179" s="325">
        <f t="shared" si="55"/>
        <v>0.25301807976135982</v>
      </c>
      <c r="U179" s="330">
        <f t="shared" si="39"/>
        <v>5.0729295337817506</v>
      </c>
      <c r="V179" s="338">
        <f t="shared" si="56"/>
        <v>5.0729295337817506</v>
      </c>
      <c r="W179" s="330">
        <f t="shared" si="57"/>
        <v>1.5483837961518532E-3</v>
      </c>
      <c r="X179" s="330">
        <f t="shared" si="58"/>
        <v>4876.2067369334463</v>
      </c>
      <c r="Y179" s="330">
        <f t="shared" si="42"/>
        <v>81.442371604607558</v>
      </c>
      <c r="Z179" s="110">
        <f>IF(H179&gt;0, rate1(1,$L$52,$L$51,$L$54,U179,$L$53,$L$50,Y179),"")</f>
        <v>1155.3254090224539</v>
      </c>
      <c r="AA179" s="338">
        <f t="shared" si="59"/>
        <v>1.2831096425933299</v>
      </c>
      <c r="AB179" s="338">
        <f t="shared" si="60"/>
        <v>-5.4692019034336247E-3</v>
      </c>
      <c r="AC179" s="330">
        <f t="shared" si="61"/>
        <v>0.25301807976135982</v>
      </c>
      <c r="AD179" s="330">
        <f t="shared" si="62"/>
        <v>-7.9045734671860171E-2</v>
      </c>
      <c r="AE179" s="330">
        <f t="shared" si="63"/>
        <v>-4.3435990108018239E-3</v>
      </c>
      <c r="AF179" s="330">
        <f t="shared" si="64"/>
        <v>710.04841819156468</v>
      </c>
      <c r="AG179" s="330">
        <f t="shared" si="65"/>
        <v>701.03828971065047</v>
      </c>
      <c r="AH179" s="330">
        <f t="shared" si="66"/>
        <v>5.0533422581142444</v>
      </c>
      <c r="AI179" s="330">
        <f t="shared" si="67"/>
        <v>219.2047830124877</v>
      </c>
      <c r="AJ179" s="330">
        <f t="shared" si="68"/>
        <v>9.3618077942983451</v>
      </c>
      <c r="AK179" s="339">
        <f t="shared" si="69"/>
        <v>176.45278234110791</v>
      </c>
      <c r="AL179" s="44">
        <f t="shared" si="70"/>
        <v>2.6786642621169254</v>
      </c>
      <c r="BA179" s="8"/>
    </row>
    <row r="180" spans="1:53" ht="15" x14ac:dyDescent="0.15">
      <c r="A180" s="118"/>
      <c r="B180" s="330">
        <f t="shared" si="43"/>
        <v>710.04841819156468</v>
      </c>
      <c r="C180" s="330">
        <f t="shared" si="44"/>
        <v>701.03828971065047</v>
      </c>
      <c r="D180" s="330">
        <f t="shared" si="45"/>
        <v>5.0533422581142444</v>
      </c>
      <c r="E180" s="330">
        <f t="shared" si="40"/>
        <v>134.48453738986524</v>
      </c>
      <c r="F180" s="330">
        <f t="shared" si="46"/>
        <v>134.48453738986524</v>
      </c>
      <c r="G180" s="330">
        <f t="shared" si="47"/>
        <v>4841.8536953364819</v>
      </c>
      <c r="H180" s="315">
        <f t="shared" si="71"/>
        <v>0.02</v>
      </c>
      <c r="I180" s="330">
        <f t="shared" si="48"/>
        <v>7.2081027847313637</v>
      </c>
      <c r="J180" s="330">
        <f t="shared" si="37"/>
        <v>80</v>
      </c>
      <c r="K180" s="337">
        <f t="shared" si="49"/>
        <v>-1</v>
      </c>
      <c r="L180" s="325">
        <f t="shared" si="50"/>
        <v>5.0333422581142448</v>
      </c>
      <c r="M180" s="325">
        <f t="shared" si="51"/>
        <v>5.0433422581142446</v>
      </c>
      <c r="N180" s="330">
        <f t="shared" si="52"/>
        <v>-6.971921001720105E-2</v>
      </c>
      <c r="O180" s="330">
        <f t="shared" si="38"/>
        <v>3.2475417619478986</v>
      </c>
      <c r="P180" s="334">
        <f t="shared" si="41"/>
        <v>80.702798232991228</v>
      </c>
      <c r="Q180" s="330">
        <f t="shared" si="53"/>
        <v>4789.9920248552844</v>
      </c>
      <c r="R180" s="279">
        <f>IF(H180&gt;0, rate1(1,$L$52,$L$51,$L$54,L180,$L$53,$L$50,P180),"")</f>
        <v>1152.8433073533565</v>
      </c>
      <c r="S180" s="325">
        <f t="shared" si="54"/>
        <v>1.2794100652460763</v>
      </c>
      <c r="T180" s="325">
        <f t="shared" si="55"/>
        <v>0.24952290088690751</v>
      </c>
      <c r="U180" s="330">
        <f t="shared" si="39"/>
        <v>5.0533422581142444</v>
      </c>
      <c r="V180" s="338">
        <f t="shared" si="56"/>
        <v>5.0533422581142444</v>
      </c>
      <c r="W180" s="330">
        <f t="shared" si="57"/>
        <v>1.5364498362764323E-3</v>
      </c>
      <c r="X180" s="330">
        <f t="shared" si="58"/>
        <v>4819.0183397653709</v>
      </c>
      <c r="Y180" s="330">
        <f t="shared" si="42"/>
        <v>81.02315248753348</v>
      </c>
      <c r="Z180" s="110">
        <f>IF(H180&gt;0, rate1(1,$L$52,$L$51,$L$54,U180,$L$53,$L$50,Y180),"")</f>
        <v>1153.9239709840301</v>
      </c>
      <c r="AA180" s="338">
        <f t="shared" si="59"/>
        <v>1.2859575697311048</v>
      </c>
      <c r="AB180" s="338">
        <f t="shared" si="60"/>
        <v>-5.3729993499427421E-3</v>
      </c>
      <c r="AC180" s="330">
        <f t="shared" si="61"/>
        <v>0.24952290088690751</v>
      </c>
      <c r="AD180" s="330">
        <f t="shared" si="62"/>
        <v>-8.0152963631441185E-2</v>
      </c>
      <c r="AE180" s="330">
        <f t="shared" si="63"/>
        <v>-4.4065220637437823E-3</v>
      </c>
      <c r="AF180" s="330">
        <f t="shared" si="64"/>
        <v>709.72917608066052</v>
      </c>
      <c r="AG180" s="330">
        <f t="shared" si="65"/>
        <v>700.78876680976362</v>
      </c>
      <c r="AH180" s="330">
        <f t="shared" si="66"/>
        <v>5.0337532354582493</v>
      </c>
      <c r="AI180" s="330">
        <f t="shared" si="67"/>
        <v>216.44129717832206</v>
      </c>
      <c r="AJ180" s="330">
        <f t="shared" si="68"/>
        <v>9.4219303768478788</v>
      </c>
      <c r="AK180" s="339">
        <f t="shared" si="69"/>
        <v>177.52657903879785</v>
      </c>
      <c r="AL180" s="44">
        <f t="shared" si="70"/>
        <v>2.6962006447579245</v>
      </c>
      <c r="BA180" s="8"/>
    </row>
    <row r="181" spans="1:53" ht="15" x14ac:dyDescent="0.15">
      <c r="A181" s="118"/>
      <c r="B181" s="330">
        <f t="shared" si="43"/>
        <v>709.72917608066052</v>
      </c>
      <c r="C181" s="330">
        <f t="shared" si="44"/>
        <v>700.78876680976362</v>
      </c>
      <c r="D181" s="330">
        <f t="shared" si="45"/>
        <v>5.0337532354582493</v>
      </c>
      <c r="E181" s="330">
        <f t="shared" si="40"/>
        <v>134.48453738986524</v>
      </c>
      <c r="F181" s="330">
        <f t="shared" si="46"/>
        <v>134.48453738986524</v>
      </c>
      <c r="G181" s="330">
        <f t="shared" si="47"/>
        <v>4785.5416643426488</v>
      </c>
      <c r="H181" s="315">
        <f t="shared" si="71"/>
        <v>0.02</v>
      </c>
      <c r="I181" s="330">
        <f t="shared" si="48"/>
        <v>7.1523274167175259</v>
      </c>
      <c r="J181" s="330">
        <f t="shared" si="37"/>
        <v>80</v>
      </c>
      <c r="K181" s="337">
        <f t="shared" si="49"/>
        <v>-1</v>
      </c>
      <c r="L181" s="325">
        <f t="shared" si="50"/>
        <v>5.0137532354582497</v>
      </c>
      <c r="M181" s="325">
        <f t="shared" si="51"/>
        <v>5.0237532354582495</v>
      </c>
      <c r="N181" s="330">
        <f t="shared" si="52"/>
        <v>-6.9454606374765859E-2</v>
      </c>
      <c r="O181" s="330">
        <f t="shared" si="38"/>
        <v>3.2061975285202804</v>
      </c>
      <c r="P181" s="334">
        <f t="shared" si="41"/>
        <v>80.284500720367475</v>
      </c>
      <c r="Q181" s="330">
        <f t="shared" si="53"/>
        <v>4733.4650321724257</v>
      </c>
      <c r="R181" s="279">
        <f>IF(H181&gt;0, rate1(1,$L$52,$L$51,$L$54,L181,$L$53,$L$50,P181),"")</f>
        <v>1151.4193800040375</v>
      </c>
      <c r="S181" s="325">
        <f t="shared" si="54"/>
        <v>1.2821987914572932</v>
      </c>
      <c r="T181" s="325">
        <f t="shared" si="55"/>
        <v>0.24611943239054174</v>
      </c>
      <c r="U181" s="330">
        <f t="shared" si="39"/>
        <v>5.0337532354582493</v>
      </c>
      <c r="V181" s="338">
        <f t="shared" si="56"/>
        <v>5.0337532354582493</v>
      </c>
      <c r="W181" s="330">
        <f t="shared" si="57"/>
        <v>1.5245609859562137E-3</v>
      </c>
      <c r="X181" s="330">
        <f t="shared" si="58"/>
        <v>4762.2665232629533</v>
      </c>
      <c r="Y181" s="330">
        <f t="shared" si="42"/>
        <v>80.604438431694049</v>
      </c>
      <c r="Z181" s="110">
        <f>IF(H181&gt;0, rate1(1,$L$52,$L$51,$L$54,U181,$L$53,$L$50,Y181),"")</f>
        <v>1152.5097979002769</v>
      </c>
      <c r="AA181" s="338">
        <f t="shared" si="59"/>
        <v>1.288780024618323</v>
      </c>
      <c r="AB181" s="338">
        <f t="shared" si="60"/>
        <v>-5.2793159359661645E-3</v>
      </c>
      <c r="AC181" s="330">
        <f t="shared" si="61"/>
        <v>0.24611943239054174</v>
      </c>
      <c r="AD181" s="330">
        <f t="shared" si="62"/>
        <v>-8.1261360818775358E-2</v>
      </c>
      <c r="AE181" s="330">
        <f t="shared" si="63"/>
        <v>-4.4725686767103394E-3</v>
      </c>
      <c r="AF181" s="330">
        <f t="shared" si="64"/>
        <v>709.41360204189516</v>
      </c>
      <c r="AG181" s="330">
        <f t="shared" si="65"/>
        <v>700.5426473773731</v>
      </c>
      <c r="AH181" s="330">
        <f t="shared" si="66"/>
        <v>5.014162465056236</v>
      </c>
      <c r="AI181" s="330">
        <f t="shared" si="67"/>
        <v>213.7530743921287</v>
      </c>
      <c r="AJ181" s="330">
        <f t="shared" si="68"/>
        <v>9.4813062308456928</v>
      </c>
      <c r="AK181" s="339">
        <f t="shared" si="69"/>
        <v>178.57455613336413</v>
      </c>
      <c r="AL181" s="44">
        <f t="shared" si="70"/>
        <v>2.7135159485321902</v>
      </c>
      <c r="BA181" s="8"/>
    </row>
    <row r="182" spans="1:53" ht="15" x14ac:dyDescent="0.15">
      <c r="A182" s="118"/>
      <c r="B182" s="330">
        <f t="shared" si="43"/>
        <v>709.41360204189516</v>
      </c>
      <c r="C182" s="330">
        <f t="shared" si="44"/>
        <v>700.5426473773731</v>
      </c>
      <c r="D182" s="330">
        <f t="shared" si="45"/>
        <v>5.014162465056236</v>
      </c>
      <c r="E182" s="330">
        <f t="shared" si="40"/>
        <v>134.48453738986524</v>
      </c>
      <c r="F182" s="330">
        <f t="shared" si="46"/>
        <v>134.48453738986524</v>
      </c>
      <c r="G182" s="330">
        <f t="shared" si="47"/>
        <v>4729.6629832984136</v>
      </c>
      <c r="H182" s="315">
        <f t="shared" si="71"/>
        <v>0.02</v>
      </c>
      <c r="I182" s="330">
        <f t="shared" si="48"/>
        <v>7.0967637316176484</v>
      </c>
      <c r="J182" s="330">
        <f t="shared" si="37"/>
        <v>80</v>
      </c>
      <c r="K182" s="337">
        <f t="shared" si="49"/>
        <v>-1</v>
      </c>
      <c r="L182" s="325">
        <f t="shared" si="50"/>
        <v>4.9941624650562364</v>
      </c>
      <c r="M182" s="325">
        <f t="shared" si="51"/>
        <v>5.0041624650562362</v>
      </c>
      <c r="N182" s="330">
        <f t="shared" si="52"/>
        <v>-6.918993294199538E-2</v>
      </c>
      <c r="O182" s="330">
        <f t="shared" si="38"/>
        <v>3.1653345383245481</v>
      </c>
      <c r="P182" s="334">
        <f t="shared" si="41"/>
        <v>79.866710924711285</v>
      </c>
      <c r="Q182" s="330">
        <f t="shared" si="53"/>
        <v>4677.3721695657996</v>
      </c>
      <c r="R182" s="279">
        <f>IF(H182&gt;0, rate1(1,$L$52,$L$51,$L$54,L182,$L$53,$L$50,P182),"")</f>
        <v>1149.9824246105047</v>
      </c>
      <c r="S182" s="325">
        <f t="shared" si="54"/>
        <v>1.2849644355695569</v>
      </c>
      <c r="T182" s="325">
        <f t="shared" si="55"/>
        <v>0.24280199318102921</v>
      </c>
      <c r="U182" s="330">
        <f t="shared" si="39"/>
        <v>5.014162465056236</v>
      </c>
      <c r="V182" s="338">
        <f t="shared" si="56"/>
        <v>5.014162465056236</v>
      </c>
      <c r="W182" s="330">
        <f t="shared" si="57"/>
        <v>1.5127172571176573E-3</v>
      </c>
      <c r="X182" s="330">
        <f t="shared" si="58"/>
        <v>4705.9496909718491</v>
      </c>
      <c r="Y182" s="330">
        <f t="shared" si="42"/>
        <v>80.186230971315382</v>
      </c>
      <c r="Z182" s="110">
        <f>IF(H182&gt;0, rate1(1,$L$52,$L$51,$L$54,U182,$L$53,$L$50,Y182),"")</f>
        <v>1151.0827237825717</v>
      </c>
      <c r="AA182" s="338">
        <f t="shared" si="59"/>
        <v>1.2915794536972747</v>
      </c>
      <c r="AB182" s="338">
        <f t="shared" si="60"/>
        <v>-5.188010464853259E-3</v>
      </c>
      <c r="AC182" s="330">
        <f t="shared" si="61"/>
        <v>0.24280199318102921</v>
      </c>
      <c r="AD182" s="330">
        <f t="shared" si="62"/>
        <v>-8.2371646698502707E-2</v>
      </c>
      <c r="AE182" s="330">
        <f t="shared" si="63"/>
        <v>-4.5417763331986336E-3</v>
      </c>
      <c r="AF182" s="330">
        <f t="shared" si="64"/>
        <v>709.10161011577213</v>
      </c>
      <c r="AG182" s="330">
        <f t="shared" si="65"/>
        <v>700.29984538419205</v>
      </c>
      <c r="AH182" s="330">
        <f t="shared" si="66"/>
        <v>4.9945699461433737</v>
      </c>
      <c r="AI182" s="330">
        <f t="shared" si="67"/>
        <v>211.13539475463327</v>
      </c>
      <c r="AJ182" s="330">
        <f t="shared" si="68"/>
        <v>9.5399549516108682</v>
      </c>
      <c r="AK182" s="339">
        <f t="shared" si="69"/>
        <v>179.59748037674899</v>
      </c>
      <c r="AL182" s="44">
        <f t="shared" si="70"/>
        <v>2.7306161944835607</v>
      </c>
      <c r="BA182" s="8"/>
    </row>
    <row r="183" spans="1:53" ht="15" x14ac:dyDescent="0.15">
      <c r="A183" s="118"/>
      <c r="B183" s="330">
        <f t="shared" si="43"/>
        <v>709.10161011577213</v>
      </c>
      <c r="C183" s="330">
        <f t="shared" si="44"/>
        <v>700.29984538419205</v>
      </c>
      <c r="D183" s="330">
        <f t="shared" si="45"/>
        <v>4.9945699461433737</v>
      </c>
      <c r="E183" s="330">
        <f t="shared" si="40"/>
        <v>134.48453738986524</v>
      </c>
      <c r="F183" s="330">
        <f t="shared" si="46"/>
        <v>134.48453738986524</v>
      </c>
      <c r="G183" s="330">
        <f t="shared" si="47"/>
        <v>4674.216054167553</v>
      </c>
      <c r="H183" s="315">
        <f t="shared" si="71"/>
        <v>0.02</v>
      </c>
      <c r="I183" s="330">
        <f t="shared" si="48"/>
        <v>7.0414117852640636</v>
      </c>
      <c r="J183" s="330">
        <f t="shared" si="37"/>
        <v>80</v>
      </c>
      <c r="K183" s="337">
        <f t="shared" si="49"/>
        <v>-1</v>
      </c>
      <c r="L183" s="325">
        <f t="shared" si="50"/>
        <v>4.9745699461433741</v>
      </c>
      <c r="M183" s="325">
        <f t="shared" si="51"/>
        <v>4.9845699461433739</v>
      </c>
      <c r="N183" s="330">
        <f t="shared" si="52"/>
        <v>-6.8925189696223299E-2</v>
      </c>
      <c r="O183" s="330">
        <f t="shared" si="38"/>
        <v>3.1249410613625819</v>
      </c>
      <c r="P183" s="334">
        <f t="shared" si="41"/>
        <v>79.449430397482033</v>
      </c>
      <c r="Q183" s="330">
        <f t="shared" si="53"/>
        <v>4621.7118394969038</v>
      </c>
      <c r="R183" s="279">
        <f>IF(H183&gt;0, rate1(1,$L$52,$L$51,$L$54,L183,$L$53,$L$50,P183),"")</f>
        <v>1148.5322702003598</v>
      </c>
      <c r="S183" s="325">
        <f t="shared" si="54"/>
        <v>1.2877092973632229</v>
      </c>
      <c r="T183" s="325">
        <f t="shared" si="55"/>
        <v>0.23956538884180603</v>
      </c>
      <c r="U183" s="330">
        <f t="shared" si="39"/>
        <v>4.9945699461433737</v>
      </c>
      <c r="V183" s="338">
        <f t="shared" si="56"/>
        <v>4.9945699461433737</v>
      </c>
      <c r="W183" s="330">
        <f t="shared" si="57"/>
        <v>1.5009186616339321E-3</v>
      </c>
      <c r="X183" s="330">
        <f t="shared" si="58"/>
        <v>4650.0662455788497</v>
      </c>
      <c r="Y183" s="330">
        <f t="shared" si="42"/>
        <v>79.768531650460474</v>
      </c>
      <c r="Z183" s="110">
        <f>IF(H183&gt;0, rate1(1,$L$52,$L$51,$L$54,U183,$L$53,$L$50,Y183),"")</f>
        <v>1149.6425798197938</v>
      </c>
      <c r="AA183" s="338">
        <f t="shared" si="59"/>
        <v>1.2943581682310412</v>
      </c>
      <c r="AB183" s="338">
        <f t="shared" si="60"/>
        <v>-5.098953668090038E-3</v>
      </c>
      <c r="AC183" s="330">
        <f t="shared" si="61"/>
        <v>0.23956538884180603</v>
      </c>
      <c r="AD183" s="330">
        <f t="shared" si="62"/>
        <v>-8.3484513755059775E-2</v>
      </c>
      <c r="AE183" s="330">
        <f t="shared" si="63"/>
        <v>-4.6141886787211704E-3</v>
      </c>
      <c r="AF183" s="330">
        <f t="shared" si="64"/>
        <v>708.79311953723413</v>
      </c>
      <c r="AG183" s="330">
        <f t="shared" si="65"/>
        <v>700.06027999535024</v>
      </c>
      <c r="AH183" s="330">
        <f t="shared" si="66"/>
        <v>4.9749756779473557</v>
      </c>
      <c r="AI183" s="330">
        <f t="shared" si="67"/>
        <v>208.58394235628589</v>
      </c>
      <c r="AJ183" s="330">
        <f t="shared" si="68"/>
        <v>9.5978949355987258</v>
      </c>
      <c r="AK183" s="339">
        <f t="shared" si="69"/>
        <v>180.59607963778407</v>
      </c>
      <c r="AL183" s="44">
        <f t="shared" si="70"/>
        <v>2.7475070260639316</v>
      </c>
      <c r="BA183" s="8"/>
    </row>
    <row r="184" spans="1:53" ht="15" x14ac:dyDescent="0.15">
      <c r="A184" s="118"/>
      <c r="B184" s="330">
        <f t="shared" si="43"/>
        <v>708.79311953723413</v>
      </c>
      <c r="C184" s="330">
        <f t="shared" si="44"/>
        <v>700.06027999535024</v>
      </c>
      <c r="D184" s="330">
        <f t="shared" si="45"/>
        <v>4.9749756779473557</v>
      </c>
      <c r="E184" s="330">
        <f t="shared" si="40"/>
        <v>134.48453738986524</v>
      </c>
      <c r="F184" s="330">
        <f t="shared" si="46"/>
        <v>134.48453738986524</v>
      </c>
      <c r="G184" s="330">
        <f t="shared" si="47"/>
        <v>4619.1992780541996</v>
      </c>
      <c r="H184" s="315">
        <f t="shared" si="71"/>
        <v>0.02</v>
      </c>
      <c r="I184" s="330">
        <f t="shared" si="48"/>
        <v>6.9862716335071129</v>
      </c>
      <c r="J184" s="330">
        <f t="shared" si="37"/>
        <v>80</v>
      </c>
      <c r="K184" s="337">
        <f t="shared" si="49"/>
        <v>-1</v>
      </c>
      <c r="L184" s="325">
        <f t="shared" si="50"/>
        <v>4.9549756779473562</v>
      </c>
      <c r="M184" s="325">
        <f t="shared" si="51"/>
        <v>4.9649756779473559</v>
      </c>
      <c r="N184" s="330">
        <f t="shared" si="52"/>
        <v>-6.8660376614626983E-2</v>
      </c>
      <c r="O184" s="330">
        <f t="shared" si="38"/>
        <v>3.0850060948188345</v>
      </c>
      <c r="P184" s="334">
        <f t="shared" si="41"/>
        <v>79.032660700156555</v>
      </c>
      <c r="Q184" s="330">
        <f t="shared" si="53"/>
        <v>4566.4824435677911</v>
      </c>
      <c r="R184" s="279">
        <f>IF(H184&gt;0, rate1(1,$L$52,$L$51,$L$54,L184,$L$53,$L$50,P184),"")</f>
        <v>1147.0687428739709</v>
      </c>
      <c r="S184" s="325">
        <f t="shared" si="54"/>
        <v>1.290435554369386</v>
      </c>
      <c r="T184" s="325">
        <f t="shared" si="55"/>
        <v>0.23640486015462953</v>
      </c>
      <c r="U184" s="330">
        <f t="shared" si="39"/>
        <v>4.9749756779473557</v>
      </c>
      <c r="V184" s="338">
        <f t="shared" si="56"/>
        <v>4.9749756779473557</v>
      </c>
      <c r="W184" s="330">
        <f t="shared" si="57"/>
        <v>1.4891652114314979E-3</v>
      </c>
      <c r="X184" s="330">
        <f t="shared" si="58"/>
        <v>4594.6145889113623</v>
      </c>
      <c r="Y184" s="330">
        <f t="shared" si="42"/>
        <v>79.351342023131224</v>
      </c>
      <c r="Z184" s="110">
        <f>IF(H184&gt;0, rate1(1,$L$52,$L$51,$L$54,U184,$L$53,$L$50,Y184),"")</f>
        <v>1148.1891943190428</v>
      </c>
      <c r="AA184" s="338">
        <f t="shared" si="59"/>
        <v>1.2971183567127511</v>
      </c>
      <c r="AB184" s="338">
        <f t="shared" si="60"/>
        <v>-5.0120269508329204E-3</v>
      </c>
      <c r="AC184" s="330">
        <f t="shared" si="61"/>
        <v>0.23640486015462953</v>
      </c>
      <c r="AD184" s="330">
        <f t="shared" si="62"/>
        <v>-8.4600629559469481E-2</v>
      </c>
      <c r="AE184" s="330">
        <f t="shared" si="63"/>
        <v>-4.6898553292479619E-3</v>
      </c>
      <c r="AF184" s="330">
        <f t="shared" si="64"/>
        <v>708.48805430046491</v>
      </c>
      <c r="AG184" s="330">
        <f t="shared" si="65"/>
        <v>699.82387513519564</v>
      </c>
      <c r="AH184" s="330">
        <f t="shared" si="66"/>
        <v>4.9553796596883384</v>
      </c>
      <c r="AI184" s="330">
        <f t="shared" si="67"/>
        <v>206.09476251817233</v>
      </c>
      <c r="AJ184" s="330">
        <f t="shared" si="68"/>
        <v>9.6551434807426624</v>
      </c>
      <c r="AK184" s="339">
        <f t="shared" si="69"/>
        <v>181.57104604978738</v>
      </c>
      <c r="AL184" s="44">
        <f t="shared" si="70"/>
        <v>2.7641937414524347</v>
      </c>
      <c r="BA184" s="8"/>
    </row>
    <row r="185" spans="1:53" ht="15" x14ac:dyDescent="0.15">
      <c r="A185" s="118"/>
      <c r="B185" s="330">
        <f t="shared" si="43"/>
        <v>708.48805430046491</v>
      </c>
      <c r="C185" s="330">
        <f t="shared" si="44"/>
        <v>699.82387513519564</v>
      </c>
      <c r="D185" s="330">
        <f t="shared" si="45"/>
        <v>4.9553796596883384</v>
      </c>
      <c r="E185" s="330">
        <f t="shared" si="40"/>
        <v>134.48453738986524</v>
      </c>
      <c r="F185" s="330">
        <f t="shared" si="46"/>
        <v>134.48453738986524</v>
      </c>
      <c r="G185" s="330">
        <f t="shared" si="47"/>
        <v>4564.6110552025948</v>
      </c>
      <c r="H185" s="315">
        <f t="shared" si="71"/>
        <v>0.02</v>
      </c>
      <c r="I185" s="330">
        <f t="shared" si="48"/>
        <v>6.9313433322154197</v>
      </c>
      <c r="J185" s="330">
        <f t="shared" si="37"/>
        <v>80</v>
      </c>
      <c r="K185" s="337">
        <f t="shared" si="49"/>
        <v>-1</v>
      </c>
      <c r="L185" s="325">
        <f t="shared" si="50"/>
        <v>4.9353796596883388</v>
      </c>
      <c r="M185" s="325">
        <f t="shared" si="51"/>
        <v>4.9453796596883386</v>
      </c>
      <c r="N185" s="330">
        <f t="shared" si="52"/>
        <v>-6.8395493674294983E-2</v>
      </c>
      <c r="O185" s="330">
        <f t="shared" si="38"/>
        <v>3.0455193007659704</v>
      </c>
      <c r="P185" s="334">
        <f t="shared" si="41"/>
        <v>78.616403404335912</v>
      </c>
      <c r="Q185" s="330">
        <f t="shared" si="53"/>
        <v>4511.6823825208503</v>
      </c>
      <c r="R185" s="279">
        <f>IF(H185&gt;0, rate1(1,$L$52,$L$51,$L$54,L185,$L$53,$L$50,P185),"")</f>
        <v>1145.5916657425792</v>
      </c>
      <c r="S185" s="325">
        <f t="shared" si="54"/>
        <v>1.2931452729039652</v>
      </c>
      <c r="T185" s="325">
        <f t="shared" si="55"/>
        <v>0.23331603814297713</v>
      </c>
      <c r="U185" s="330">
        <f t="shared" si="39"/>
        <v>4.9553796596883384</v>
      </c>
      <c r="V185" s="338">
        <f t="shared" si="56"/>
        <v>4.9553796596883384</v>
      </c>
      <c r="W185" s="330">
        <f t="shared" si="57"/>
        <v>1.4774569184190511E-3</v>
      </c>
      <c r="X185" s="330">
        <f t="shared" si="58"/>
        <v>4539.5931219372096</v>
      </c>
      <c r="Y185" s="330">
        <f t="shared" si="42"/>
        <v>78.934663653373974</v>
      </c>
      <c r="Z185" s="110">
        <f>IF(H185&gt;0, rate1(1,$L$52,$L$51,$L$54,U185,$L$53,$L$50,Y185),"")</f>
        <v>1146.722392644888</v>
      </c>
      <c r="AA185" s="338">
        <f t="shared" si="59"/>
        <v>1.2998620959479465</v>
      </c>
      <c r="AB185" s="338">
        <f t="shared" si="60"/>
        <v>-4.9271212947018311E-3</v>
      </c>
      <c r="AC185" s="330">
        <f t="shared" si="61"/>
        <v>0.23331603814297713</v>
      </c>
      <c r="AD185" s="330">
        <f t="shared" si="62"/>
        <v>-8.5720639520476982E-2</v>
      </c>
      <c r="AE185" s="330">
        <f t="shared" si="63"/>
        <v>-4.7688317256767351E-3</v>
      </c>
      <c r="AF185" s="330">
        <f t="shared" si="64"/>
        <v>708.18634276864759</v>
      </c>
      <c r="AG185" s="330">
        <f t="shared" si="65"/>
        <v>699.59055909705262</v>
      </c>
      <c r="AH185" s="330">
        <f t="shared" si="66"/>
        <v>4.935781890578828</v>
      </c>
      <c r="AI185" s="330">
        <f t="shared" si="67"/>
        <v>203.66422445273321</v>
      </c>
      <c r="AJ185" s="330">
        <f t="shared" si="68"/>
        <v>9.7117168764239779</v>
      </c>
      <c r="AK185" s="339">
        <f t="shared" si="69"/>
        <v>182.52303882802207</v>
      </c>
      <c r="AL185" s="44">
        <f t="shared" si="70"/>
        <v>2.7806813224538884</v>
      </c>
      <c r="BA185" s="8"/>
    </row>
    <row r="186" spans="1:53" ht="15" x14ac:dyDescent="0.15">
      <c r="A186" s="118"/>
      <c r="B186" s="330">
        <f t="shared" si="43"/>
        <v>708.18634276864759</v>
      </c>
      <c r="C186" s="330">
        <f t="shared" si="44"/>
        <v>699.59055909705262</v>
      </c>
      <c r="D186" s="330">
        <f t="shared" si="45"/>
        <v>4.935781890578828</v>
      </c>
      <c r="E186" s="330">
        <f t="shared" si="40"/>
        <v>134.48453738986524</v>
      </c>
      <c r="F186" s="330">
        <f t="shared" si="46"/>
        <v>134.48453738986524</v>
      </c>
      <c r="G186" s="330">
        <f t="shared" si="47"/>
        <v>4510.4497849967402</v>
      </c>
      <c r="H186" s="315">
        <f t="shared" si="71"/>
        <v>0.02</v>
      </c>
      <c r="I186" s="330">
        <f t="shared" si="48"/>
        <v>6.8766269372759785</v>
      </c>
      <c r="J186" s="330">
        <f t="shared" si="37"/>
        <v>80</v>
      </c>
      <c r="K186" s="337">
        <f t="shared" si="49"/>
        <v>-1</v>
      </c>
      <c r="L186" s="325">
        <f t="shared" si="50"/>
        <v>4.9157818905788284</v>
      </c>
      <c r="M186" s="325">
        <f t="shared" si="51"/>
        <v>4.9257818905788282</v>
      </c>
      <c r="N186" s="330">
        <f t="shared" si="52"/>
        <v>-6.8130540852205712E-2</v>
      </c>
      <c r="O186" s="330">
        <f t="shared" si="38"/>
        <v>3.00647095045951</v>
      </c>
      <c r="P186" s="334">
        <f t="shared" si="41"/>
        <v>78.200660091852995</v>
      </c>
      <c r="Q186" s="330">
        <f t="shared" si="53"/>
        <v>4457.3100562384589</v>
      </c>
      <c r="R186" s="279">
        <f>IF(H186&gt;0, rate1(1,$L$52,$L$51,$L$54,L186,$L$53,$L$50,P186),"")</f>
        <v>1144.1008588648415</v>
      </c>
      <c r="S186" s="325">
        <f t="shared" si="54"/>
        <v>1.2958404179541523</v>
      </c>
      <c r="T186" s="325">
        <f t="shared" si="55"/>
        <v>0.23029490467649424</v>
      </c>
      <c r="U186" s="330">
        <f t="shared" si="39"/>
        <v>4.935781890578828</v>
      </c>
      <c r="V186" s="338">
        <f t="shared" si="56"/>
        <v>4.935781890578828</v>
      </c>
      <c r="W186" s="330">
        <f t="shared" si="57"/>
        <v>1.4657937944839716E-3</v>
      </c>
      <c r="X186" s="330">
        <f t="shared" si="58"/>
        <v>4485.0002447642728</v>
      </c>
      <c r="Y186" s="330">
        <f t="shared" si="42"/>
        <v>78.518498115385867</v>
      </c>
      <c r="Z186" s="110">
        <f>IF(H186&gt;0, rate1(1,$L$52,$L$51,$L$54,U186,$L$53,$L$50,Y186),"")</f>
        <v>1145.2419971570812</v>
      </c>
      <c r="AA186" s="338">
        <f t="shared" si="59"/>
        <v>1.3025913609841822</v>
      </c>
      <c r="AB186" s="338">
        <f t="shared" si="60"/>
        <v>-4.8441362956181538E-3</v>
      </c>
      <c r="AC186" s="330">
        <f t="shared" si="61"/>
        <v>0.23029490467649424</v>
      </c>
      <c r="AD186" s="330">
        <f t="shared" si="62"/>
        <v>-8.6845169362713054E-2</v>
      </c>
      <c r="AE186" s="330">
        <f t="shared" si="63"/>
        <v>-4.8511790312678622E-3</v>
      </c>
      <c r="AF186" s="330">
        <f t="shared" si="64"/>
        <v>707.88791732311893</v>
      </c>
      <c r="AG186" s="330">
        <f t="shared" si="65"/>
        <v>699.36026419237612</v>
      </c>
      <c r="AH186" s="330">
        <f t="shared" si="66"/>
        <v>4.9161823698235567</v>
      </c>
      <c r="AI186" s="330">
        <f t="shared" si="67"/>
        <v>201.2889885468569</v>
      </c>
      <c r="AJ186" s="330">
        <f t="shared" si="68"/>
        <v>9.7676304843536599</v>
      </c>
      <c r="AK186" s="339">
        <f t="shared" si="69"/>
        <v>183.45268679850827</v>
      </c>
      <c r="AL186" s="44">
        <f t="shared" si="70"/>
        <v>2.796974460410107</v>
      </c>
      <c r="BA186" s="8"/>
    </row>
    <row r="187" spans="1:53" ht="15" x14ac:dyDescent="0.15">
      <c r="A187" s="118"/>
      <c r="B187" s="330">
        <f t="shared" si="43"/>
        <v>707.88791732311893</v>
      </c>
      <c r="C187" s="330">
        <f t="shared" si="44"/>
        <v>699.36026419237612</v>
      </c>
      <c r="D187" s="330">
        <f t="shared" si="45"/>
        <v>4.9161823698235567</v>
      </c>
      <c r="E187" s="330">
        <f t="shared" si="40"/>
        <v>134.48453738986524</v>
      </c>
      <c r="F187" s="330">
        <f t="shared" si="46"/>
        <v>134.48453738986524</v>
      </c>
      <c r="G187" s="330">
        <f t="shared" si="47"/>
        <v>4456.7138659600569</v>
      </c>
      <c r="H187" s="315">
        <f t="shared" si="71"/>
        <v>0.02</v>
      </c>
      <c r="I187" s="330">
        <f t="shared" si="48"/>
        <v>6.8221225045942449</v>
      </c>
      <c r="J187" s="330">
        <f t="shared" si="37"/>
        <v>80</v>
      </c>
      <c r="K187" s="337">
        <f t="shared" si="49"/>
        <v>-1</v>
      </c>
      <c r="L187" s="325">
        <f t="shared" si="50"/>
        <v>4.8961823698235571</v>
      </c>
      <c r="M187" s="325">
        <f t="shared" si="51"/>
        <v>4.9061823698235569</v>
      </c>
      <c r="N187" s="330">
        <f t="shared" si="52"/>
        <v>-6.7865518125206137E-2</v>
      </c>
      <c r="O187" s="330">
        <f t="shared" si="38"/>
        <v>2.9678518743868931</v>
      </c>
      <c r="P187" s="334">
        <f t="shared" si="41"/>
        <v>77.785432354881152</v>
      </c>
      <c r="Q187" s="330">
        <f t="shared" si="53"/>
        <v>4403.3638637426202</v>
      </c>
      <c r="R187" s="279">
        <f>IF(H187&gt;0, rate1(1,$L$52,$L$51,$L$54,L187,$L$53,$L$50,P187),"")</f>
        <v>1142.5961391817682</v>
      </c>
      <c r="S187" s="325">
        <f t="shared" si="54"/>
        <v>1.298522862064591</v>
      </c>
      <c r="T187" s="325">
        <f t="shared" si="55"/>
        <v>0.22733775783819921</v>
      </c>
      <c r="U187" s="330">
        <f t="shared" si="39"/>
        <v>4.9161823698235567</v>
      </c>
      <c r="V187" s="338">
        <f t="shared" si="56"/>
        <v>4.9161823698235567</v>
      </c>
      <c r="W187" s="330">
        <f t="shared" si="57"/>
        <v>1.4541758515704828E-3</v>
      </c>
      <c r="X187" s="330">
        <f t="shared" si="58"/>
        <v>4430.8343566401381</v>
      </c>
      <c r="Y187" s="330">
        <f t="shared" si="42"/>
        <v>78.102846993622407</v>
      </c>
      <c r="Z187" s="110">
        <f>IF(H187&gt;0, rate1(1,$L$52,$L$51,$L$54,U187,$L$53,$L$50,Y187),"")</f>
        <v>1143.7478271467055</v>
      </c>
      <c r="AA187" s="338">
        <f t="shared" si="59"/>
        <v>1.3053080340358763</v>
      </c>
      <c r="AB187" s="338">
        <f t="shared" si="60"/>
        <v>-4.7629793174705807E-3</v>
      </c>
      <c r="AC187" s="330">
        <f t="shared" si="61"/>
        <v>0.22733775783819921</v>
      </c>
      <c r="AD187" s="330">
        <f t="shared" si="62"/>
        <v>-8.7974827367807498E-2</v>
      </c>
      <c r="AE187" s="330">
        <f t="shared" si="63"/>
        <v>-4.9369640658381711E-3</v>
      </c>
      <c r="AF187" s="330">
        <f t="shared" si="64"/>
        <v>707.59271404715548</v>
      </c>
      <c r="AG187" s="330">
        <f t="shared" si="65"/>
        <v>699.13292643453792</v>
      </c>
      <c r="AH187" s="330">
        <f t="shared" si="66"/>
        <v>4.8965810966192889</v>
      </c>
      <c r="AI187" s="330">
        <f t="shared" si="67"/>
        <v>198.96597760342468</v>
      </c>
      <c r="AJ187" s="330">
        <f t="shared" si="68"/>
        <v>9.8228988114657216</v>
      </c>
      <c r="AK187" s="339">
        <f t="shared" si="69"/>
        <v>184.36059067362166</v>
      </c>
      <c r="AL187" s="44">
        <f t="shared" si="70"/>
        <v>2.8130775794938554</v>
      </c>
      <c r="BA187" s="8"/>
    </row>
    <row r="188" spans="1:53" ht="15" x14ac:dyDescent="0.15">
      <c r="A188" s="118"/>
      <c r="B188" s="330">
        <f t="shared" si="43"/>
        <v>707.59271404715548</v>
      </c>
      <c r="C188" s="330">
        <f t="shared" si="44"/>
        <v>699.13292643453792</v>
      </c>
      <c r="D188" s="330">
        <f t="shared" si="45"/>
        <v>4.8965810966192889</v>
      </c>
      <c r="E188" s="330">
        <f t="shared" si="40"/>
        <v>134.48453738986524</v>
      </c>
      <c r="F188" s="330">
        <f t="shared" si="46"/>
        <v>134.48453738986524</v>
      </c>
      <c r="G188" s="330">
        <f t="shared" si="47"/>
        <v>4403.4016957547919</v>
      </c>
      <c r="H188" s="315">
        <f t="shared" si="71"/>
        <v>0.02</v>
      </c>
      <c r="I188" s="330">
        <f t="shared" si="48"/>
        <v>6.7678300900940487</v>
      </c>
      <c r="J188" s="330">
        <f t="shared" si="37"/>
        <v>80</v>
      </c>
      <c r="K188" s="337">
        <f t="shared" si="49"/>
        <v>-1</v>
      </c>
      <c r="L188" s="325">
        <f t="shared" si="50"/>
        <v>4.8765810966192893</v>
      </c>
      <c r="M188" s="325">
        <f t="shared" si="51"/>
        <v>4.8865810966192891</v>
      </c>
      <c r="N188" s="330">
        <f t="shared" si="52"/>
        <v>-6.7600425470047298E-2</v>
      </c>
      <c r="O188" s="330">
        <f t="shared" si="38"/>
        <v>2.9296534173592241</v>
      </c>
      <c r="P188" s="334">
        <f t="shared" si="41"/>
        <v>77.370721796043171</v>
      </c>
      <c r="Q188" s="330">
        <f t="shared" si="53"/>
        <v>4349.8422031943956</v>
      </c>
      <c r="R188" s="279">
        <f>IF(H188&gt;0, rate1(1,$L$52,$L$51,$L$54,L188,$L$53,$L$50,P188),"")</f>
        <v>1141.0773204500042</v>
      </c>
      <c r="S188" s="325">
        <f t="shared" si="54"/>
        <v>1.3011943933487415</v>
      </c>
      <c r="T188" s="325">
        <f t="shared" si="55"/>
        <v>0.22444118138605368</v>
      </c>
      <c r="U188" s="330">
        <f t="shared" si="39"/>
        <v>4.8965810966192889</v>
      </c>
      <c r="V188" s="338">
        <f t="shared" si="56"/>
        <v>4.8965810966192889</v>
      </c>
      <c r="W188" s="330">
        <f t="shared" si="57"/>
        <v>1.4426031015943863E-3</v>
      </c>
      <c r="X188" s="330">
        <f t="shared" si="58"/>
        <v>4377.0938559515234</v>
      </c>
      <c r="Y188" s="330">
        <f t="shared" si="42"/>
        <v>77.687711882905106</v>
      </c>
      <c r="Z188" s="110">
        <f>IF(H188&gt;0, rate1(1,$L$52,$L$51,$L$54,U188,$L$53,$L$50,Y188),"")</f>
        <v>1142.2396987706934</v>
      </c>
      <c r="AA188" s="338">
        <f t="shared" si="59"/>
        <v>1.3080139125304455</v>
      </c>
      <c r="AB188" s="338">
        <f t="shared" si="60"/>
        <v>-4.6835647446665015E-3</v>
      </c>
      <c r="AC188" s="330">
        <f t="shared" si="61"/>
        <v>0.22444118138605368</v>
      </c>
      <c r="AD188" s="330">
        <f t="shared" si="62"/>
        <v>-8.9110206409039869E-2</v>
      </c>
      <c r="AE188" s="330">
        <f t="shared" si="63"/>
        <v>-5.0262592726519019E-3</v>
      </c>
      <c r="AF188" s="330">
        <f t="shared" si="64"/>
        <v>707.30067244029942</v>
      </c>
      <c r="AG188" s="330">
        <f t="shared" si="65"/>
        <v>698.90848525315187</v>
      </c>
      <c r="AH188" s="330">
        <f t="shared" si="66"/>
        <v>4.8769780701548262</v>
      </c>
      <c r="AI188" s="330">
        <f t="shared" si="67"/>
        <v>196.69235148547278</v>
      </c>
      <c r="AJ188" s="330">
        <f t="shared" si="68"/>
        <v>9.8775355757672418</v>
      </c>
      <c r="AK188" s="339">
        <f t="shared" si="69"/>
        <v>185.24732510486115</v>
      </c>
      <c r="AL188" s="44">
        <f t="shared" si="70"/>
        <v>2.8289948577021296</v>
      </c>
      <c r="BA188" s="8"/>
    </row>
    <row r="189" spans="1:53" ht="15" x14ac:dyDescent="0.15">
      <c r="A189" s="118"/>
      <c r="B189" s="330">
        <f t="shared" si="43"/>
        <v>707.30067244029942</v>
      </c>
      <c r="C189" s="330">
        <f t="shared" si="44"/>
        <v>698.90848525315187</v>
      </c>
      <c r="D189" s="330">
        <f t="shared" si="45"/>
        <v>4.8769780701548262</v>
      </c>
      <c r="E189" s="330">
        <f t="shared" si="40"/>
        <v>134.48453738986524</v>
      </c>
      <c r="F189" s="330">
        <f t="shared" si="46"/>
        <v>134.48453738986524</v>
      </c>
      <c r="G189" s="330">
        <f t="shared" si="47"/>
        <v>4350.5116711820328</v>
      </c>
      <c r="H189" s="315">
        <f t="shared" si="71"/>
        <v>0.02</v>
      </c>
      <c r="I189" s="330">
        <f t="shared" si="48"/>
        <v>6.7137497497180449</v>
      </c>
      <c r="J189" s="330">
        <f t="shared" si="37"/>
        <v>80</v>
      </c>
      <c r="K189" s="337">
        <f t="shared" si="49"/>
        <v>-1</v>
      </c>
      <c r="L189" s="325">
        <f t="shared" si="50"/>
        <v>4.8569780701548266</v>
      </c>
      <c r="M189" s="325">
        <f t="shared" si="51"/>
        <v>4.8669780701548264</v>
      </c>
      <c r="N189" s="330">
        <f t="shared" si="52"/>
        <v>-6.7335262863352341E-2</v>
      </c>
      <c r="O189" s="330">
        <f t="shared" si="38"/>
        <v>2.8918673980359033</v>
      </c>
      <c r="P189" s="334">
        <f t="shared" si="41"/>
        <v>76.956530028526217</v>
      </c>
      <c r="Q189" s="330">
        <f t="shared" si="53"/>
        <v>4296.7434718939103</v>
      </c>
      <c r="R189" s="279">
        <f>IF(H189&gt;0, rate1(1,$L$52,$L$51,$L$54,L189,$L$53,$L$50,P189),"")</f>
        <v>1139.5442131734198</v>
      </c>
      <c r="S189" s="325">
        <f t="shared" si="54"/>
        <v>1.303856722733175</v>
      </c>
      <c r="T189" s="325">
        <f t="shared" si="55"/>
        <v>0.2216020177459799</v>
      </c>
      <c r="U189" s="330">
        <f t="shared" si="39"/>
        <v>4.8769780701548262</v>
      </c>
      <c r="V189" s="338">
        <f t="shared" si="56"/>
        <v>4.8769780701548262</v>
      </c>
      <c r="W189" s="330">
        <f t="shared" si="57"/>
        <v>1.4310755564679312E-3</v>
      </c>
      <c r="X189" s="330">
        <f t="shared" si="58"/>
        <v>4323.7771402242797</v>
      </c>
      <c r="Y189" s="330">
        <f t="shared" si="42"/>
        <v>77.273094388535256</v>
      </c>
      <c r="Z189" s="110">
        <f>IF(H189&gt;0, rate1(1,$L$52,$L$51,$L$54,U189,$L$53,$L$50,Y189),"")</f>
        <v>1140.7174249847035</v>
      </c>
      <c r="AA189" s="338">
        <f t="shared" si="59"/>
        <v>1.3107107163839145</v>
      </c>
      <c r="AB189" s="338">
        <f t="shared" si="60"/>
        <v>-4.6058133209016614E-3</v>
      </c>
      <c r="AC189" s="330">
        <f t="shared" si="61"/>
        <v>0.2216020177459799</v>
      </c>
      <c r="AD189" s="330">
        <f t="shared" si="62"/>
        <v>-9.0251885806047996E-2</v>
      </c>
      <c r="AE189" s="330">
        <f t="shared" si="63"/>
        <v>-5.1191427163546008E-3</v>
      </c>
      <c r="AF189" s="330">
        <f t="shared" si="64"/>
        <v>707.01173515969003</v>
      </c>
      <c r="AG189" s="330">
        <f t="shared" si="65"/>
        <v>698.68688323540584</v>
      </c>
      <c r="AH189" s="330">
        <f t="shared" si="66"/>
        <v>4.8573732896107105</v>
      </c>
      <c r="AI189" s="330">
        <f t="shared" si="67"/>
        <v>194.46548469484941</v>
      </c>
      <c r="AJ189" s="330">
        <f t="shared" si="68"/>
        <v>9.9315537659602562</v>
      </c>
      <c r="AK189" s="339">
        <f t="shared" si="69"/>
        <v>186.11344053893427</v>
      </c>
      <c r="AL189" s="44">
        <f t="shared" si="70"/>
        <v>2.8447302458209673</v>
      </c>
      <c r="BA189" s="8"/>
    </row>
    <row r="190" spans="1:53" ht="15" x14ac:dyDescent="0.15">
      <c r="A190" s="118"/>
      <c r="B190" s="330">
        <f t="shared" si="43"/>
        <v>707.01173515969003</v>
      </c>
      <c r="C190" s="330">
        <f t="shared" si="44"/>
        <v>698.68688323540584</v>
      </c>
      <c r="D190" s="330">
        <f t="shared" si="45"/>
        <v>4.8573732896107105</v>
      </c>
      <c r="E190" s="330">
        <f t="shared" si="40"/>
        <v>134.48453738986524</v>
      </c>
      <c r="F190" s="330">
        <f t="shared" si="46"/>
        <v>134.48453738986524</v>
      </c>
      <c r="G190" s="330">
        <f t="shared" si="47"/>
        <v>4298.042188180877</v>
      </c>
      <c r="H190" s="315">
        <f t="shared" ref="H190:H208" si="72">dv(S189)</f>
        <v>0.02</v>
      </c>
      <c r="I190" s="330">
        <f t="shared" si="48"/>
        <v>6.6598815394273521</v>
      </c>
      <c r="J190" s="330">
        <f t="shared" ref="J190:J253" si="73">$B$7</f>
        <v>80</v>
      </c>
      <c r="K190" s="337">
        <f t="shared" si="49"/>
        <v>-1</v>
      </c>
      <c r="L190" s="325">
        <f t="shared" si="50"/>
        <v>4.8373732896107109</v>
      </c>
      <c r="M190" s="325">
        <f t="shared" si="51"/>
        <v>4.8473732896107107</v>
      </c>
      <c r="N190" s="330">
        <f t="shared" si="52"/>
        <v>-6.7070030281623616E-2</v>
      </c>
      <c r="O190" s="330">
        <f t="shared" ref="O190:O253" si="74">IF(wh(B189,$F$51,$F$52,$F$53)&gt;0,wh(B189,$F$51,$F$52,$F$53),O189)</f>
        <v>2.8544860723583279</v>
      </c>
      <c r="P190" s="334">
        <f t="shared" si="41"/>
        <v>76.542858676191941</v>
      </c>
      <c r="Q190" s="330">
        <f t="shared" si="53"/>
        <v>4244.0660662795181</v>
      </c>
      <c r="R190" s="279">
        <f>IF(H190&gt;0, rate1(1,$L$52,$L$51,$L$54,L190,$L$53,$L$50,P190),"")</f>
        <v>1137.9966245329338</v>
      </c>
      <c r="S190" s="325">
        <f t="shared" si="54"/>
        <v>1.3065114905266308</v>
      </c>
      <c r="T190" s="325">
        <f t="shared" si="55"/>
        <v>0.21881734406233075</v>
      </c>
      <c r="U190" s="330">
        <f t="shared" ref="U190:U208" si="75">L190-K190*H190</f>
        <v>4.8573732896107105</v>
      </c>
      <c r="V190" s="338">
        <f t="shared" si="56"/>
        <v>4.8573732896107105</v>
      </c>
      <c r="W190" s="330">
        <f t="shared" si="57"/>
        <v>1.4195932281282353E-3</v>
      </c>
      <c r="X190" s="330">
        <f t="shared" si="58"/>
        <v>4270.8826061225727</v>
      </c>
      <c r="Y190" s="330">
        <f t="shared" si="42"/>
        <v>76.858996126402729</v>
      </c>
      <c r="Z190" s="110">
        <f>IF(H190&gt;0, rate1(1,$L$52,$L$51,$L$54,U190,$L$53,$L$50,Y190),"")</f>
        <v>1139.1808154742539</v>
      </c>
      <c r="AA190" s="338">
        <f t="shared" si="59"/>
        <v>1.3134000945982904</v>
      </c>
      <c r="AB190" s="338">
        <f t="shared" si="60"/>
        <v>-4.5296515623195321E-3</v>
      </c>
      <c r="AC190" s="330">
        <f t="shared" si="61"/>
        <v>0.21881734406233075</v>
      </c>
      <c r="AD190" s="330">
        <f t="shared" si="62"/>
        <v>-9.1400433021904079E-2</v>
      </c>
      <c r="AE190" s="330">
        <f t="shared" si="63"/>
        <v>-5.2156981070962984E-3</v>
      </c>
      <c r="AF190" s="330">
        <f t="shared" si="64"/>
        <v>706.7258477853461</v>
      </c>
      <c r="AG190" s="330">
        <f t="shared" si="65"/>
        <v>698.46806589134349</v>
      </c>
      <c r="AH190" s="330">
        <f t="shared" si="66"/>
        <v>4.8377667541592517</v>
      </c>
      <c r="AI190" s="330">
        <f t="shared" si="67"/>
        <v>192.28294649128651</v>
      </c>
      <c r="AJ190" s="330">
        <f t="shared" si="68"/>
        <v>9.9849656955411685</v>
      </c>
      <c r="AK190" s="339">
        <f t="shared" si="69"/>
        <v>186.95946489974128</v>
      </c>
      <c r="AL190" s="44">
        <f t="shared" si="70"/>
        <v>2.8602874845965554</v>
      </c>
      <c r="BA190" s="8"/>
    </row>
    <row r="191" spans="1:53" ht="15" x14ac:dyDescent="0.15">
      <c r="A191" s="118"/>
      <c r="B191" s="330">
        <f t="shared" si="43"/>
        <v>706.7258477853461</v>
      </c>
      <c r="C191" s="330">
        <f t="shared" si="44"/>
        <v>698.46806589134349</v>
      </c>
      <c r="D191" s="330">
        <f t="shared" si="45"/>
        <v>4.8377667541592517</v>
      </c>
      <c r="E191" s="330">
        <f t="shared" ref="E191:E254" si="76">IF(H191&gt;0,IF(AND(C191&lt;$B$6,C191&gt;$K$12),bb2wang($B$6,$K$12,C191,$H$8,$H$9,I191,$H$10,$H$11,$K$10,$K$11,$H$13),E190)," ")</f>
        <v>134.48453738986524</v>
      </c>
      <c r="F191" s="330">
        <f t="shared" si="46"/>
        <v>134.48453738986524</v>
      </c>
      <c r="G191" s="330">
        <f t="shared" si="47"/>
        <v>4245.9916418285147</v>
      </c>
      <c r="H191" s="315">
        <f t="shared" si="72"/>
        <v>0.02</v>
      </c>
      <c r="I191" s="330">
        <f t="shared" si="48"/>
        <v>6.6062255152020954</v>
      </c>
      <c r="J191" s="330">
        <f t="shared" si="73"/>
        <v>80</v>
      </c>
      <c r="K191" s="337">
        <f t="shared" si="49"/>
        <v>-1</v>
      </c>
      <c r="L191" s="325">
        <f t="shared" si="50"/>
        <v>4.8177667541592522</v>
      </c>
      <c r="M191" s="325">
        <f t="shared" si="51"/>
        <v>4.8277667541592519</v>
      </c>
      <c r="N191" s="330">
        <f t="shared" si="52"/>
        <v>-6.6804727701242683E-2</v>
      </c>
      <c r="O191" s="330">
        <f t="shared" si="74"/>
        <v>2.817502100440326</v>
      </c>
      <c r="P191" s="334">
        <f t="shared" ref="P191:P254" si="77">IF(H191&gt;0, $C$54*$L$55*$L$55*M191*M191/(($B$19*(B191-C191))^0.333)*1000,"")</f>
        <v>76.129709373695434</v>
      </c>
      <c r="Q191" s="330">
        <f t="shared" si="53"/>
        <v>4191.8083819278818</v>
      </c>
      <c r="R191" s="279">
        <f>IF(H191&gt;0, rate1(1,$L$52,$L$51,$L$54,L191,$L$53,$L$50,P191),"")</f>
        <v>1136.4343583145505</v>
      </c>
      <c r="S191" s="325">
        <f t="shared" si="54"/>
        <v>1.3091602723940567</v>
      </c>
      <c r="T191" s="325">
        <f t="shared" si="55"/>
        <v>0.21608445090284159</v>
      </c>
      <c r="U191" s="330">
        <f t="shared" si="75"/>
        <v>4.8377667541592517</v>
      </c>
      <c r="V191" s="338">
        <f t="shared" si="56"/>
        <v>4.8377667541592517</v>
      </c>
      <c r="W191" s="330">
        <f t="shared" si="57"/>
        <v>1.4081561285017585E-3</v>
      </c>
      <c r="X191" s="330">
        <f t="shared" si="58"/>
        <v>4218.408649448942</v>
      </c>
      <c r="Y191" s="330">
        <f t="shared" ref="Y191:Y254" si="78">IF(H191&gt;0, $C$54*$L$55*$L$55*V191*V191/(($B$19*(B191-C191))^0.333)*1000,"")</f>
        <v>76.4454187231036</v>
      </c>
      <c r="Z191" s="110">
        <f>IF(H191&gt;0, rate1(1,$L$52,$L$51,$L$54,U191,$L$53,$L$50,Y191),"")</f>
        <v>1137.629676584123</v>
      </c>
      <c r="AA191" s="338">
        <f t="shared" si="59"/>
        <v>1.3160836312612159</v>
      </c>
      <c r="AB191" s="338">
        <f t="shared" si="60"/>
        <v>-4.4550112351058099E-3</v>
      </c>
      <c r="AC191" s="330">
        <f t="shared" si="61"/>
        <v>0.21608445090284159</v>
      </c>
      <c r="AD191" s="330">
        <f t="shared" si="62"/>
        <v>-9.2556405222292623E-2</v>
      </c>
      <c r="AE191" s="330">
        <f t="shared" si="63"/>
        <v>-5.3160148510360428E-3</v>
      </c>
      <c r="AF191" s="330">
        <f t="shared" si="64"/>
        <v>706.44295860674197</v>
      </c>
      <c r="AG191" s="330">
        <f t="shared" si="65"/>
        <v>698.25198144044066</v>
      </c>
      <c r="AH191" s="330">
        <f t="shared" si="66"/>
        <v>4.8181584629642256</v>
      </c>
      <c r="AI191" s="330">
        <f t="shared" si="67"/>
        <v>190.14248321681961</v>
      </c>
      <c r="AJ191" s="330">
        <f t="shared" si="68"/>
        <v>10.037783051990285</v>
      </c>
      <c r="AK191" s="339">
        <f t="shared" si="69"/>
        <v>187.78590511582854</v>
      </c>
      <c r="AL191" s="44">
        <f t="shared" si="70"/>
        <v>2.8756701203158581</v>
      </c>
      <c r="BA191" s="8"/>
    </row>
    <row r="192" spans="1:53" ht="15" x14ac:dyDescent="0.15">
      <c r="A192" s="118"/>
      <c r="B192" s="330">
        <f t="shared" ref="B192:B208" si="79">IF(H192&gt;0, AF191,"")</f>
        <v>706.44295860674197</v>
      </c>
      <c r="C192" s="330">
        <f t="shared" ref="C192:C208" si="80">IF(H192&gt;0, AG191,"")</f>
        <v>698.25198144044066</v>
      </c>
      <c r="D192" s="330">
        <f t="shared" ref="D192:D208" si="81">IF(H192&gt;0, AH191,"")</f>
        <v>4.8181584629642256</v>
      </c>
      <c r="E192" s="330">
        <f t="shared" si="76"/>
        <v>134.48453738986524</v>
      </c>
      <c r="F192" s="330">
        <f t="shared" ref="F192:F208" si="82">IF(H192&gt;0, (E192+E191)/2,"")</f>
        <v>134.48453738986524</v>
      </c>
      <c r="G192" s="330">
        <f t="shared" ref="G192:G208" si="83">IF(H192&gt;0, F192*$S$53*$C$55*(B192-C192+N192)^1.5,"")</f>
        <v>4194.3584263393777</v>
      </c>
      <c r="H192" s="315">
        <f t="shared" si="72"/>
        <v>0.02</v>
      </c>
      <c r="I192" s="330">
        <f t="shared" ref="I192:I208" si="84">IF(H192&gt;0, (B192-C192)*B$19,"")</f>
        <v>6.5527817330410478</v>
      </c>
      <c r="J192" s="330">
        <f t="shared" si="73"/>
        <v>80</v>
      </c>
      <c r="K192" s="337">
        <f t="shared" ref="K192:K208" si="85">IF(H192&gt;0, IF((1-S191-0.015)&gt;0,1,-1),"")</f>
        <v>-1</v>
      </c>
      <c r="L192" s="325">
        <f t="shared" ref="L192:L208" si="86">IF(H192&gt;0, D192+K192*H192,"")</f>
        <v>4.798158462964226</v>
      </c>
      <c r="M192" s="325">
        <f t="shared" ref="M192:M208" si="87">IF(H192&gt;0, (D192+L192)/2,"")</f>
        <v>4.8081584629642258</v>
      </c>
      <c r="N192" s="330">
        <f t="shared" ref="N192:N208" si="88">IF(H192&gt;0, 2*($P$53*M192/$S$52/$S$51)^2-(B192-C192)*2,"")</f>
        <v>-6.6539355098480968E-2</v>
      </c>
      <c r="O192" s="330">
        <f t="shared" si="74"/>
        <v>2.780908516524303</v>
      </c>
      <c r="P192" s="334">
        <f t="shared" si="77"/>
        <v>75.717083766598634</v>
      </c>
      <c r="Q192" s="330">
        <f t="shared" ref="Q192:Q208" si="89">IF(H192&gt;0, M192/$S$54*(B192-C192+N192/2)*E192-J192,"")</f>
        <v>4139.9688135531396</v>
      </c>
      <c r="R192" s="279">
        <f>IF(H192&gt;0, rate1(1,$L$52,$L$51,$L$54,L192,$L$53,$L$50,P192),"")</f>
        <v>1134.8572148355192</v>
      </c>
      <c r="S192" s="325">
        <f t="shared" ref="S192:S208" si="90">IF(H192&gt;0, Q192/O192/R192,"")</f>
        <v>1.311804584803888</v>
      </c>
      <c r="T192" s="325">
        <f t="shared" ref="T192:T208" si="91">IF(H192&gt;0, N192/(1-S192),"")</f>
        <v>0.21340082327632046</v>
      </c>
      <c r="U192" s="330">
        <f t="shared" si="75"/>
        <v>4.8181584629642256</v>
      </c>
      <c r="V192" s="338">
        <f t="shared" ref="V192:V208" si="92">IF(H192&gt;0, (D192+U192)/2,"")</f>
        <v>4.8181584629642256</v>
      </c>
      <c r="W192" s="330">
        <f t="shared" ref="W192:W208" si="93">IF(H192&gt;0, 2*($P$53*V192/$S$52/$S$51)^2-(B192-C192)*2,"")</f>
        <v>1.3967642695398297E-3</v>
      </c>
      <c r="X192" s="330">
        <f t="shared" ref="X192:X208" si="94">IF(H192&gt;0, V192/$S$54*(B192-C192+W192/2)*F192-J192,"")</f>
        <v>4166.3536651434888</v>
      </c>
      <c r="Y192" s="330">
        <f t="shared" si="78"/>
        <v>76.032363816052396</v>
      </c>
      <c r="Z192" s="110">
        <f>IF(H192&gt;0, rate1(1,$L$52,$L$51,$L$54,U192,$L$53,$L$50,Y192),"")</f>
        <v>1136.063811245898</v>
      </c>
      <c r="AA192" s="338">
        <f t="shared" ref="AA192:AA208" si="95">IF(H192&gt;0, X192/O192/Z192,"")</f>
        <v>1.3187628510165199</v>
      </c>
      <c r="AB192" s="338">
        <f t="shared" ref="AB192:AB208" si="96">IF(H192&gt;0, W192/(1-AA192),"")</f>
        <v>-4.3818288896764895E-3</v>
      </c>
      <c r="AC192" s="330">
        <f t="shared" ref="AC192:AC208" si="97">IF(H192&gt;0, delta_z(N192,S192,H192,AE191,AB192),"")</f>
        <v>0.21340082327632046</v>
      </c>
      <c r="AD192" s="330">
        <f t="shared" ref="AD192:AD208" si="98">IF(H192&gt;0, H192/AC192*K192,"")</f>
        <v>-9.3720350713470069E-2</v>
      </c>
      <c r="AE192" s="330">
        <f t="shared" ref="AE192:AE208" si="99">IF(H192&gt;0, (AD192-AD191)/(AC192+AC191)*2,"")</f>
        <v>-5.4201881235718431E-3</v>
      </c>
      <c r="AF192" s="330">
        <f t="shared" ref="AF192:AF208" si="100">IF(H192&gt;0, B192-(AC192-N192),"")</f>
        <v>706.1630184283672</v>
      </c>
      <c r="AG192" s="330">
        <f t="shared" ref="AG192:AG208" si="101">IF(H192&gt;0, C192-AC192,"")</f>
        <v>698.03858061716437</v>
      </c>
      <c r="AH192" s="330">
        <f t="shared" ref="AH192:AH208" si="102">IF(H192&gt;0, $S$54*$S$53*$C$55*SQRT(AF192-AG192),"")</f>
        <v>4.7985484151809308</v>
      </c>
      <c r="AI192" s="330">
        <f t="shared" ref="AI192:AI208" si="103">IF(H192&gt;0, AC192/R192*1000000,"")</f>
        <v>188.04200254148247</v>
      </c>
      <c r="AJ192" s="330">
        <f t="shared" ref="AJ192:AJ208" si="104">IF(H192&gt;0, AJ191+AI192/3600,"")</f>
        <v>10.090016941585141</v>
      </c>
      <c r="AK192" s="339">
        <f t="shared" ref="AK192:AK208" si="105">IF(H192&gt;0, AK191+AI191*G191/1000000,"")</f>
        <v>188.59324851032369</v>
      </c>
      <c r="AL192" s="44">
        <f t="shared" ref="AL192:AL208" si="106">IF(H192&gt;0, AL191+AI191*J191/1000000,"")</f>
        <v>2.8908815189732038</v>
      </c>
      <c r="BA192" s="8"/>
    </row>
    <row r="193" spans="1:53" ht="15" x14ac:dyDescent="0.15">
      <c r="A193" s="118"/>
      <c r="B193" s="330">
        <f t="shared" si="79"/>
        <v>706.1630184283672</v>
      </c>
      <c r="C193" s="330">
        <f t="shared" si="80"/>
        <v>698.03858061716437</v>
      </c>
      <c r="D193" s="330">
        <f t="shared" si="81"/>
        <v>4.7985484151809308</v>
      </c>
      <c r="E193" s="330">
        <f t="shared" si="76"/>
        <v>134.48453738986524</v>
      </c>
      <c r="F193" s="330">
        <f t="shared" si="82"/>
        <v>134.48453738986524</v>
      </c>
      <c r="G193" s="330">
        <f t="shared" si="83"/>
        <v>4143.1409350653021</v>
      </c>
      <c r="H193" s="315">
        <f t="shared" si="72"/>
        <v>0.02</v>
      </c>
      <c r="I193" s="330">
        <f t="shared" si="84"/>
        <v>6.4995502489622599</v>
      </c>
      <c r="J193" s="330">
        <f t="shared" si="73"/>
        <v>80</v>
      </c>
      <c r="K193" s="337">
        <f t="shared" si="85"/>
        <v>-1</v>
      </c>
      <c r="L193" s="325">
        <f t="shared" si="86"/>
        <v>4.7785484151809312</v>
      </c>
      <c r="M193" s="325">
        <f t="shared" si="87"/>
        <v>4.788548415180931</v>
      </c>
      <c r="N193" s="330">
        <f t="shared" si="88"/>
        <v>-6.6273912449474892E-2</v>
      </c>
      <c r="O193" s="330">
        <f t="shared" si="74"/>
        <v>2.7446987016629736</v>
      </c>
      <c r="P193" s="334">
        <f t="shared" si="77"/>
        <v>75.304983511493646</v>
      </c>
      <c r="Q193" s="330">
        <f t="shared" si="89"/>
        <v>4088.5457550070632</v>
      </c>
      <c r="R193" s="279">
        <f>IF(H193&gt;0, rate1(1,$L$52,$L$51,$L$54,L193,$L$53,$L$50,P193),"")</f>
        <v>1133.2649908686055</v>
      </c>
      <c r="S193" s="325">
        <f t="shared" si="90"/>
        <v>1.3144458900090619</v>
      </c>
      <c r="T193" s="325">
        <f t="shared" si="91"/>
        <v>0.21076412367026001</v>
      </c>
      <c r="U193" s="330">
        <f t="shared" si="75"/>
        <v>4.7985484151809308</v>
      </c>
      <c r="V193" s="338">
        <f t="shared" si="92"/>
        <v>4.7985484151809308</v>
      </c>
      <c r="W193" s="330">
        <f t="shared" si="93"/>
        <v>1.3854176631653559E-3</v>
      </c>
      <c r="X193" s="330">
        <f t="shared" si="94"/>
        <v>4114.7160472840187</v>
      </c>
      <c r="Y193" s="330">
        <f t="shared" si="78"/>
        <v>75.619833053603799</v>
      </c>
      <c r="Z193" s="110">
        <f>IF(H193&gt;0, rate1(1,$L$52,$L$51,$L$54,U193,$L$53,$L$50,Y193),"")</f>
        <v>1134.4830189036923</v>
      </c>
      <c r="AA193" s="338">
        <f t="shared" si="95"/>
        <v>1.3214392240663779</v>
      </c>
      <c r="AB193" s="338">
        <f t="shared" si="96"/>
        <v>-4.3100454438605293E-3</v>
      </c>
      <c r="AC193" s="330">
        <f t="shared" si="97"/>
        <v>0.21076412367026001</v>
      </c>
      <c r="AD193" s="330">
        <f t="shared" si="98"/>
        <v>-9.4892810273962735E-2</v>
      </c>
      <c r="AE193" s="330">
        <f t="shared" si="99"/>
        <v>-5.5283189661607139E-3</v>
      </c>
      <c r="AF193" s="330">
        <f t="shared" si="100"/>
        <v>705.88598039224746</v>
      </c>
      <c r="AG193" s="330">
        <f t="shared" si="101"/>
        <v>697.82781649349408</v>
      </c>
      <c r="AH193" s="330">
        <f t="shared" si="102"/>
        <v>4.7789366099558768</v>
      </c>
      <c r="AI193" s="330">
        <f t="shared" si="103"/>
        <v>185.97955938682722</v>
      </c>
      <c r="AJ193" s="330">
        <f t="shared" si="104"/>
        <v>10.141677930303704</v>
      </c>
      <c r="AK193" s="339">
        <f t="shared" si="105"/>
        <v>189.38196406818929</v>
      </c>
      <c r="AL193" s="44">
        <f t="shared" si="106"/>
        <v>2.9059248791765224</v>
      </c>
      <c r="BA193" s="8"/>
    </row>
    <row r="194" spans="1:53" ht="15" x14ac:dyDescent="0.15">
      <c r="A194" s="118"/>
      <c r="B194" s="330">
        <f t="shared" si="79"/>
        <v>705.88598039224746</v>
      </c>
      <c r="C194" s="330">
        <f t="shared" si="80"/>
        <v>697.82781649349408</v>
      </c>
      <c r="D194" s="330">
        <f t="shared" si="81"/>
        <v>4.7789366099558768</v>
      </c>
      <c r="E194" s="330">
        <f t="shared" si="76"/>
        <v>134.48453738986524</v>
      </c>
      <c r="F194" s="330">
        <f t="shared" si="82"/>
        <v>134.48453738986524</v>
      </c>
      <c r="G194" s="330">
        <f t="shared" si="83"/>
        <v>4092.337560494731</v>
      </c>
      <c r="H194" s="315">
        <f t="shared" si="72"/>
        <v>0.02</v>
      </c>
      <c r="I194" s="330">
        <f t="shared" si="84"/>
        <v>6.446531119002703</v>
      </c>
      <c r="J194" s="330">
        <f t="shared" si="73"/>
        <v>80</v>
      </c>
      <c r="K194" s="337">
        <f t="shared" si="85"/>
        <v>-1</v>
      </c>
      <c r="L194" s="325">
        <f t="shared" si="86"/>
        <v>4.7589366099558772</v>
      </c>
      <c r="M194" s="325">
        <f t="shared" si="87"/>
        <v>4.768936609955877</v>
      </c>
      <c r="N194" s="330">
        <f t="shared" si="88"/>
        <v>-6.6008399730215217E-2</v>
      </c>
      <c r="O194" s="330">
        <f t="shared" si="74"/>
        <v>2.7088663588310027</v>
      </c>
      <c r="P194" s="334">
        <f t="shared" si="77"/>
        <v>74.893410276119624</v>
      </c>
      <c r="Q194" s="330">
        <f t="shared" si="89"/>
        <v>4037.5375992782338</v>
      </c>
      <c r="R194" s="279">
        <f>IF(H194&gt;0, rate1(1,$L$52,$L$51,$L$54,L194,$L$53,$L$50,P194),"")</f>
        <v>1131.6574795643655</v>
      </c>
      <c r="S194" s="325">
        <f t="shared" si="90"/>
        <v>1.3170856006131886</v>
      </c>
      <c r="T194" s="325">
        <f t="shared" si="91"/>
        <v>0.20817217685876122</v>
      </c>
      <c r="U194" s="330">
        <f t="shared" si="75"/>
        <v>4.7789366099558768</v>
      </c>
      <c r="V194" s="338">
        <f t="shared" si="92"/>
        <v>4.7789366099558768</v>
      </c>
      <c r="W194" s="330">
        <f t="shared" si="93"/>
        <v>1.3741163213296659E-3</v>
      </c>
      <c r="X194" s="330">
        <f t="shared" si="94"/>
        <v>4063.4941890852206</v>
      </c>
      <c r="Y194" s="330">
        <f t="shared" si="78"/>
        <v>75.207828095168438</v>
      </c>
      <c r="Z194" s="110">
        <f>IF(H194&gt;0, rate1(1,$L$52,$L$51,$L$54,U194,$L$53,$L$50,Y194),"")</f>
        <v>1132.8870954378945</v>
      </c>
      <c r="AA194" s="338">
        <f t="shared" si="95"/>
        <v>1.3241141707567663</v>
      </c>
      <c r="AB194" s="338">
        <f t="shared" si="96"/>
        <v>-4.2396058096481094E-3</v>
      </c>
      <c r="AC194" s="330">
        <f t="shared" si="97"/>
        <v>0.20817217685876122</v>
      </c>
      <c r="AD194" s="330">
        <f t="shared" si="98"/>
        <v>-9.6074318392555508E-2</v>
      </c>
      <c r="AE194" s="330">
        <f t="shared" si="99"/>
        <v>-5.6405144032674968E-3</v>
      </c>
      <c r="AF194" s="330">
        <f t="shared" si="100"/>
        <v>705.61179981565851</v>
      </c>
      <c r="AG194" s="330">
        <f t="shared" si="101"/>
        <v>697.61964431663534</v>
      </c>
      <c r="AH194" s="330">
        <f t="shared" si="102"/>
        <v>4.7593230464267009</v>
      </c>
      <c r="AI194" s="330">
        <f t="shared" si="103"/>
        <v>183.95334331983352</v>
      </c>
      <c r="AJ194" s="330">
        <f t="shared" si="104"/>
        <v>10.19277608122588</v>
      </c>
      <c r="AK194" s="339">
        <f t="shared" si="105"/>
        <v>190.15250359377026</v>
      </c>
      <c r="AL194" s="44">
        <f t="shared" si="106"/>
        <v>2.9208032439274687</v>
      </c>
      <c r="BA194" s="8"/>
    </row>
    <row r="195" spans="1:53" ht="15" x14ac:dyDescent="0.15">
      <c r="A195" s="118"/>
      <c r="B195" s="330">
        <f t="shared" si="79"/>
        <v>705.61179981565851</v>
      </c>
      <c r="C195" s="330">
        <f t="shared" si="80"/>
        <v>697.61964431663534</v>
      </c>
      <c r="D195" s="330">
        <f t="shared" si="81"/>
        <v>4.7593230464267009</v>
      </c>
      <c r="E195" s="330">
        <f t="shared" si="76"/>
        <v>134.48453738986524</v>
      </c>
      <c r="F195" s="330">
        <f t="shared" si="82"/>
        <v>134.48453738986524</v>
      </c>
      <c r="G195" s="330">
        <f t="shared" si="83"/>
        <v>4041.9466942524482</v>
      </c>
      <c r="H195" s="315">
        <f t="shared" si="72"/>
        <v>0.02</v>
      </c>
      <c r="I195" s="330">
        <f t="shared" si="84"/>
        <v>6.3937243992185362</v>
      </c>
      <c r="J195" s="330">
        <f t="shared" si="73"/>
        <v>80</v>
      </c>
      <c r="K195" s="337">
        <f t="shared" si="85"/>
        <v>-1</v>
      </c>
      <c r="L195" s="325">
        <f t="shared" si="86"/>
        <v>4.7393230464267013</v>
      </c>
      <c r="M195" s="325">
        <f t="shared" si="87"/>
        <v>4.7493230464267011</v>
      </c>
      <c r="N195" s="330">
        <f t="shared" si="88"/>
        <v>-6.5742816916603886E-2</v>
      </c>
      <c r="O195" s="330">
        <f t="shared" si="74"/>
        <v>2.6734054902076769</v>
      </c>
      <c r="P195" s="334">
        <f t="shared" si="77"/>
        <v>74.482365739486724</v>
      </c>
      <c r="Q195" s="330">
        <f t="shared" si="89"/>
        <v>3986.9427384918181</v>
      </c>
      <c r="R195" s="279">
        <f>IF(H195&gt;0, rate1(1,$L$52,$L$51,$L$54,L195,$L$53,$L$50,P195),"")</f>
        <v>1130.0344703714031</v>
      </c>
      <c r="S195" s="325">
        <f t="shared" si="90"/>
        <v>1.3197250837679879</v>
      </c>
      <c r="T195" s="325">
        <f t="shared" si="91"/>
        <v>0.20562295626548618</v>
      </c>
      <c r="U195" s="330">
        <f t="shared" si="75"/>
        <v>4.7593230464267009</v>
      </c>
      <c r="V195" s="338">
        <f t="shared" si="92"/>
        <v>4.7593230464267009</v>
      </c>
      <c r="W195" s="330">
        <f t="shared" si="93"/>
        <v>1.3628602559823122E-3</v>
      </c>
      <c r="X195" s="330">
        <f t="shared" si="94"/>
        <v>4012.6864828984603</v>
      </c>
      <c r="Y195" s="330">
        <f t="shared" si="78"/>
        <v>74.796350611335271</v>
      </c>
      <c r="Z195" s="110">
        <f>IF(H195&gt;0, rate1(1,$L$52,$L$51,$L$54,U195,$L$53,$L$50,Y195),"")</f>
        <v>1131.2758330869585</v>
      </c>
      <c r="AA195" s="338">
        <f t="shared" si="95"/>
        <v>1.3267890657925001</v>
      </c>
      <c r="AB195" s="338">
        <f t="shared" si="96"/>
        <v>-4.1704585576546856E-3</v>
      </c>
      <c r="AC195" s="330">
        <f t="shared" si="97"/>
        <v>0.20562295626548618</v>
      </c>
      <c r="AD195" s="330">
        <f t="shared" si="98"/>
        <v>-9.7265404423897972E-2</v>
      </c>
      <c r="AE195" s="330">
        <f t="shared" si="99"/>
        <v>-5.7568875803322948E-3</v>
      </c>
      <c r="AF195" s="330">
        <f t="shared" si="100"/>
        <v>705.34043404247643</v>
      </c>
      <c r="AG195" s="330">
        <f t="shared" si="101"/>
        <v>697.41402136036982</v>
      </c>
      <c r="AH195" s="330">
        <f t="shared" si="102"/>
        <v>4.7397077237220495</v>
      </c>
      <c r="AI195" s="330">
        <f t="shared" si="103"/>
        <v>181.96166723826138</v>
      </c>
      <c r="AJ195" s="330">
        <f t="shared" si="104"/>
        <v>10.243320988792064</v>
      </c>
      <c r="AK195" s="339">
        <f t="shared" si="105"/>
        <v>190.90530277001659</v>
      </c>
      <c r="AL195" s="44">
        <f t="shared" si="106"/>
        <v>2.9355195113930552</v>
      </c>
      <c r="BA195" s="8"/>
    </row>
    <row r="196" spans="1:53" ht="15" x14ac:dyDescent="0.15">
      <c r="A196" s="118"/>
      <c r="B196" s="330">
        <f t="shared" si="79"/>
        <v>705.34043404247643</v>
      </c>
      <c r="C196" s="330">
        <f t="shared" si="80"/>
        <v>697.41402136036982</v>
      </c>
      <c r="D196" s="330">
        <f t="shared" si="81"/>
        <v>4.7397077237220495</v>
      </c>
      <c r="E196" s="330">
        <f t="shared" si="76"/>
        <v>134.48453738986524</v>
      </c>
      <c r="F196" s="330">
        <f t="shared" si="82"/>
        <v>134.48453738986524</v>
      </c>
      <c r="G196" s="330">
        <f t="shared" si="83"/>
        <v>3991.9667270993286</v>
      </c>
      <c r="H196" s="315">
        <f t="shared" si="72"/>
        <v>0.02</v>
      </c>
      <c r="I196" s="330">
        <f t="shared" si="84"/>
        <v>6.3411301456852929</v>
      </c>
      <c r="J196" s="330">
        <f t="shared" si="73"/>
        <v>80</v>
      </c>
      <c r="K196" s="337">
        <f t="shared" si="85"/>
        <v>-1</v>
      </c>
      <c r="L196" s="325">
        <f t="shared" si="86"/>
        <v>4.7197077237220499</v>
      </c>
      <c r="M196" s="325">
        <f t="shared" si="87"/>
        <v>4.7297077237220497</v>
      </c>
      <c r="N196" s="330">
        <f t="shared" si="88"/>
        <v>-6.5477163984375863E-2</v>
      </c>
      <c r="O196" s="330">
        <f t="shared" si="74"/>
        <v>2.6383103764042914</v>
      </c>
      <c r="P196" s="334">
        <f t="shared" si="77"/>
        <v>74.071851592001124</v>
      </c>
      <c r="Q196" s="330">
        <f t="shared" si="89"/>
        <v>3936.7595639092897</v>
      </c>
      <c r="R196" s="279">
        <f>IF(H196&gt;0, rate1(1,$L$52,$L$51,$L$54,L196,$L$53,$L$50,P196),"")</f>
        <v>1128.3957489545382</v>
      </c>
      <c r="S196" s="325">
        <f t="shared" si="90"/>
        <v>1.3223656650416153</v>
      </c>
      <c r="T196" s="325">
        <f t="shared" si="91"/>
        <v>0.20311457169585098</v>
      </c>
      <c r="U196" s="330">
        <f t="shared" si="75"/>
        <v>4.7397077237220495</v>
      </c>
      <c r="V196" s="338">
        <f t="shared" si="92"/>
        <v>4.7397077237220495</v>
      </c>
      <c r="W196" s="330">
        <f t="shared" si="93"/>
        <v>1.3516494790746236E-3</v>
      </c>
      <c r="X196" s="330">
        <f t="shared" si="94"/>
        <v>3962.291320211471</v>
      </c>
      <c r="Y196" s="330">
        <f t="shared" si="78"/>
        <v>74.385402283995262</v>
      </c>
      <c r="Z196" s="110">
        <f>IF(H196&gt;0, rate1(1,$L$52,$L$51,$L$54,U196,$L$53,$L$50,Y196),"")</f>
        <v>1129.6490203671415</v>
      </c>
      <c r="AA196" s="338">
        <f t="shared" si="95"/>
        <v>1.3294652421216508</v>
      </c>
      <c r="AB196" s="338">
        <f t="shared" si="96"/>
        <v>-4.1025556151854841E-3</v>
      </c>
      <c r="AC196" s="330">
        <f t="shared" si="97"/>
        <v>0.20311457169585098</v>
      </c>
      <c r="AD196" s="330">
        <f t="shared" si="98"/>
        <v>-9.846659367181454E-2</v>
      </c>
      <c r="AE196" s="330">
        <f t="shared" si="99"/>
        <v>-5.8775579228447505E-3</v>
      </c>
      <c r="AF196" s="330">
        <f t="shared" si="100"/>
        <v>705.07184230679616</v>
      </c>
      <c r="AG196" s="330">
        <f t="shared" si="101"/>
        <v>697.21090678867392</v>
      </c>
      <c r="AH196" s="330">
        <f t="shared" si="102"/>
        <v>4.7200906409613559</v>
      </c>
      <c r="AI196" s="330">
        <f t="shared" si="103"/>
        <v>180.0029571930213</v>
      </c>
      <c r="AJ196" s="330">
        <f t="shared" si="104"/>
        <v>10.29332181023457</v>
      </c>
      <c r="AK196" s="339">
        <f t="shared" si="105"/>
        <v>191.64078212939094</v>
      </c>
      <c r="AL196" s="44">
        <f t="shared" si="106"/>
        <v>2.9500764447721162</v>
      </c>
      <c r="BA196" s="8"/>
    </row>
    <row r="197" spans="1:53" ht="15" x14ac:dyDescent="0.15">
      <c r="A197" s="118"/>
      <c r="B197" s="330">
        <f t="shared" si="79"/>
        <v>705.07184230679616</v>
      </c>
      <c r="C197" s="330">
        <f t="shared" si="80"/>
        <v>697.21090678867392</v>
      </c>
      <c r="D197" s="330">
        <f t="shared" si="81"/>
        <v>4.7200906409613559</v>
      </c>
      <c r="E197" s="330">
        <f t="shared" si="76"/>
        <v>134.48453738986524</v>
      </c>
      <c r="F197" s="330">
        <f t="shared" si="82"/>
        <v>134.48453738986524</v>
      </c>
      <c r="G197" s="330">
        <f t="shared" si="83"/>
        <v>3942.3960489317392</v>
      </c>
      <c r="H197" s="315">
        <f t="shared" si="72"/>
        <v>0.02</v>
      </c>
      <c r="I197" s="330">
        <f t="shared" si="84"/>
        <v>6.2887484144977863</v>
      </c>
      <c r="J197" s="330">
        <f t="shared" si="73"/>
        <v>80</v>
      </c>
      <c r="K197" s="337">
        <f t="shared" si="85"/>
        <v>-1</v>
      </c>
      <c r="L197" s="325">
        <f t="shared" si="86"/>
        <v>4.7000906409613563</v>
      </c>
      <c r="M197" s="325">
        <f t="shared" si="87"/>
        <v>4.7100906409613561</v>
      </c>
      <c r="N197" s="330">
        <f t="shared" si="88"/>
        <v>-6.52114409091471E-2</v>
      </c>
      <c r="O197" s="330">
        <f t="shared" si="74"/>
        <v>2.6035755574369848</v>
      </c>
      <c r="P197" s="334">
        <f t="shared" si="77"/>
        <v>73.661869535589744</v>
      </c>
      <c r="Q197" s="330">
        <f t="shared" si="89"/>
        <v>3886.986465927846</v>
      </c>
      <c r="R197" s="279">
        <f>IF(H197&gt;0, rate1(1,$L$52,$L$51,$L$54,L197,$L$53,$L$50,P197),"")</f>
        <v>1126.7410971108045</v>
      </c>
      <c r="S197" s="325">
        <f t="shared" si="90"/>
        <v>1.3250086319930099</v>
      </c>
      <c r="T197" s="325">
        <f t="shared" si="91"/>
        <v>0.20064525827901591</v>
      </c>
      <c r="U197" s="330">
        <f t="shared" si="75"/>
        <v>4.7200906409613559</v>
      </c>
      <c r="V197" s="338">
        <f t="shared" si="92"/>
        <v>4.7200906409613559</v>
      </c>
      <c r="W197" s="330">
        <f t="shared" si="93"/>
        <v>1.3404840025685871E-3</v>
      </c>
      <c r="X197" s="330">
        <f t="shared" si="94"/>
        <v>3912.3070916477996</v>
      </c>
      <c r="Y197" s="330">
        <f t="shared" si="78"/>
        <v>73.974984806464605</v>
      </c>
      <c r="Z197" s="110">
        <f>IF(H197&gt;0, rate1(1,$L$52,$L$51,$L$54,U197,$L$53,$L$50,Y197),"")</f>
        <v>1128.0064419901241</v>
      </c>
      <c r="AA197" s="338">
        <f t="shared" si="95"/>
        <v>1.3321439945246514</v>
      </c>
      <c r="AB197" s="338">
        <f t="shared" si="96"/>
        <v>-4.0358519939131332E-3</v>
      </c>
      <c r="AC197" s="330">
        <f t="shared" si="97"/>
        <v>0.20064525827901591</v>
      </c>
      <c r="AD197" s="330">
        <f t="shared" si="98"/>
        <v>-9.9678408408675867E-2</v>
      </c>
      <c r="AE197" s="330">
        <f t="shared" si="99"/>
        <v>-6.0026513134640459E-3</v>
      </c>
      <c r="AF197" s="330">
        <f t="shared" si="100"/>
        <v>704.80598560760802</v>
      </c>
      <c r="AG197" s="330">
        <f t="shared" si="101"/>
        <v>697.01026153039493</v>
      </c>
      <c r="AH197" s="330">
        <f t="shared" si="102"/>
        <v>4.7004717972547789</v>
      </c>
      <c r="AI197" s="330">
        <f t="shared" si="103"/>
        <v>178.07574321511086</v>
      </c>
      <c r="AJ197" s="330">
        <f t="shared" si="104"/>
        <v>10.34278729446099</v>
      </c>
      <c r="AK197" s="339">
        <f t="shared" si="105"/>
        <v>192.35934794528498</v>
      </c>
      <c r="AL197" s="44">
        <f t="shared" si="106"/>
        <v>2.9644766813475578</v>
      </c>
      <c r="BA197" s="8"/>
    </row>
    <row r="198" spans="1:53" ht="15" x14ac:dyDescent="0.15">
      <c r="A198" s="118"/>
      <c r="B198" s="330">
        <f t="shared" si="79"/>
        <v>704.80598560760802</v>
      </c>
      <c r="C198" s="330">
        <f t="shared" si="80"/>
        <v>697.01026153039493</v>
      </c>
      <c r="D198" s="330">
        <f t="shared" si="81"/>
        <v>4.7004717972547789</v>
      </c>
      <c r="E198" s="330">
        <f t="shared" si="76"/>
        <v>134.48453738986524</v>
      </c>
      <c r="F198" s="330">
        <f t="shared" si="82"/>
        <v>134.48453738986524</v>
      </c>
      <c r="G198" s="330">
        <f t="shared" si="83"/>
        <v>3893.2330487814256</v>
      </c>
      <c r="H198" s="315">
        <f t="shared" si="72"/>
        <v>0.02</v>
      </c>
      <c r="I198" s="330">
        <f t="shared" si="84"/>
        <v>6.2365792617704763</v>
      </c>
      <c r="J198" s="330">
        <f t="shared" si="73"/>
        <v>80</v>
      </c>
      <c r="K198" s="337">
        <f t="shared" si="85"/>
        <v>-1</v>
      </c>
      <c r="L198" s="325">
        <f t="shared" si="86"/>
        <v>4.6804717972547794</v>
      </c>
      <c r="M198" s="325">
        <f t="shared" si="87"/>
        <v>4.6904717972547791</v>
      </c>
      <c r="N198" s="330">
        <f t="shared" si="88"/>
        <v>-6.4945647666393214E-2</v>
      </c>
      <c r="O198" s="330">
        <f t="shared" si="74"/>
        <v>2.5691958152699099</v>
      </c>
      <c r="P198" s="334">
        <f t="shared" si="77"/>
        <v>73.252421283830586</v>
      </c>
      <c r="Q198" s="330">
        <f t="shared" si="89"/>
        <v>3837.6218340802834</v>
      </c>
      <c r="R198" s="279">
        <f>IF(H198&gt;0, rate1(1,$L$52,$L$51,$L$54,L198,$L$53,$L$50,P198),"")</f>
        <v>1125.0702926832455</v>
      </c>
      <c r="S198" s="325">
        <f t="shared" si="90"/>
        <v>1.3276552374833326</v>
      </c>
      <c r="T198" s="325">
        <f t="shared" si="91"/>
        <v>0.19821336648005486</v>
      </c>
      <c r="U198" s="330">
        <f t="shared" si="75"/>
        <v>4.7004717972547789</v>
      </c>
      <c r="V198" s="338">
        <f t="shared" si="92"/>
        <v>4.7004717972547789</v>
      </c>
      <c r="W198" s="330">
        <f t="shared" si="93"/>
        <v>1.3293638384261897E-3</v>
      </c>
      <c r="X198" s="330">
        <f t="shared" si="94"/>
        <v>3862.7321869666671</v>
      </c>
      <c r="Y198" s="330">
        <f t="shared" si="78"/>
        <v>73.565099883613627</v>
      </c>
      <c r="Z198" s="110">
        <f>IF(H198&gt;0, rate1(1,$L$52,$L$51,$L$54,U198,$L$53,$L$50,Y198),"")</f>
        <v>1126.3478787784748</v>
      </c>
      <c r="AA198" s="338">
        <f t="shared" si="95"/>
        <v>1.3348265829392598</v>
      </c>
      <c r="AB198" s="338">
        <f t="shared" si="96"/>
        <v>-3.970305543712898E-3</v>
      </c>
      <c r="AC198" s="330">
        <f t="shared" si="97"/>
        <v>0.19821336648005486</v>
      </c>
      <c r="AD198" s="330">
        <f t="shared" si="98"/>
        <v>-0.10090136883887946</v>
      </c>
      <c r="AE198" s="330">
        <f t="shared" si="99"/>
        <v>-6.1323002903212404E-3</v>
      </c>
      <c r="AF198" s="330">
        <f t="shared" si="100"/>
        <v>704.54282659346154</v>
      </c>
      <c r="AG198" s="330">
        <f t="shared" si="101"/>
        <v>696.81204816391482</v>
      </c>
      <c r="AH198" s="330">
        <f t="shared" si="102"/>
        <v>4.6808511917029705</v>
      </c>
      <c r="AI198" s="330">
        <f t="shared" si="103"/>
        <v>176.17865103106072</v>
      </c>
      <c r="AJ198" s="330">
        <f t="shared" si="104"/>
        <v>10.391725808636284</v>
      </c>
      <c r="AK198" s="339">
        <f t="shared" si="105"/>
        <v>193.06139305174682</v>
      </c>
      <c r="AL198" s="44">
        <f t="shared" si="106"/>
        <v>2.9787227408047667</v>
      </c>
      <c r="BA198" s="8"/>
    </row>
    <row r="199" spans="1:53" ht="15" x14ac:dyDescent="0.15">
      <c r="A199" s="118"/>
      <c r="B199" s="330">
        <f t="shared" si="79"/>
        <v>704.54282659346154</v>
      </c>
      <c r="C199" s="330">
        <f t="shared" si="80"/>
        <v>696.81204816391482</v>
      </c>
      <c r="D199" s="330">
        <f t="shared" si="81"/>
        <v>4.6808511917029705</v>
      </c>
      <c r="E199" s="330">
        <f t="shared" si="76"/>
        <v>134.48453738986524</v>
      </c>
      <c r="F199" s="330">
        <f t="shared" si="82"/>
        <v>134.48453738986524</v>
      </c>
      <c r="G199" s="330">
        <f t="shared" si="83"/>
        <v>3844.4761148149205</v>
      </c>
      <c r="H199" s="315">
        <f t="shared" si="72"/>
        <v>0.02</v>
      </c>
      <c r="I199" s="330">
        <f t="shared" si="84"/>
        <v>6.184622743637374</v>
      </c>
      <c r="J199" s="330">
        <f t="shared" si="73"/>
        <v>80</v>
      </c>
      <c r="K199" s="337">
        <f t="shared" si="85"/>
        <v>-1</v>
      </c>
      <c r="L199" s="325">
        <f t="shared" si="86"/>
        <v>4.6608511917029709</v>
      </c>
      <c r="M199" s="325">
        <f t="shared" si="87"/>
        <v>4.6708511917029707</v>
      </c>
      <c r="N199" s="330">
        <f t="shared" si="88"/>
        <v>-6.4679784231469029E-2</v>
      </c>
      <c r="O199" s="330">
        <f t="shared" si="74"/>
        <v>2.5351661577738289</v>
      </c>
      <c r="P199" s="334">
        <f t="shared" si="77"/>
        <v>72.84350856208124</v>
      </c>
      <c r="Q199" s="330">
        <f t="shared" si="89"/>
        <v>3788.6640570344184</v>
      </c>
      <c r="R199" s="279">
        <f>IF(H199&gt;0, rate1(1,$L$52,$L$51,$L$54,L199,$L$53,$L$50,P199),"")</f>
        <v>1123.3831094723978</v>
      </c>
      <c r="S199" s="325">
        <f t="shared" si="90"/>
        <v>1.3303067027516511</v>
      </c>
      <c r="T199" s="325">
        <f t="shared" si="91"/>
        <v>0.19581735306201176</v>
      </c>
      <c r="U199" s="330">
        <f t="shared" si="75"/>
        <v>4.6808511917029705</v>
      </c>
      <c r="V199" s="338">
        <f t="shared" si="92"/>
        <v>4.6808511917029705</v>
      </c>
      <c r="W199" s="330">
        <f t="shared" si="93"/>
        <v>1.318288998593431E-3</v>
      </c>
      <c r="X199" s="330">
        <f t="shared" si="94"/>
        <v>3813.5649950623938</v>
      </c>
      <c r="Y199" s="330">
        <f t="shared" si="78"/>
        <v>73.155749231993738</v>
      </c>
      <c r="Z199" s="110">
        <f>IF(H199&gt;0, rate1(1,$L$52,$L$51,$L$54,U199,$L$53,$L$50,Y199),"")</f>
        <v>1124.6731075788593</v>
      </c>
      <c r="AA199" s="338">
        <f t="shared" si="95"/>
        <v>1.3375142355486735</v>
      </c>
      <c r="AB199" s="338">
        <f t="shared" si="96"/>
        <v>-3.9058767297633526E-3</v>
      </c>
      <c r="AC199" s="330">
        <f t="shared" si="97"/>
        <v>0.19581735306201176</v>
      </c>
      <c r="AD199" s="330">
        <f t="shared" si="98"/>
        <v>-0.10213599401308611</v>
      </c>
      <c r="AE199" s="330">
        <f t="shared" si="99"/>
        <v>-6.2666442638863546E-3</v>
      </c>
      <c r="AF199" s="330">
        <f t="shared" si="100"/>
        <v>704.2823294561681</v>
      </c>
      <c r="AG199" s="330">
        <f t="shared" si="101"/>
        <v>696.61623081085281</v>
      </c>
      <c r="AH199" s="330">
        <f t="shared" si="102"/>
        <v>4.6612288233969474</v>
      </c>
      <c r="AI199" s="330">
        <f t="shared" si="103"/>
        <v>174.31039456697752</v>
      </c>
      <c r="AJ199" s="330">
        <f t="shared" si="104"/>
        <v>10.440145362682667</v>
      </c>
      <c r="AK199" s="339">
        <f t="shared" si="105"/>
        <v>193.74729759843066</v>
      </c>
      <c r="AL199" s="44">
        <f t="shared" si="106"/>
        <v>2.9928170328872516</v>
      </c>
      <c r="BA199" s="8"/>
    </row>
    <row r="200" spans="1:53" ht="15" x14ac:dyDescent="0.15">
      <c r="A200" s="118"/>
      <c r="B200" s="330">
        <f t="shared" si="79"/>
        <v>704.2823294561681</v>
      </c>
      <c r="C200" s="330">
        <f t="shared" si="80"/>
        <v>696.61623081085281</v>
      </c>
      <c r="D200" s="330">
        <f t="shared" si="81"/>
        <v>4.6612288233969474</v>
      </c>
      <c r="E200" s="330">
        <f t="shared" si="76"/>
        <v>134.48453738986524</v>
      </c>
      <c r="F200" s="330">
        <f t="shared" si="82"/>
        <v>134.48453738986524</v>
      </c>
      <c r="G200" s="330">
        <f t="shared" si="83"/>
        <v>3796.1236343332553</v>
      </c>
      <c r="H200" s="315">
        <f t="shared" si="72"/>
        <v>0.02</v>
      </c>
      <c r="I200" s="330">
        <f t="shared" si="84"/>
        <v>6.1328789162522304</v>
      </c>
      <c r="J200" s="330">
        <f t="shared" si="73"/>
        <v>80</v>
      </c>
      <c r="K200" s="337">
        <f t="shared" si="85"/>
        <v>-1</v>
      </c>
      <c r="L200" s="325">
        <f t="shared" si="86"/>
        <v>4.6412288233969479</v>
      </c>
      <c r="M200" s="325">
        <f t="shared" si="87"/>
        <v>4.6512288233969477</v>
      </c>
      <c r="N200" s="330">
        <f t="shared" si="88"/>
        <v>-6.4413850579565946E-2</v>
      </c>
      <c r="O200" s="330">
        <f t="shared" si="74"/>
        <v>2.5014818039630793</v>
      </c>
      <c r="P200" s="334">
        <f t="shared" si="77"/>
        <v>72.435133107611975</v>
      </c>
      <c r="Q200" s="330">
        <f t="shared" si="89"/>
        <v>3740.1115225927933</v>
      </c>
      <c r="R200" s="279">
        <f>IF(H200&gt;0, rate1(1,$L$52,$L$51,$L$54,L200,$L$53,$L$50,P200),"")</f>
        <v>1121.6793171454319</v>
      </c>
      <c r="S200" s="325">
        <f t="shared" si="90"/>
        <v>1.3329642202793559</v>
      </c>
      <c r="T200" s="325">
        <f t="shared" si="91"/>
        <v>0.19345577289212315</v>
      </c>
      <c r="U200" s="330">
        <f t="shared" si="75"/>
        <v>4.6612288233969474</v>
      </c>
      <c r="V200" s="338">
        <f t="shared" si="92"/>
        <v>4.6612288233969474</v>
      </c>
      <c r="W200" s="330">
        <f t="shared" si="93"/>
        <v>1.3072594950696015E-3</v>
      </c>
      <c r="X200" s="330">
        <f t="shared" si="94"/>
        <v>3764.8039039641098</v>
      </c>
      <c r="Y200" s="330">
        <f t="shared" si="78"/>
        <v>72.746934579968993</v>
      </c>
      <c r="Z200" s="110">
        <f>IF(H200&gt;0, rate1(1,$L$52,$L$51,$L$54,U200,$L$53,$L$50,Y200),"")</f>
        <v>1122.9819011729512</v>
      </c>
      <c r="AA200" s="338">
        <f t="shared" si="95"/>
        <v>1.3402081516573878</v>
      </c>
      <c r="AB200" s="338">
        <f t="shared" si="96"/>
        <v>-3.8425284306123813E-3</v>
      </c>
      <c r="AC200" s="330">
        <f t="shared" si="97"/>
        <v>0.19345577289212315</v>
      </c>
      <c r="AD200" s="330">
        <f t="shared" si="98"/>
        <v>-0.10338280269957419</v>
      </c>
      <c r="AE200" s="330">
        <f t="shared" si="99"/>
        <v>-6.4058297547875363E-3</v>
      </c>
      <c r="AF200" s="330">
        <f t="shared" si="100"/>
        <v>704.02445983269638</v>
      </c>
      <c r="AG200" s="330">
        <f t="shared" si="101"/>
        <v>696.42277503796072</v>
      </c>
      <c r="AH200" s="330">
        <f t="shared" si="102"/>
        <v>4.641604691417875</v>
      </c>
      <c r="AI200" s="330">
        <f t="shared" si="103"/>
        <v>172.46976915331723</v>
      </c>
      <c r="AJ200" s="330">
        <f t="shared" si="104"/>
        <v>10.488053631891923</v>
      </c>
      <c r="AK200" s="339">
        <f t="shared" si="105"/>
        <v>194.41742974690737</v>
      </c>
      <c r="AL200" s="44">
        <f t="shared" si="106"/>
        <v>3.00676186445261</v>
      </c>
      <c r="BA200" s="8"/>
    </row>
    <row r="201" spans="1:53" ht="15" x14ac:dyDescent="0.15">
      <c r="A201" s="118"/>
      <c r="B201" s="330">
        <f t="shared" si="79"/>
        <v>704.02445983269638</v>
      </c>
      <c r="C201" s="330">
        <f t="shared" si="80"/>
        <v>696.42277503796072</v>
      </c>
      <c r="D201" s="330">
        <f t="shared" si="81"/>
        <v>4.641604691417875</v>
      </c>
      <c r="E201" s="330">
        <f t="shared" si="76"/>
        <v>134.48453738986524</v>
      </c>
      <c r="F201" s="330">
        <f t="shared" si="82"/>
        <v>134.48453738986524</v>
      </c>
      <c r="G201" s="330">
        <f t="shared" si="83"/>
        <v>3748.1739937714642</v>
      </c>
      <c r="H201" s="315">
        <f t="shared" si="72"/>
        <v>0.02</v>
      </c>
      <c r="I201" s="330">
        <f t="shared" si="84"/>
        <v>6.0813478357885291</v>
      </c>
      <c r="J201" s="330">
        <f t="shared" si="73"/>
        <v>80</v>
      </c>
      <c r="K201" s="337">
        <f t="shared" si="85"/>
        <v>-1</v>
      </c>
      <c r="L201" s="325">
        <f t="shared" si="86"/>
        <v>4.6216046914178754</v>
      </c>
      <c r="M201" s="325">
        <f t="shared" si="87"/>
        <v>4.6316046914178752</v>
      </c>
      <c r="N201" s="330">
        <f t="shared" si="88"/>
        <v>-6.4147846685740362E-2</v>
      </c>
      <c r="O201" s="330">
        <f t="shared" si="74"/>
        <v>2.4681381703895187</v>
      </c>
      <c r="P201" s="334">
        <f t="shared" si="77"/>
        <v>72.027296669738817</v>
      </c>
      <c r="Q201" s="330">
        <f t="shared" si="89"/>
        <v>3691.9626176921711</v>
      </c>
      <c r="R201" s="279">
        <f>IF(H201&gt;0, rate1(1,$L$52,$L$51,$L$54,L201,$L$53,$L$50,P201),"")</f>
        <v>1119.9586811428412</v>
      </c>
      <c r="S201" s="325">
        <f t="shared" si="90"/>
        <v>1.3356289564646671</v>
      </c>
      <c r="T201" s="325">
        <f t="shared" si="91"/>
        <v>0.19112727150076353</v>
      </c>
      <c r="U201" s="330">
        <f t="shared" si="75"/>
        <v>4.641604691417875</v>
      </c>
      <c r="V201" s="338">
        <f t="shared" si="92"/>
        <v>4.641604691417875</v>
      </c>
      <c r="W201" s="330">
        <f t="shared" si="93"/>
        <v>1.2962753398042537E-3</v>
      </c>
      <c r="X201" s="330">
        <f t="shared" si="94"/>
        <v>3716.4473008352361</v>
      </c>
      <c r="Y201" s="330">
        <f t="shared" si="78"/>
        <v>72.338657667847613</v>
      </c>
      <c r="Z201" s="110">
        <f>IF(H201&gt;0, rate1(1,$L$52,$L$51,$L$54,U201,$L$53,$L$50,Y201),"")</f>
        <v>1121.2740281859553</v>
      </c>
      <c r="AA201" s="338">
        <f t="shared" si="95"/>
        <v>1.3429095043762183</v>
      </c>
      <c r="AB201" s="338">
        <f t="shared" si="96"/>
        <v>-3.7802257542038373E-3</v>
      </c>
      <c r="AC201" s="330">
        <f t="shared" si="97"/>
        <v>0.19112727150076353</v>
      </c>
      <c r="AD201" s="330">
        <f t="shared" si="98"/>
        <v>-0.10464231421793778</v>
      </c>
      <c r="AE201" s="330">
        <f t="shared" si="99"/>
        <v>-6.5500106503753553E-3</v>
      </c>
      <c r="AF201" s="330">
        <f t="shared" si="100"/>
        <v>703.76918471450983</v>
      </c>
      <c r="AG201" s="330">
        <f t="shared" si="101"/>
        <v>696.2316477664599</v>
      </c>
      <c r="AH201" s="330">
        <f t="shared" si="102"/>
        <v>4.6219787948370366</v>
      </c>
      <c r="AI201" s="330">
        <f t="shared" si="103"/>
        <v>170.65564535446185</v>
      </c>
      <c r="AJ201" s="330">
        <f t="shared" si="104"/>
        <v>10.535457977823718</v>
      </c>
      <c r="AK201" s="339">
        <f t="shared" si="105"/>
        <v>195.07214631379827</v>
      </c>
      <c r="AL201" s="44">
        <f t="shared" si="106"/>
        <v>3.0205594459848752</v>
      </c>
      <c r="BA201" s="8"/>
    </row>
    <row r="202" spans="1:53" ht="15" x14ac:dyDescent="0.15">
      <c r="A202" s="118"/>
      <c r="B202" s="330">
        <f t="shared" si="79"/>
        <v>703.76918471450983</v>
      </c>
      <c r="C202" s="330">
        <f t="shared" si="80"/>
        <v>696.2316477664599</v>
      </c>
      <c r="D202" s="330">
        <f t="shared" si="81"/>
        <v>4.6219787948370366</v>
      </c>
      <c r="E202" s="330">
        <f t="shared" si="76"/>
        <v>134.48453738986524</v>
      </c>
      <c r="F202" s="330">
        <f t="shared" si="82"/>
        <v>134.48453738986524</v>
      </c>
      <c r="G202" s="330">
        <f t="shared" si="83"/>
        <v>3700.625578698523</v>
      </c>
      <c r="H202" s="315">
        <f t="shared" si="72"/>
        <v>0.02</v>
      </c>
      <c r="I202" s="330">
        <f t="shared" si="84"/>
        <v>6.0300295584399466</v>
      </c>
      <c r="J202" s="330">
        <f t="shared" si="73"/>
        <v>80</v>
      </c>
      <c r="K202" s="337">
        <f t="shared" si="85"/>
        <v>-1</v>
      </c>
      <c r="L202" s="325">
        <f t="shared" si="86"/>
        <v>4.601978794837037</v>
      </c>
      <c r="M202" s="325">
        <f t="shared" si="87"/>
        <v>4.6119787948370368</v>
      </c>
      <c r="N202" s="330">
        <f t="shared" si="88"/>
        <v>-6.3881772524890579E-2</v>
      </c>
      <c r="O202" s="330">
        <f t="shared" si="74"/>
        <v>2.4351308585851386</v>
      </c>
      <c r="P202" s="334">
        <f t="shared" si="77"/>
        <v>71.620001009962891</v>
      </c>
      <c r="Q202" s="330">
        <f t="shared" si="89"/>
        <v>3644.2157284034865</v>
      </c>
      <c r="R202" s="279">
        <f>IF(H202&gt;0, rate1(1,$L$52,$L$51,$L$54,L202,$L$53,$L$50,P202),"")</f>
        <v>1118.2209625826463</v>
      </c>
      <c r="S202" s="325">
        <f t="shared" si="90"/>
        <v>1.3383020541267614</v>
      </c>
      <c r="T202" s="325">
        <f t="shared" si="91"/>
        <v>0.18883057831199024</v>
      </c>
      <c r="U202" s="330">
        <f t="shared" si="75"/>
        <v>4.6219787948370366</v>
      </c>
      <c r="V202" s="338">
        <f t="shared" si="92"/>
        <v>4.6219787948370366</v>
      </c>
      <c r="W202" s="330">
        <f t="shared" si="93"/>
        <v>1.2853365447877962E-3</v>
      </c>
      <c r="X202" s="330">
        <f t="shared" si="94"/>
        <v>3668.4935719734531</v>
      </c>
      <c r="Y202" s="330">
        <f t="shared" si="78"/>
        <v>71.93092024801976</v>
      </c>
      <c r="Z202" s="110">
        <f>IF(H202&gt;0, rate1(1,$L$52,$L$51,$L$54,U202,$L$53,$L$50,Y202),"")</f>
        <v>1119.5492529926962</v>
      </c>
      <c r="AA202" s="338">
        <f t="shared" si="95"/>
        <v>1.3456194431361441</v>
      </c>
      <c r="AB202" s="338">
        <f t="shared" si="96"/>
        <v>-3.7189358709819025E-3</v>
      </c>
      <c r="AC202" s="330">
        <f t="shared" si="97"/>
        <v>0.18883057831199024</v>
      </c>
      <c r="AD202" s="330">
        <f t="shared" si="98"/>
        <v>-0.10591504924035947</v>
      </c>
      <c r="AE202" s="330">
        <f t="shared" si="99"/>
        <v>-6.6993484832536055E-3</v>
      </c>
      <c r="AF202" s="330">
        <f t="shared" si="100"/>
        <v>703.51647236367296</v>
      </c>
      <c r="AG202" s="330">
        <f t="shared" si="101"/>
        <v>696.04281718814786</v>
      </c>
      <c r="AH202" s="330">
        <f t="shared" si="102"/>
        <v>4.6023511327155093</v>
      </c>
      <c r="AI202" s="330">
        <f t="shared" si="103"/>
        <v>168.86696335567402</v>
      </c>
      <c r="AJ202" s="330">
        <f t="shared" si="104"/>
        <v>10.582365467644738</v>
      </c>
      <c r="AK202" s="339">
        <f t="shared" si="105"/>
        <v>195.71179336560616</v>
      </c>
      <c r="AL202" s="44">
        <f t="shared" si="106"/>
        <v>3.0342118976132322</v>
      </c>
      <c r="BA202" s="8"/>
    </row>
    <row r="203" spans="1:53" ht="15" x14ac:dyDescent="0.15">
      <c r="A203" s="118"/>
      <c r="B203" s="330">
        <f t="shared" si="79"/>
        <v>703.51647236367296</v>
      </c>
      <c r="C203" s="330">
        <f t="shared" si="80"/>
        <v>696.04281718814786</v>
      </c>
      <c r="D203" s="330">
        <f t="shared" si="81"/>
        <v>4.6023511327155093</v>
      </c>
      <c r="E203" s="330">
        <f t="shared" si="76"/>
        <v>134.48453738986524</v>
      </c>
      <c r="F203" s="330">
        <f t="shared" si="82"/>
        <v>134.48453738986524</v>
      </c>
      <c r="G203" s="330">
        <f t="shared" si="83"/>
        <v>3653.4767738165583</v>
      </c>
      <c r="H203" s="315">
        <f t="shared" si="72"/>
        <v>0.02</v>
      </c>
      <c r="I203" s="330">
        <f t="shared" si="84"/>
        <v>5.9789241404200766</v>
      </c>
      <c r="J203" s="330">
        <f t="shared" si="73"/>
        <v>80</v>
      </c>
      <c r="K203" s="337">
        <f t="shared" si="85"/>
        <v>-1</v>
      </c>
      <c r="L203" s="325">
        <f t="shared" si="86"/>
        <v>4.5823511327155098</v>
      </c>
      <c r="M203" s="325">
        <f t="shared" si="87"/>
        <v>4.5923511327155095</v>
      </c>
      <c r="N203" s="330">
        <f t="shared" si="88"/>
        <v>-6.3615628071815422E-2</v>
      </c>
      <c r="O203" s="330">
        <f t="shared" si="74"/>
        <v>2.4024556434572606</v>
      </c>
      <c r="P203" s="334">
        <f t="shared" si="77"/>
        <v>71.213247902105806</v>
      </c>
      <c r="Q203" s="330">
        <f t="shared" si="89"/>
        <v>3596.8692399310794</v>
      </c>
      <c r="R203" s="279">
        <f>IF(H203&gt;0, rate1(1,$L$52,$L$51,$L$54,L203,$L$53,$L$50,P203),"")</f>
        <v>1116.4659181619788</v>
      </c>
      <c r="S203" s="325">
        <f t="shared" si="90"/>
        <v>1.3409846348562546</v>
      </c>
      <c r="T203" s="325">
        <f t="shared" si="91"/>
        <v>0.18656450047561002</v>
      </c>
      <c r="U203" s="330">
        <f t="shared" si="75"/>
        <v>4.6023511327155093</v>
      </c>
      <c r="V203" s="338">
        <f t="shared" si="92"/>
        <v>4.6023511327155093</v>
      </c>
      <c r="W203" s="330">
        <f t="shared" si="93"/>
        <v>1.2744431219999797E-3</v>
      </c>
      <c r="X203" s="330">
        <f t="shared" si="94"/>
        <v>3620.9411028099316</v>
      </c>
      <c r="Y203" s="330">
        <f t="shared" si="78"/>
        <v>71.523724085091203</v>
      </c>
      <c r="Z203" s="110">
        <f>IF(H203&gt;0, rate1(1,$L$52,$L$51,$L$54,U203,$L$53,$L$50,Y203),"")</f>
        <v>1117.8073356211496</v>
      </c>
      <c r="AA203" s="338">
        <f t="shared" si="95"/>
        <v>1.3483390960477319</v>
      </c>
      <c r="AB203" s="338">
        <f t="shared" si="96"/>
        <v>-3.658627861356528E-3</v>
      </c>
      <c r="AC203" s="330">
        <f t="shared" si="97"/>
        <v>0.18656450047561002</v>
      </c>
      <c r="AD203" s="330">
        <f t="shared" si="98"/>
        <v>-0.10720153056457085</v>
      </c>
      <c r="AE203" s="330">
        <f t="shared" si="99"/>
        <v>-6.8540127290229146E-3</v>
      </c>
      <c r="AF203" s="330">
        <f t="shared" si="100"/>
        <v>703.26629223512555</v>
      </c>
      <c r="AG203" s="330">
        <f t="shared" si="101"/>
        <v>695.85625268767228</v>
      </c>
      <c r="AH203" s="330">
        <f t="shared" si="102"/>
        <v>4.5827217041040145</v>
      </c>
      <c r="AI203" s="330">
        <f t="shared" si="103"/>
        <v>167.10272784927315</v>
      </c>
      <c r="AJ203" s="330">
        <f t="shared" si="104"/>
        <v>10.628782892047314</v>
      </c>
      <c r="AK203" s="339">
        <f t="shared" si="105"/>
        <v>196.3367067695973</v>
      </c>
      <c r="AL203" s="44">
        <f t="shared" si="106"/>
        <v>3.0477212546816861</v>
      </c>
      <c r="BA203" s="8"/>
    </row>
    <row r="204" spans="1:53" ht="15" x14ac:dyDescent="0.15">
      <c r="A204" s="118"/>
      <c r="B204" s="330">
        <f t="shared" si="79"/>
        <v>703.26629223512555</v>
      </c>
      <c r="C204" s="330">
        <f t="shared" si="80"/>
        <v>695.85625268767228</v>
      </c>
      <c r="D204" s="330">
        <f t="shared" si="81"/>
        <v>4.5827217041040145</v>
      </c>
      <c r="E204" s="330">
        <f t="shared" si="76"/>
        <v>134.48453738986524</v>
      </c>
      <c r="F204" s="330">
        <f t="shared" si="82"/>
        <v>134.48453738986524</v>
      </c>
      <c r="G204" s="330">
        <f t="shared" si="83"/>
        <v>3606.7259629606024</v>
      </c>
      <c r="H204" s="315">
        <f t="shared" si="72"/>
        <v>0.02</v>
      </c>
      <c r="I204" s="330">
        <f t="shared" si="84"/>
        <v>5.9280316379626132</v>
      </c>
      <c r="J204" s="330">
        <f t="shared" si="73"/>
        <v>80</v>
      </c>
      <c r="K204" s="337">
        <f t="shared" si="85"/>
        <v>-1</v>
      </c>
      <c r="L204" s="325">
        <f t="shared" si="86"/>
        <v>4.5627217041040149</v>
      </c>
      <c r="M204" s="325">
        <f t="shared" si="87"/>
        <v>4.5727217041040147</v>
      </c>
      <c r="N204" s="330">
        <f t="shared" si="88"/>
        <v>-6.3349413301116542E-2</v>
      </c>
      <c r="O204" s="330">
        <f t="shared" si="74"/>
        <v>2.370108462550141</v>
      </c>
      <c r="P204" s="334">
        <f t="shared" si="77"/>
        <v>70.807039132450839</v>
      </c>
      <c r="Q204" s="330">
        <f t="shared" si="89"/>
        <v>3549.9215366123926</v>
      </c>
      <c r="R204" s="279">
        <f>IF(H204&gt;0, rate1(1,$L$52,$L$51,$L$54,L204,$L$53,$L$50,P204),"")</f>
        <v>1114.6933000560132</v>
      </c>
      <c r="S204" s="325">
        <f t="shared" si="90"/>
        <v>1.3436778012278907</v>
      </c>
      <c r="T204" s="325">
        <f t="shared" si="91"/>
        <v>0.18432791723754635</v>
      </c>
      <c r="U204" s="330">
        <f t="shared" si="75"/>
        <v>4.5827217041040145</v>
      </c>
      <c r="V204" s="338">
        <f t="shared" si="92"/>
        <v>4.5827217041040145</v>
      </c>
      <c r="W204" s="330">
        <f t="shared" si="93"/>
        <v>1.2635950834152254E-3</v>
      </c>
      <c r="X204" s="330">
        <f t="shared" si="94"/>
        <v>3573.7882779090182</v>
      </c>
      <c r="Y204" s="330">
        <f t="shared" si="78"/>
        <v>71.117070956022943</v>
      </c>
      <c r="Z204" s="110">
        <f>IF(H204&gt;0, rate1(1,$L$52,$L$51,$L$54,U204,$L$53,$L$50,Y204),"")</f>
        <v>1116.0480316533808</v>
      </c>
      <c r="AA204" s="338">
        <f t="shared" si="95"/>
        <v>1.3510695721220807</v>
      </c>
      <c r="AB204" s="338">
        <f t="shared" si="96"/>
        <v>-3.5992725765929489E-3</v>
      </c>
      <c r="AC204" s="330">
        <f t="shared" si="97"/>
        <v>0.18432791723754635</v>
      </c>
      <c r="AD204" s="330">
        <f t="shared" si="98"/>
        <v>-0.10850228386308776</v>
      </c>
      <c r="AE204" s="330">
        <f t="shared" si="99"/>
        <v>-7.0141811285174011E-3</v>
      </c>
      <c r="AF204" s="330">
        <f t="shared" si="100"/>
        <v>703.01861490458691</v>
      </c>
      <c r="AG204" s="330">
        <f t="shared" si="101"/>
        <v>695.67192477043477</v>
      </c>
      <c r="AH204" s="330">
        <f t="shared" si="102"/>
        <v>4.5630905080428334</v>
      </c>
      <c r="AI204" s="330">
        <f t="shared" si="103"/>
        <v>165.36200336745893</v>
      </c>
      <c r="AJ204" s="330">
        <f t="shared" si="104"/>
        <v>10.674716781871608</v>
      </c>
      <c r="AK204" s="339">
        <f t="shared" si="105"/>
        <v>196.947212704636</v>
      </c>
      <c r="AL204" s="44">
        <f t="shared" si="106"/>
        <v>3.0610894729096279</v>
      </c>
      <c r="BA204" s="8"/>
    </row>
    <row r="205" spans="1:53" ht="15" x14ac:dyDescent="0.15">
      <c r="A205" s="118"/>
      <c r="B205" s="330">
        <f t="shared" si="79"/>
        <v>703.01861490458691</v>
      </c>
      <c r="C205" s="330">
        <f t="shared" si="80"/>
        <v>695.67192477043477</v>
      </c>
      <c r="D205" s="330">
        <f t="shared" si="81"/>
        <v>4.5630905080428334</v>
      </c>
      <c r="E205" s="330">
        <f t="shared" si="76"/>
        <v>134.48453738986524</v>
      </c>
      <c r="F205" s="330">
        <f t="shared" si="82"/>
        <v>134.48453738986524</v>
      </c>
      <c r="G205" s="330">
        <f t="shared" si="83"/>
        <v>3560.3715290983941</v>
      </c>
      <c r="H205" s="315">
        <f t="shared" si="72"/>
        <v>0.02</v>
      </c>
      <c r="I205" s="330">
        <f t="shared" si="84"/>
        <v>5.8773521073217125</v>
      </c>
      <c r="J205" s="330">
        <f t="shared" si="73"/>
        <v>80</v>
      </c>
      <c r="K205" s="337">
        <f t="shared" si="85"/>
        <v>-1</v>
      </c>
      <c r="L205" s="325">
        <f t="shared" si="86"/>
        <v>4.5430905080428339</v>
      </c>
      <c r="M205" s="325">
        <f t="shared" si="87"/>
        <v>4.5530905080428337</v>
      </c>
      <c r="N205" s="330">
        <f t="shared" si="88"/>
        <v>-6.3083128187235715E-2</v>
      </c>
      <c r="O205" s="330">
        <f t="shared" si="74"/>
        <v>2.3380854060960718</v>
      </c>
      <c r="P205" s="334">
        <f t="shared" si="77"/>
        <v>70.401376499887974</v>
      </c>
      <c r="Q205" s="330">
        <f t="shared" si="89"/>
        <v>3503.3710019178075</v>
      </c>
      <c r="R205" s="279">
        <f>IF(H205&gt;0, rate1(1,$L$52,$L$51,$L$54,L205,$L$53,$L$50,P205),"")</f>
        <v>1112.9028558141529</v>
      </c>
      <c r="S205" s="325">
        <f t="shared" si="90"/>
        <v>1.346382638889196</v>
      </c>
      <c r="T205" s="325">
        <f t="shared" si="91"/>
        <v>0.18211977479453098</v>
      </c>
      <c r="U205" s="330">
        <f t="shared" si="75"/>
        <v>4.5630905080428334</v>
      </c>
      <c r="V205" s="338">
        <f t="shared" si="92"/>
        <v>4.5630905080428334</v>
      </c>
      <c r="W205" s="330">
        <f t="shared" si="93"/>
        <v>1.2527924410470348E-3</v>
      </c>
      <c r="X205" s="330">
        <f t="shared" si="94"/>
        <v>3527.033480968083</v>
      </c>
      <c r="Y205" s="330">
        <f t="shared" si="78"/>
        <v>70.710962650274439</v>
      </c>
      <c r="Z205" s="110">
        <f>IF(H205&gt;0, rate1(1,$L$52,$L$51,$L$54,U205,$L$53,$L$50,Y205),"")</f>
        <v>1114.2710921237992</v>
      </c>
      <c r="AA205" s="338">
        <f t="shared" si="95"/>
        <v>1.3538119633670991</v>
      </c>
      <c r="AB205" s="338">
        <f t="shared" si="96"/>
        <v>-3.5408425117247795E-3</v>
      </c>
      <c r="AC205" s="330">
        <f t="shared" si="97"/>
        <v>0.18211977479453098</v>
      </c>
      <c r="AD205" s="330">
        <f t="shared" si="98"/>
        <v>-0.10981783841191416</v>
      </c>
      <c r="AE205" s="330">
        <f t="shared" si="99"/>
        <v>-7.1800400298945768E-3</v>
      </c>
      <c r="AF205" s="330">
        <f t="shared" si="100"/>
        <v>702.77341200160515</v>
      </c>
      <c r="AG205" s="330">
        <f t="shared" si="101"/>
        <v>695.48980499564027</v>
      </c>
      <c r="AH205" s="330">
        <f t="shared" si="102"/>
        <v>4.5434575435615399</v>
      </c>
      <c r="AI205" s="330">
        <f t="shared" si="103"/>
        <v>163.64391001701566</v>
      </c>
      <c r="AJ205" s="330">
        <f t="shared" si="104"/>
        <v>10.720173423543001</v>
      </c>
      <c r="AK205" s="339">
        <f t="shared" si="105"/>
        <v>197.54362813546859</v>
      </c>
      <c r="AL205" s="44">
        <f t="shared" si="106"/>
        <v>3.0743184331790245</v>
      </c>
      <c r="BA205" s="8"/>
    </row>
    <row r="206" spans="1:53" ht="15" x14ac:dyDescent="0.15">
      <c r="A206" s="118"/>
      <c r="B206" s="330">
        <f t="shared" si="79"/>
        <v>702.77341200160515</v>
      </c>
      <c r="C206" s="330">
        <f t="shared" si="80"/>
        <v>695.48980499564027</v>
      </c>
      <c r="D206" s="330">
        <f t="shared" si="81"/>
        <v>4.5434575435615399</v>
      </c>
      <c r="E206" s="330">
        <f t="shared" si="76"/>
        <v>134.48453738986524</v>
      </c>
      <c r="F206" s="330">
        <f t="shared" si="82"/>
        <v>134.48453738986524</v>
      </c>
      <c r="G206" s="330">
        <f t="shared" si="83"/>
        <v>3514.4118543297536</v>
      </c>
      <c r="H206" s="315">
        <f t="shared" si="72"/>
        <v>0.02</v>
      </c>
      <c r="I206" s="330">
        <f t="shared" si="84"/>
        <v>5.8268856047719062</v>
      </c>
      <c r="J206" s="330">
        <f t="shared" si="73"/>
        <v>80</v>
      </c>
      <c r="K206" s="337">
        <f t="shared" si="85"/>
        <v>-1</v>
      </c>
      <c r="L206" s="325">
        <f t="shared" si="86"/>
        <v>4.5234575435615403</v>
      </c>
      <c r="M206" s="325">
        <f t="shared" si="87"/>
        <v>4.5334575435615401</v>
      </c>
      <c r="N206" s="330">
        <f t="shared" si="88"/>
        <v>-6.2816772704506363E-2</v>
      </c>
      <c r="O206" s="330">
        <f t="shared" si="74"/>
        <v>2.3063827077871268</v>
      </c>
      <c r="P206" s="334">
        <f t="shared" si="77"/>
        <v>69.996261816057327</v>
      </c>
      <c r="Q206" s="330">
        <f t="shared" si="89"/>
        <v>3457.2160184500449</v>
      </c>
      <c r="R206" s="279">
        <f>IF(H206&gt;0, rate1(1,$L$52,$L$51,$L$54,L206,$L$53,$L$50,P206),"")</f>
        <v>1111.0943282533535</v>
      </c>
      <c r="S206" s="325">
        <f t="shared" si="90"/>
        <v>1.3491002185373246</v>
      </c>
      <c r="T206" s="325">
        <f t="shared" si="91"/>
        <v>0.17993908158436228</v>
      </c>
      <c r="U206" s="330">
        <f t="shared" si="75"/>
        <v>4.5434575435615399</v>
      </c>
      <c r="V206" s="338">
        <f t="shared" si="92"/>
        <v>4.5434575435615399</v>
      </c>
      <c r="W206" s="330">
        <f t="shared" si="93"/>
        <v>1.2420352068751583E-3</v>
      </c>
      <c r="X206" s="330">
        <f t="shared" si="94"/>
        <v>3480.6750948169201</v>
      </c>
      <c r="Y206" s="330">
        <f t="shared" si="78"/>
        <v>70.305400969945353</v>
      </c>
      <c r="Z206" s="110">
        <f>IF(H206&gt;0, rate1(1,$L$52,$L$51,$L$54,U206,$L$53,$L$50,Y206),"")</f>
        <v>1112.4762634146211</v>
      </c>
      <c r="AA206" s="338">
        <f t="shared" si="95"/>
        <v>1.3565673467713804</v>
      </c>
      <c r="AB206" s="338">
        <f t="shared" si="96"/>
        <v>-3.483311688861717E-3</v>
      </c>
      <c r="AC206" s="330">
        <f t="shared" si="97"/>
        <v>0.17993908158436228</v>
      </c>
      <c r="AD206" s="330">
        <f t="shared" si="98"/>
        <v>-0.11114872780221033</v>
      </c>
      <c r="AE206" s="330">
        <f t="shared" si="99"/>
        <v>-7.3517847545947141E-3</v>
      </c>
      <c r="AF206" s="330">
        <f t="shared" si="100"/>
        <v>702.53065614731634</v>
      </c>
      <c r="AG206" s="330">
        <f t="shared" si="101"/>
        <v>695.30986591405588</v>
      </c>
      <c r="AH206" s="330">
        <f t="shared" si="102"/>
        <v>4.5238228096788733</v>
      </c>
      <c r="AI206" s="330">
        <f t="shared" si="103"/>
        <v>161.94761957540319</v>
      </c>
      <c r="AJ206" s="330">
        <f t="shared" si="104"/>
        <v>10.765158873425056</v>
      </c>
      <c r="AK206" s="339">
        <f t="shared" si="105"/>
        <v>198.12626125360353</v>
      </c>
      <c r="AL206" s="44">
        <f t="shared" si="106"/>
        <v>3.0874099459803857</v>
      </c>
      <c r="BA206" s="8"/>
    </row>
    <row r="207" spans="1:53" ht="15" x14ac:dyDescent="0.15">
      <c r="A207" s="118"/>
      <c r="B207" s="330">
        <f t="shared" si="79"/>
        <v>702.53065614731634</v>
      </c>
      <c r="C207" s="330">
        <f t="shared" si="80"/>
        <v>695.30986591405588</v>
      </c>
      <c r="D207" s="330">
        <f t="shared" si="81"/>
        <v>4.5238228096788733</v>
      </c>
      <c r="E207" s="330">
        <f t="shared" si="76"/>
        <v>134.48453738986524</v>
      </c>
      <c r="F207" s="330">
        <f t="shared" si="82"/>
        <v>134.48453738986524</v>
      </c>
      <c r="G207" s="330">
        <f t="shared" si="83"/>
        <v>3468.845319886399</v>
      </c>
      <c r="H207" s="315">
        <f t="shared" si="72"/>
        <v>0.02</v>
      </c>
      <c r="I207" s="330">
        <f t="shared" si="84"/>
        <v>5.7766321866083672</v>
      </c>
      <c r="J207" s="330">
        <f t="shared" si="73"/>
        <v>80</v>
      </c>
      <c r="K207" s="337">
        <f t="shared" si="85"/>
        <v>-1</v>
      </c>
      <c r="L207" s="325">
        <f t="shared" si="86"/>
        <v>4.5038228096788737</v>
      </c>
      <c r="M207" s="325">
        <f t="shared" si="87"/>
        <v>4.5138228096788735</v>
      </c>
      <c r="N207" s="330">
        <f t="shared" si="88"/>
        <v>-6.2550346827068282E-2</v>
      </c>
      <c r="O207" s="330">
        <f t="shared" si="74"/>
        <v>2.2749967362054617</v>
      </c>
      <c r="P207" s="334">
        <f t="shared" si="77"/>
        <v>69.591696905497997</v>
      </c>
      <c r="Q207" s="330">
        <f t="shared" si="89"/>
        <v>3411.454967943931</v>
      </c>
      <c r="R207" s="279">
        <f>IF(H207&gt;0, rate1(1,$L$52,$L$51,$L$54,L207,$L$53,$L$50,P207),"")</f>
        <v>1109.2674553485335</v>
      </c>
      <c r="S207" s="325">
        <f t="shared" si="90"/>
        <v>1.3518315977957216</v>
      </c>
      <c r="T207" s="325">
        <f t="shared" si="91"/>
        <v>0.1777849039681362</v>
      </c>
      <c r="U207" s="330">
        <f t="shared" si="75"/>
        <v>4.5238228096788733</v>
      </c>
      <c r="V207" s="338">
        <f t="shared" si="92"/>
        <v>4.5238228096788733</v>
      </c>
      <c r="W207" s="330">
        <f t="shared" si="93"/>
        <v>1.2313233929095446E-3</v>
      </c>
      <c r="X207" s="330">
        <f t="shared" si="94"/>
        <v>3434.7115014175133</v>
      </c>
      <c r="Y207" s="330">
        <f t="shared" si="78"/>
        <v>69.900387729922613</v>
      </c>
      <c r="Z207" s="110">
        <f>IF(H207&gt;0, rate1(1,$L$52,$L$51,$L$54,U207,$L$53,$L$50,Y207),"")</f>
        <v>1110.6632871484796</v>
      </c>
      <c r="AA207" s="338">
        <f t="shared" si="95"/>
        <v>1.3593367861873547</v>
      </c>
      <c r="AB207" s="338">
        <f t="shared" si="96"/>
        <v>-3.4266555505607066E-3</v>
      </c>
      <c r="AC207" s="330">
        <f t="shared" si="97"/>
        <v>0.1777849039681362</v>
      </c>
      <c r="AD207" s="330">
        <f t="shared" si="98"/>
        <v>-0.11249549063842076</v>
      </c>
      <c r="AE207" s="330">
        <f t="shared" si="99"/>
        <v>-7.5296199897269041E-3</v>
      </c>
      <c r="AF207" s="330">
        <f t="shared" si="100"/>
        <v>702.29032089652117</v>
      </c>
      <c r="AG207" s="330">
        <f t="shared" si="101"/>
        <v>695.13208101008775</v>
      </c>
      <c r="AH207" s="330">
        <f t="shared" si="102"/>
        <v>4.5041863054024249</v>
      </c>
      <c r="AI207" s="330">
        <f t="shared" si="103"/>
        <v>160.27235191198855</v>
      </c>
      <c r="AJ207" s="330">
        <f t="shared" si="104"/>
        <v>10.809678971178386</v>
      </c>
      <c r="AK207" s="339">
        <f t="shared" si="105"/>
        <v>198.69541188761983</v>
      </c>
      <c r="AL207" s="44">
        <f t="shared" si="106"/>
        <v>3.1003657555464179</v>
      </c>
      <c r="BA207" s="8"/>
    </row>
    <row r="208" spans="1:53" ht="15" x14ac:dyDescent="0.15">
      <c r="A208" s="118"/>
      <c r="B208" s="330">
        <f t="shared" si="79"/>
        <v>702.29032089652117</v>
      </c>
      <c r="C208" s="330">
        <f t="shared" si="80"/>
        <v>695.13208101008775</v>
      </c>
      <c r="D208" s="330">
        <f t="shared" si="81"/>
        <v>4.5041863054024249</v>
      </c>
      <c r="E208" s="330">
        <f t="shared" si="76"/>
        <v>134.48453738986524</v>
      </c>
      <c r="F208" s="330">
        <f t="shared" si="82"/>
        <v>134.48453738986524</v>
      </c>
      <c r="G208" s="330">
        <f t="shared" si="83"/>
        <v>3423.6703061312396</v>
      </c>
      <c r="H208" s="315">
        <f t="shared" si="72"/>
        <v>0.02</v>
      </c>
      <c r="I208" s="330">
        <f t="shared" si="84"/>
        <v>5.7265919091467374</v>
      </c>
      <c r="J208" s="330">
        <f t="shared" si="73"/>
        <v>80</v>
      </c>
      <c r="K208" s="337">
        <f t="shared" si="85"/>
        <v>-1</v>
      </c>
      <c r="L208" s="325">
        <f t="shared" si="86"/>
        <v>4.4841863054024254</v>
      </c>
      <c r="M208" s="325">
        <f t="shared" si="87"/>
        <v>4.4941863054024251</v>
      </c>
      <c r="N208" s="330">
        <f t="shared" si="88"/>
        <v>-6.2283850528908502E-2</v>
      </c>
      <c r="O208" s="330">
        <f t="shared" si="74"/>
        <v>2.2439239868564931</v>
      </c>
      <c r="P208" s="334">
        <f t="shared" si="77"/>
        <v>69.187683605795343</v>
      </c>
      <c r="Q208" s="330">
        <f t="shared" si="89"/>
        <v>3366.0862312657196</v>
      </c>
      <c r="R208" s="279">
        <f>IF(H208&gt;0, rate1(1,$L$52,$L$51,$L$54,L208,$L$53,$L$50,P208),"")</f>
        <v>1107.4219701199381</v>
      </c>
      <c r="S208" s="325">
        <f t="shared" si="90"/>
        <v>1.3545778230005363</v>
      </c>
      <c r="T208" s="325">
        <f t="shared" si="91"/>
        <v>0.17565636226723153</v>
      </c>
      <c r="U208" s="330">
        <f t="shared" si="75"/>
        <v>4.5041863054024249</v>
      </c>
      <c r="V208" s="338">
        <f t="shared" si="92"/>
        <v>4.5041863054024249</v>
      </c>
      <c r="W208" s="330">
        <f t="shared" si="93"/>
        <v>1.2206570111406023E-3</v>
      </c>
      <c r="X208" s="330">
        <f t="shared" si="94"/>
        <v>3389.1410818633499</v>
      </c>
      <c r="Y208" s="330">
        <f t="shared" si="78"/>
        <v>69.495924758025993</v>
      </c>
      <c r="Z208" s="110">
        <f>IF(H208&gt;0, rate1(1,$L$52,$L$51,$L$54,U208,$L$53,$L$50,Y208),"")</f>
        <v>1108.8319000780655</v>
      </c>
      <c r="AA208" s="338">
        <f t="shared" si="95"/>
        <v>1.3621213341236771</v>
      </c>
      <c r="AB208" s="338">
        <f t="shared" si="96"/>
        <v>-3.3708508616167457E-3</v>
      </c>
      <c r="AC208" s="330">
        <f t="shared" si="97"/>
        <v>0.17565636226723153</v>
      </c>
      <c r="AD208" s="330">
        <f t="shared" si="98"/>
        <v>-0.11385867122520375</v>
      </c>
      <c r="AE208" s="330">
        <f t="shared" si="99"/>
        <v>-7.7137602029481393E-3</v>
      </c>
      <c r="AF208" s="330">
        <f t="shared" si="100"/>
        <v>702.052380683725</v>
      </c>
      <c r="AG208" s="330">
        <f t="shared" si="101"/>
        <v>694.95642464782054</v>
      </c>
      <c r="AH208" s="330">
        <f t="shared" si="102"/>
        <v>4.4845480297285718</v>
      </c>
      <c r="AI208" s="330">
        <f t="shared" si="103"/>
        <v>158.6173717035858</v>
      </c>
      <c r="AJ208" s="330">
        <f t="shared" si="104"/>
        <v>10.853739352207159</v>
      </c>
      <c r="AK208" s="339">
        <f t="shared" si="105"/>
        <v>199.2513718854569</v>
      </c>
      <c r="AL208" s="44">
        <f t="shared" si="106"/>
        <v>3.113187543699377</v>
      </c>
      <c r="BA208" s="8"/>
    </row>
    <row r="209" spans="1:53" ht="15" x14ac:dyDescent="0.15">
      <c r="A209" s="118"/>
      <c r="B209" s="330">
        <f t="shared" ref="B209:B272" si="107">IF(H209&gt;0, AF208,"")</f>
        <v>702.052380683725</v>
      </c>
      <c r="C209" s="330">
        <f t="shared" ref="C209:C272" si="108">IF(H209&gt;0, AG208,"")</f>
        <v>694.95642464782054</v>
      </c>
      <c r="D209" s="330">
        <f t="shared" ref="D209:D272" si="109">IF(H209&gt;0, AH208,"")</f>
        <v>4.4845480297285718</v>
      </c>
      <c r="E209" s="330">
        <f t="shared" si="76"/>
        <v>134.48453738986524</v>
      </c>
      <c r="F209" s="330">
        <f t="shared" ref="F209:F272" si="110">IF(H209&gt;0, (E209+E208)/2,"")</f>
        <v>134.48453738986524</v>
      </c>
      <c r="G209" s="330">
        <f t="shared" ref="G209:G272" si="111">IF(H209&gt;0, F209*$S$53*$C$55*(B209-C209+N209)^1.5,"")</f>
        <v>3378.8851925582812</v>
      </c>
      <c r="H209" s="315">
        <f t="shared" ref="H209:H272" si="112">dv(S208)</f>
        <v>0.02</v>
      </c>
      <c r="I209" s="330">
        <f t="shared" ref="I209:I272" si="113">IF(H209&gt;0, (B209-C209)*B$19,"")</f>
        <v>5.6767648287235719</v>
      </c>
      <c r="J209" s="330">
        <f t="shared" si="73"/>
        <v>80</v>
      </c>
      <c r="K209" s="337">
        <f t="shared" ref="K209:K272" si="114">IF(H209&gt;0, IF((1-S208-0.015)&gt;0,1,-1),"")</f>
        <v>-1</v>
      </c>
      <c r="L209" s="325">
        <f t="shared" ref="L209:L272" si="115">IF(H209&gt;0, D209+K209*H209,"")</f>
        <v>4.4645480297285722</v>
      </c>
      <c r="M209" s="325">
        <f t="shared" ref="M209:M272" si="116">IF(H209&gt;0, (D209+L209)/2,"")</f>
        <v>4.474548029728572</v>
      </c>
      <c r="N209" s="330">
        <f t="shared" ref="N209:N272" si="117">IF(H209&gt;0, 2*($P$53*M209/$S$52/$S$51)^2-(B209-C209)*2,"")</f>
        <v>-6.2017283783864841E-2</v>
      </c>
      <c r="O209" s="330">
        <f t="shared" si="74"/>
        <v>2.2131610747547112</v>
      </c>
      <c r="P209" s="334">
        <f t="shared" si="77"/>
        <v>68.784223767736179</v>
      </c>
      <c r="Q209" s="330">
        <f t="shared" ref="Q209:Q272" si="118">IF(H209&gt;0, M209/$S$54*(B209-C209+N209/2)*E209-J209,"")</f>
        <v>3321.1081884129999</v>
      </c>
      <c r="R209" s="279">
        <f>IF(H209&gt;0, rate1(1,$L$52,$L$51,$L$54,L209,$L$53,$L$50,P209),"")</f>
        <v>1105.5576005174053</v>
      </c>
      <c r="S209" s="325">
        <f t="shared" ref="S209:S272" si="119">IF(H209&gt;0, Q209/O209/R209,"")</f>
        <v>1.3573399309064493</v>
      </c>
      <c r="T209" s="325">
        <f t="shared" ref="T209:T272" si="120">IF(H209&gt;0, N209/(1-S209),"")</f>
        <v>0.17355262712047931</v>
      </c>
      <c r="U209" s="330">
        <f t="shared" ref="U209:U272" si="121">L209-K209*H209</f>
        <v>4.4845480297285718</v>
      </c>
      <c r="V209" s="338">
        <f t="shared" ref="V209:V272" si="122">IF(H209&gt;0, (D209+U209)/2,"")</f>
        <v>4.4845480297285718</v>
      </c>
      <c r="W209" s="330">
        <f t="shared" ref="W209:W272" si="123">IF(H209&gt;0, 2*($P$53*V209/$S$52/$S$51)^2-(B209-C209)*2,"")</f>
        <v>1.2100360735871618E-3</v>
      </c>
      <c r="X209" s="330">
        <f t="shared" ref="X209:X272" si="124">IF(H209&gt;0, V209/$S$54*(B209-C209+W209/2)*F209-J209,"")</f>
        <v>3343.962216379347</v>
      </c>
      <c r="Y209" s="330">
        <f t="shared" si="78"/>
        <v>69.09201389516123</v>
      </c>
      <c r="Z209" s="110">
        <f>IF(H209&gt;0, rate1(1,$L$52,$L$51,$L$54,U209,$L$53,$L$50,Y209),"")</f>
        <v>1106.9818339727385</v>
      </c>
      <c r="AA209" s="338">
        <f t="shared" ref="AA209:AA272" si="125">IF(H209&gt;0, X209/O209/Z209,"")</f>
        <v>1.3649220334565677</v>
      </c>
      <c r="AB209" s="338">
        <f t="shared" ref="AB209:AB272" si="126">IF(H209&gt;0, W209/(1-AA209),"")</f>
        <v>-3.3158756190346012E-3</v>
      </c>
      <c r="AC209" s="330">
        <f t="shared" ref="AC209:AC272" si="127">IF(H209&gt;0, delta_z(N209,S209,H209,AE208,AB209),"")</f>
        <v>0.17355262712047931</v>
      </c>
      <c r="AD209" s="330">
        <f t="shared" ref="AD209:AD272" si="128">IF(H209&gt;0, H209/AC209*K209,"")</f>
        <v>-0.11523882024624212</v>
      </c>
      <c r="AE209" s="330">
        <f t="shared" ref="AE209:AE272" si="129">IF(H209&gt;0, (AD209-AD208)/(AC209+AC208)*2,"")</f>
        <v>-7.9044300861685207E-3</v>
      </c>
      <c r="AF209" s="330">
        <f t="shared" ref="AF209:AF272" si="130">IF(H209&gt;0, B209-(AC209-N209),"")</f>
        <v>701.81681077282065</v>
      </c>
      <c r="AG209" s="330">
        <f t="shared" ref="AG209:AG272" si="131">IF(H209&gt;0, C209-AC209,"")</f>
        <v>694.7828720207001</v>
      </c>
      <c r="AH209" s="330">
        <f t="shared" ref="AH209:AH272" si="132">IF(H209&gt;0, $S$54*$S$53*$C$55*SQRT(AF209-AG209),"")</f>
        <v>4.4649079816422619</v>
      </c>
      <c r="AI209" s="330">
        <f t="shared" ref="AI209:AI272" si="133">IF(H209&gt;0, AC209/R209*1000000,"")</f>
        <v>156.98198541555502</v>
      </c>
      <c r="AJ209" s="330">
        <f t="shared" ref="AJ209:AJ272" si="134">IF(H209&gt;0, AJ208+AI209/3600,"")</f>
        <v>10.897345459267035</v>
      </c>
      <c r="AK209" s="339">
        <f t="shared" ref="AK209:AK272" si="135">IF(H209&gt;0, AK208+AI208*G208/1000000,"")</f>
        <v>199.79442547099507</v>
      </c>
      <c r="AL209" s="44">
        <f t="shared" ref="AL209:AL272" si="136">IF(H209&gt;0, AL208+AI208*J208/1000000,"")</f>
        <v>3.1258769334356638</v>
      </c>
      <c r="BA209" s="8"/>
    </row>
    <row r="210" spans="1:53" ht="15" x14ac:dyDescent="0.15">
      <c r="A210" s="118"/>
      <c r="B210" s="330">
        <f t="shared" si="107"/>
        <v>701.81681077282065</v>
      </c>
      <c r="C210" s="330">
        <f t="shared" si="108"/>
        <v>694.7828720207001</v>
      </c>
      <c r="D210" s="330">
        <f t="shared" si="109"/>
        <v>4.4649079816422619</v>
      </c>
      <c r="E210" s="330">
        <f t="shared" si="76"/>
        <v>134.48453738986524</v>
      </c>
      <c r="F210" s="330">
        <f t="shared" si="110"/>
        <v>134.48453738986524</v>
      </c>
      <c r="G210" s="330">
        <f t="shared" si="111"/>
        <v>3334.4883577922242</v>
      </c>
      <c r="H210" s="315">
        <f t="shared" si="112"/>
        <v>0.02</v>
      </c>
      <c r="I210" s="330">
        <f t="shared" si="113"/>
        <v>5.627151001696439</v>
      </c>
      <c r="J210" s="330">
        <f t="shared" si="73"/>
        <v>80</v>
      </c>
      <c r="K210" s="337">
        <f t="shared" si="114"/>
        <v>-1</v>
      </c>
      <c r="L210" s="325">
        <f t="shared" si="115"/>
        <v>4.4449079816422623</v>
      </c>
      <c r="M210" s="325">
        <f t="shared" si="116"/>
        <v>4.4549079816422621</v>
      </c>
      <c r="N210" s="330">
        <f t="shared" si="117"/>
        <v>-6.1750646565576162E-2</v>
      </c>
      <c r="O210" s="330">
        <f t="shared" si="74"/>
        <v>2.1827047275168026</v>
      </c>
      <c r="P210" s="334">
        <f t="shared" si="77"/>
        <v>68.381319255463154</v>
      </c>
      <c r="Q210" s="330">
        <f t="shared" si="118"/>
        <v>3276.5192185142773</v>
      </c>
      <c r="R210" s="279">
        <f>IF(H210&gt;0, rate1(1,$L$52,$L$51,$L$54,L210,$L$53,$L$50,P210),"")</f>
        <v>1103.674069301396</v>
      </c>
      <c r="S210" s="325">
        <f t="shared" si="119"/>
        <v>1.3601189503200659</v>
      </c>
      <c r="T210" s="325">
        <f t="shared" si="120"/>
        <v>0.17147291613144358</v>
      </c>
      <c r="U210" s="330">
        <f t="shared" si="121"/>
        <v>4.4649079816422619</v>
      </c>
      <c r="V210" s="338">
        <f t="shared" si="122"/>
        <v>4.4649079816422619</v>
      </c>
      <c r="W210" s="330">
        <f t="shared" si="123"/>
        <v>1.1994605922573953E-3</v>
      </c>
      <c r="X210" s="330">
        <f t="shared" si="124"/>
        <v>3299.1732843214122</v>
      </c>
      <c r="Y210" s="330">
        <f t="shared" si="78"/>
        <v>68.688656995472741</v>
      </c>
      <c r="Z210" s="110">
        <f>IF(H210&gt;0, rate1(1,$L$52,$L$51,$L$54,U210,$L$53,$L$50,Y210),"")</f>
        <v>1105.1128155019819</v>
      </c>
      <c r="AA210" s="338">
        <f t="shared" si="125"/>
        <v>1.3677399190682584</v>
      </c>
      <c r="AB210" s="338">
        <f t="shared" si="126"/>
        <v>-3.2617089689269121E-3</v>
      </c>
      <c r="AC210" s="330">
        <f t="shared" si="127"/>
        <v>0.17147291613144358</v>
      </c>
      <c r="AD210" s="330">
        <f t="shared" si="128"/>
        <v>-0.11663649543738372</v>
      </c>
      <c r="AE210" s="330">
        <f t="shared" si="129"/>
        <v>-8.1018650269674714E-3</v>
      </c>
      <c r="AF210" s="330">
        <f t="shared" si="130"/>
        <v>701.5835872101236</v>
      </c>
      <c r="AG210" s="330">
        <f t="shared" si="131"/>
        <v>694.6113991045687</v>
      </c>
      <c r="AH210" s="330">
        <f t="shared" si="132"/>
        <v>4.4452661601167547</v>
      </c>
      <c r="AI210" s="330">
        <f t="shared" si="133"/>
        <v>155.36553852350863</v>
      </c>
      <c r="AJ210" s="330">
        <f t="shared" si="134"/>
        <v>10.940502553301343</v>
      </c>
      <c r="AK210" s="339">
        <f t="shared" si="135"/>
        <v>200.32484957701408</v>
      </c>
      <c r="AL210" s="44">
        <f t="shared" si="136"/>
        <v>3.1384354922689082</v>
      </c>
    </row>
    <row r="211" spans="1:53" ht="15" x14ac:dyDescent="0.15">
      <c r="A211" s="118"/>
      <c r="B211" s="330">
        <f t="shared" si="107"/>
        <v>701.5835872101236</v>
      </c>
      <c r="C211" s="330">
        <f t="shared" si="108"/>
        <v>694.6113991045687</v>
      </c>
      <c r="D211" s="330">
        <f t="shared" si="109"/>
        <v>4.4452661601167547</v>
      </c>
      <c r="E211" s="330">
        <f t="shared" si="76"/>
        <v>134.48453738986524</v>
      </c>
      <c r="F211" s="330">
        <f t="shared" si="110"/>
        <v>134.48453738986524</v>
      </c>
      <c r="G211" s="330">
        <f t="shared" si="111"/>
        <v>3290.4781795879148</v>
      </c>
      <c r="H211" s="315">
        <f t="shared" si="112"/>
        <v>0.02</v>
      </c>
      <c r="I211" s="330">
        <f t="shared" si="113"/>
        <v>5.5777504844439143</v>
      </c>
      <c r="J211" s="330">
        <f t="shared" si="73"/>
        <v>80</v>
      </c>
      <c r="K211" s="337">
        <f t="shared" si="114"/>
        <v>-1</v>
      </c>
      <c r="L211" s="325">
        <f t="shared" si="115"/>
        <v>4.4252661601167551</v>
      </c>
      <c r="M211" s="325">
        <f t="shared" si="116"/>
        <v>4.4352661601167549</v>
      </c>
      <c r="N211" s="330">
        <f t="shared" si="117"/>
        <v>-6.1483938847542774E-2</v>
      </c>
      <c r="O211" s="330">
        <f t="shared" si="74"/>
        <v>2.1525517789210449</v>
      </c>
      <c r="P211" s="334">
        <f t="shared" si="77"/>
        <v>67.978971946630978</v>
      </c>
      <c r="Q211" s="330">
        <f t="shared" si="118"/>
        <v>3232.3176998284448</v>
      </c>
      <c r="R211" s="279">
        <f>IF(H211&gt;0, rate1(1,$L$52,$L$51,$L$54,L211,$L$53,$L$50,P211),"")</f>
        <v>1101.7710939206936</v>
      </c>
      <c r="S211" s="325">
        <f t="shared" si="119"/>
        <v>1.3629159036687268</v>
      </c>
      <c r="T211" s="325">
        <f t="shared" si="120"/>
        <v>0.16941649077926854</v>
      </c>
      <c r="U211" s="330">
        <f t="shared" si="121"/>
        <v>4.4452661601167547</v>
      </c>
      <c r="V211" s="338">
        <f t="shared" si="122"/>
        <v>4.4452661601167547</v>
      </c>
      <c r="W211" s="330">
        <f t="shared" si="123"/>
        <v>1.1889305791736859E-3</v>
      </c>
      <c r="X211" s="330">
        <f t="shared" si="124"/>
        <v>3254.7726641759346</v>
      </c>
      <c r="Y211" s="330">
        <f t="shared" si="78"/>
        <v>68.285855926497774</v>
      </c>
      <c r="Z211" s="110">
        <f>IF(H211&gt;0, rate1(1,$L$52,$L$51,$L$54,U211,$L$53,$L$50,Y211),"")</f>
        <v>1103.2245661155991</v>
      </c>
      <c r="AA211" s="338">
        <f t="shared" si="125"/>
        <v>1.3705760194204559</v>
      </c>
      <c r="AB211" s="338">
        <f t="shared" si="126"/>
        <v>-3.2083311300959388E-3</v>
      </c>
      <c r="AC211" s="330">
        <f t="shared" si="127"/>
        <v>0.16941649077926854</v>
      </c>
      <c r="AD211" s="330">
        <f t="shared" si="128"/>
        <v>-0.11805226225620415</v>
      </c>
      <c r="AE211" s="330">
        <f t="shared" si="129"/>
        <v>-8.3063116079242286E-3</v>
      </c>
      <c r="AF211" s="330">
        <f t="shared" si="130"/>
        <v>701.35268678049681</v>
      </c>
      <c r="AG211" s="330">
        <f t="shared" si="131"/>
        <v>694.44198261378949</v>
      </c>
      <c r="AH211" s="330">
        <f t="shared" si="132"/>
        <v>4.4256225641134703</v>
      </c>
      <c r="AI211" s="330">
        <f t="shared" si="133"/>
        <v>153.76741295362328</v>
      </c>
      <c r="AJ211" s="330">
        <f t="shared" si="134"/>
        <v>10.983215723566238</v>
      </c>
      <c r="AK211" s="339">
        <f t="shared" si="135"/>
        <v>200.84291415642284</v>
      </c>
      <c r="AL211" s="44">
        <f t="shared" si="136"/>
        <v>3.150864735350789</v>
      </c>
    </row>
    <row r="212" spans="1:53" ht="15" x14ac:dyDescent="0.15">
      <c r="A212" s="118"/>
      <c r="B212" s="330">
        <f t="shared" si="107"/>
        <v>701.35268678049681</v>
      </c>
      <c r="C212" s="330">
        <f t="shared" si="108"/>
        <v>694.44198261378949</v>
      </c>
      <c r="D212" s="330">
        <f t="shared" si="109"/>
        <v>4.4256225641134703</v>
      </c>
      <c r="E212" s="330">
        <f t="shared" si="76"/>
        <v>134.48453738986524</v>
      </c>
      <c r="F212" s="330">
        <f t="shared" si="110"/>
        <v>134.48453738986524</v>
      </c>
      <c r="G212" s="330">
        <f t="shared" si="111"/>
        <v>3246.8530348300851</v>
      </c>
      <c r="H212" s="315">
        <f t="shared" si="112"/>
        <v>0.02</v>
      </c>
      <c r="I212" s="330">
        <f t="shared" si="113"/>
        <v>5.5285633333658559</v>
      </c>
      <c r="J212" s="330">
        <f t="shared" si="73"/>
        <v>80</v>
      </c>
      <c r="K212" s="337">
        <f t="shared" si="114"/>
        <v>-1</v>
      </c>
      <c r="L212" s="325">
        <f t="shared" si="115"/>
        <v>4.4056225641134708</v>
      </c>
      <c r="M212" s="325">
        <f t="shared" si="116"/>
        <v>4.4156225641134705</v>
      </c>
      <c r="N212" s="330">
        <f t="shared" si="117"/>
        <v>-6.1217160603099785E-2</v>
      </c>
      <c r="O212" s="330">
        <f t="shared" si="74"/>
        <v>2.1226991628958225</v>
      </c>
      <c r="P212" s="334">
        <f t="shared" si="77"/>
        <v>67.577183732567477</v>
      </c>
      <c r="Q212" s="330">
        <f t="shared" si="118"/>
        <v>3188.5020097445231</v>
      </c>
      <c r="R212" s="279">
        <f>IF(H212&gt;0, rate1(1,$L$52,$L$51,$L$54,L212,$L$53,$L$50,P212),"")</f>
        <v>1099.8483863866747</v>
      </c>
      <c r="S212" s="325">
        <f t="shared" si="119"/>
        <v>1.3657318085120052</v>
      </c>
      <c r="T212" s="325">
        <f t="shared" si="120"/>
        <v>0.16738265356837381</v>
      </c>
      <c r="U212" s="330">
        <f t="shared" si="121"/>
        <v>4.4256225641134703</v>
      </c>
      <c r="V212" s="338">
        <f t="shared" si="122"/>
        <v>4.4256225641134703</v>
      </c>
      <c r="W212" s="330">
        <f t="shared" si="123"/>
        <v>1.1784460463513113E-3</v>
      </c>
      <c r="X212" s="330">
        <f t="shared" si="124"/>
        <v>3210.7587335595144</v>
      </c>
      <c r="Y212" s="330">
        <f t="shared" si="78"/>
        <v>67.883612569325635</v>
      </c>
      <c r="Z212" s="110">
        <f>IF(H212&gt;0, rate1(1,$L$52,$L$51,$L$54,U212,$L$53,$L$50,Y212),"")</f>
        <v>1101.3168019205709</v>
      </c>
      <c r="AA212" s="338">
        <f t="shared" si="125"/>
        <v>1.3734313580700761</v>
      </c>
      <c r="AB212" s="338">
        <f t="shared" si="126"/>
        <v>-3.1557233234017013E-3</v>
      </c>
      <c r="AC212" s="330">
        <f t="shared" si="127"/>
        <v>0.16738265356837381</v>
      </c>
      <c r="AD212" s="330">
        <f t="shared" si="128"/>
        <v>-0.11948669455064076</v>
      </c>
      <c r="AE212" s="330">
        <f t="shared" si="129"/>
        <v>-8.5180281393826794E-3</v>
      </c>
      <c r="AF212" s="330">
        <f t="shared" si="130"/>
        <v>701.12408696632531</v>
      </c>
      <c r="AG212" s="330">
        <f t="shared" si="131"/>
        <v>694.27459996022117</v>
      </c>
      <c r="AH212" s="330">
        <f t="shared" si="132"/>
        <v>4.4059771925816866</v>
      </c>
      <c r="AI212" s="330">
        <f t="shared" si="133"/>
        <v>152.18702472099361</v>
      </c>
      <c r="AJ212" s="330">
        <f t="shared" si="134"/>
        <v>11.025489897099847</v>
      </c>
      <c r="AK212" s="339">
        <f t="shared" si="135"/>
        <v>201.34888247347843</v>
      </c>
      <c r="AL212" s="44">
        <f t="shared" si="136"/>
        <v>3.1631661283870791</v>
      </c>
    </row>
    <row r="213" spans="1:53" ht="15" x14ac:dyDescent="0.15">
      <c r="A213" s="118"/>
      <c r="B213" s="330">
        <f t="shared" si="107"/>
        <v>701.12408696632531</v>
      </c>
      <c r="C213" s="330">
        <f t="shared" si="108"/>
        <v>694.27459996022117</v>
      </c>
      <c r="D213" s="330">
        <f t="shared" si="109"/>
        <v>4.4059771925816866</v>
      </c>
      <c r="E213" s="330">
        <f t="shared" si="76"/>
        <v>134.48453738986524</v>
      </c>
      <c r="F213" s="330">
        <f t="shared" si="110"/>
        <v>134.48453738986524</v>
      </c>
      <c r="G213" s="330">
        <f t="shared" si="111"/>
        <v>3203.6112995327921</v>
      </c>
      <c r="H213" s="315">
        <f t="shared" si="112"/>
        <v>0.02</v>
      </c>
      <c r="I213" s="330">
        <f t="shared" si="113"/>
        <v>5.479589604883313</v>
      </c>
      <c r="J213" s="330">
        <f t="shared" si="73"/>
        <v>80</v>
      </c>
      <c r="K213" s="337">
        <f t="shared" si="114"/>
        <v>-1</v>
      </c>
      <c r="L213" s="325">
        <f t="shared" si="115"/>
        <v>4.3859771925816871</v>
      </c>
      <c r="M213" s="325">
        <f t="shared" si="116"/>
        <v>4.3959771925816868</v>
      </c>
      <c r="N213" s="330">
        <f t="shared" si="117"/>
        <v>-6.0950311805360258E-2</v>
      </c>
      <c r="O213" s="330">
        <f t="shared" si="74"/>
        <v>2.0931439079035941</v>
      </c>
      <c r="P213" s="334">
        <f t="shared" si="77"/>
        <v>67.17595651843439</v>
      </c>
      <c r="Q213" s="330">
        <f t="shared" si="118"/>
        <v>3145.0705247810715</v>
      </c>
      <c r="R213" s="279">
        <f>IF(H213&gt;0, rate1(1,$L$52,$L$51,$L$54,L213,$L$53,$L$50,P213),"")</f>
        <v>1097.9056531440237</v>
      </c>
      <c r="S213" s="325">
        <f t="shared" si="119"/>
        <v>1.3685676790022088</v>
      </c>
      <c r="T213" s="325">
        <f t="shared" si="120"/>
        <v>0.16537074539570518</v>
      </c>
      <c r="U213" s="330">
        <f t="shared" si="121"/>
        <v>4.4059771925816866</v>
      </c>
      <c r="V213" s="338">
        <f t="shared" si="122"/>
        <v>4.4059771925816866</v>
      </c>
      <c r="W213" s="330">
        <f t="shared" si="123"/>
        <v>1.1680070058250891E-3</v>
      </c>
      <c r="X213" s="330">
        <f t="shared" si="124"/>
        <v>3167.12986921837</v>
      </c>
      <c r="Y213" s="330">
        <f t="shared" si="78"/>
        <v>67.481928818756387</v>
      </c>
      <c r="Z213" s="110">
        <f>IF(H213&gt;0, rate1(1,$L$52,$L$51,$L$54,U213,$L$53,$L$50,Y213),"")</f>
        <v>1099.3892335544328</v>
      </c>
      <c r="AA213" s="338">
        <f t="shared" si="125"/>
        <v>1.3763069551336158</v>
      </c>
      <c r="AB213" s="338">
        <f t="shared" si="126"/>
        <v>-3.1038677066448674E-3</v>
      </c>
      <c r="AC213" s="330">
        <f t="shared" si="127"/>
        <v>0.16537074539570518</v>
      </c>
      <c r="AD213" s="330">
        <f t="shared" si="128"/>
        <v>-0.12094037522866131</v>
      </c>
      <c r="AE213" s="330">
        <f t="shared" si="129"/>
        <v>-8.7372852241096501E-3</v>
      </c>
      <c r="AF213" s="330">
        <f t="shared" si="130"/>
        <v>700.89776590912425</v>
      </c>
      <c r="AG213" s="330">
        <f t="shared" si="131"/>
        <v>694.10922921482552</v>
      </c>
      <c r="AH213" s="330">
        <f t="shared" si="132"/>
        <v>4.3863300444584388</v>
      </c>
      <c r="AI213" s="330">
        <f t="shared" si="133"/>
        <v>150.62382174838095</v>
      </c>
      <c r="AJ213" s="330">
        <f t="shared" si="134"/>
        <v>11.067329847585508</v>
      </c>
      <c r="AK213" s="339">
        <f t="shared" si="135"/>
        <v>201.84301137655555</v>
      </c>
      <c r="AL213" s="44">
        <f t="shared" si="136"/>
        <v>3.1753410903647588</v>
      </c>
    </row>
    <row r="214" spans="1:53" ht="15" x14ac:dyDescent="0.15">
      <c r="A214" s="118"/>
      <c r="B214" s="330">
        <f t="shared" si="107"/>
        <v>700.89776590912425</v>
      </c>
      <c r="C214" s="330">
        <f t="shared" si="108"/>
        <v>694.10922921482552</v>
      </c>
      <c r="D214" s="330">
        <f t="shared" si="109"/>
        <v>4.3863300444584388</v>
      </c>
      <c r="E214" s="330">
        <f t="shared" si="76"/>
        <v>134.48453738986524</v>
      </c>
      <c r="F214" s="330">
        <f t="shared" si="110"/>
        <v>134.48453738986524</v>
      </c>
      <c r="G214" s="330">
        <f t="shared" si="111"/>
        <v>3160.7513488392383</v>
      </c>
      <c r="H214" s="315">
        <f t="shared" si="112"/>
        <v>0.02</v>
      </c>
      <c r="I214" s="330">
        <f t="shared" si="113"/>
        <v>5.4308293554389824</v>
      </c>
      <c r="J214" s="330">
        <f t="shared" si="73"/>
        <v>80</v>
      </c>
      <c r="K214" s="337">
        <f t="shared" si="114"/>
        <v>-1</v>
      </c>
      <c r="L214" s="325">
        <f t="shared" si="115"/>
        <v>4.3663300444584392</v>
      </c>
      <c r="M214" s="325">
        <f t="shared" si="116"/>
        <v>4.376330044458439</v>
      </c>
      <c r="N214" s="330">
        <f t="shared" si="117"/>
        <v>-6.0683392427309357E-2</v>
      </c>
      <c r="O214" s="330">
        <f t="shared" si="74"/>
        <v>2.0638831316896415</v>
      </c>
      <c r="P214" s="334">
        <f t="shared" si="77"/>
        <v>66.775292223394871</v>
      </c>
      <c r="Q214" s="330">
        <f t="shared" si="118"/>
        <v>3102.0216205860474</v>
      </c>
      <c r="R214" s="279">
        <f>IF(H214&gt;0, rate1(1,$L$52,$L$51,$L$54,L214,$L$53,$L$50,P214),"")</f>
        <v>1095.9425949377974</v>
      </c>
      <c r="S214" s="325">
        <f t="shared" si="119"/>
        <v>1.3714245273002914</v>
      </c>
      <c r="T214" s="325">
        <f t="shared" si="120"/>
        <v>0.16338014311652527</v>
      </c>
      <c r="U214" s="330">
        <f t="shared" si="121"/>
        <v>4.3863300444584388</v>
      </c>
      <c r="V214" s="338">
        <f t="shared" si="122"/>
        <v>4.3863300444584388</v>
      </c>
      <c r="W214" s="330">
        <f t="shared" si="123"/>
        <v>1.1576134696191787E-3</v>
      </c>
      <c r="X214" s="330">
        <f t="shared" si="124"/>
        <v>3123.8844470282147</v>
      </c>
      <c r="Y214" s="330">
        <f t="shared" si="78"/>
        <v>67.080806583466327</v>
      </c>
      <c r="Z214" s="110">
        <f>IF(H214&gt;0, rate1(1,$L$52,$L$51,$L$54,U214,$L$53,$L$50,Y214),"")</f>
        <v>1097.4415660550958</v>
      </c>
      <c r="AA214" s="338">
        <f t="shared" si="125"/>
        <v>1.3792038287065722</v>
      </c>
      <c r="AB214" s="338">
        <f t="shared" si="126"/>
        <v>-3.0527473142021979E-3</v>
      </c>
      <c r="AC214" s="330">
        <f t="shared" si="127"/>
        <v>0.16338014311652527</v>
      </c>
      <c r="AD214" s="330">
        <f t="shared" si="128"/>
        <v>-0.12241389693076525</v>
      </c>
      <c r="AE214" s="330">
        <f t="shared" si="129"/>
        <v>-8.9643663551596271E-3</v>
      </c>
      <c r="AF214" s="330">
        <f t="shared" si="130"/>
        <v>700.67370237358045</v>
      </c>
      <c r="AG214" s="330">
        <f t="shared" si="131"/>
        <v>693.94584907170895</v>
      </c>
      <c r="AH214" s="330">
        <f t="shared" si="132"/>
        <v>4.3666811186682475</v>
      </c>
      <c r="AI214" s="330">
        <f t="shared" si="133"/>
        <v>149.07728184960112</v>
      </c>
      <c r="AJ214" s="330">
        <f t="shared" si="134"/>
        <v>11.108740203654841</v>
      </c>
      <c r="AK214" s="339">
        <f t="shared" si="135"/>
        <v>202.32555155388746</v>
      </c>
      <c r="AL214" s="44">
        <f t="shared" si="136"/>
        <v>3.1873909961046292</v>
      </c>
    </row>
    <row r="215" spans="1:53" ht="15" x14ac:dyDescent="0.15">
      <c r="A215" s="118"/>
      <c r="B215" s="330">
        <f t="shared" si="107"/>
        <v>700.67370237358045</v>
      </c>
      <c r="C215" s="330">
        <f t="shared" si="108"/>
        <v>693.94584907170895</v>
      </c>
      <c r="D215" s="330">
        <f t="shared" si="109"/>
        <v>4.3666811186682475</v>
      </c>
      <c r="E215" s="330">
        <f t="shared" si="76"/>
        <v>134.48453738986524</v>
      </c>
      <c r="F215" s="330">
        <f t="shared" si="110"/>
        <v>134.48453738986524</v>
      </c>
      <c r="G215" s="330">
        <f t="shared" si="111"/>
        <v>3118.2715570212918</v>
      </c>
      <c r="H215" s="315">
        <f t="shared" si="112"/>
        <v>0.02</v>
      </c>
      <c r="I215" s="330">
        <f t="shared" si="113"/>
        <v>5.3822826414972047</v>
      </c>
      <c r="J215" s="330">
        <f t="shared" si="73"/>
        <v>80</v>
      </c>
      <c r="K215" s="337">
        <f t="shared" si="114"/>
        <v>-1</v>
      </c>
      <c r="L215" s="325">
        <f t="shared" si="115"/>
        <v>4.3466811186682479</v>
      </c>
      <c r="M215" s="325">
        <f t="shared" si="116"/>
        <v>4.3566811186682477</v>
      </c>
      <c r="N215" s="330">
        <f t="shared" si="117"/>
        <v>-6.0416402441726191E-2</v>
      </c>
      <c r="O215" s="330">
        <f t="shared" si="74"/>
        <v>2.0349140363679057</v>
      </c>
      <c r="P215" s="334">
        <f t="shared" si="77"/>
        <v>66.375192780780509</v>
      </c>
      <c r="Q215" s="330">
        <f t="shared" si="118"/>
        <v>3059.3536719363028</v>
      </c>
      <c r="R215" s="279">
        <f>IF(H215&gt;0, rate1(1,$L$52,$L$51,$L$54,L215,$L$53,$L$50,P215),"")</f>
        <v>1093.958906676693</v>
      </c>
      <c r="S215" s="325">
        <f t="shared" si="119"/>
        <v>1.3743033649523868</v>
      </c>
      <c r="T215" s="325">
        <f t="shared" si="120"/>
        <v>0.16141025729066436</v>
      </c>
      <c r="U215" s="330">
        <f t="shared" si="121"/>
        <v>4.3666811186682475</v>
      </c>
      <c r="V215" s="338">
        <f t="shared" si="122"/>
        <v>4.3666811186682475</v>
      </c>
      <c r="W215" s="330">
        <f t="shared" si="123"/>
        <v>1.1472654497666213E-3</v>
      </c>
      <c r="X215" s="330">
        <f t="shared" si="124"/>
        <v>3081.020841993738</v>
      </c>
      <c r="Y215" s="330">
        <f t="shared" si="78"/>
        <v>66.68024778617287</v>
      </c>
      <c r="Z215" s="110">
        <f>IF(H215&gt;0, rate1(1,$L$52,$L$51,$L$54,U215,$L$53,$L$50,Y215),"")</f>
        <v>1095.4734987269555</v>
      </c>
      <c r="AA215" s="338">
        <f t="shared" si="125"/>
        <v>1.3821229962431334</v>
      </c>
      <c r="AB215" s="338">
        <f t="shared" si="126"/>
        <v>-3.0023460012771667E-3</v>
      </c>
      <c r="AC215" s="330">
        <f t="shared" si="127"/>
        <v>0.16141025729066436</v>
      </c>
      <c r="AD215" s="330">
        <f t="shared" si="128"/>
        <v>-0.12390786270778567</v>
      </c>
      <c r="AE215" s="330">
        <f t="shared" si="129"/>
        <v>-9.1995685534266743E-3</v>
      </c>
      <c r="AF215" s="330">
        <f t="shared" si="130"/>
        <v>700.45187571384804</v>
      </c>
      <c r="AG215" s="330">
        <f t="shared" si="131"/>
        <v>693.78443881441831</v>
      </c>
      <c r="AH215" s="330">
        <f t="shared" si="132"/>
        <v>4.3470304141227549</v>
      </c>
      <c r="AI215" s="330">
        <f t="shared" si="133"/>
        <v>147.54691086250034</v>
      </c>
      <c r="AJ215" s="330">
        <f t="shared" si="134"/>
        <v>11.149725456672202</v>
      </c>
      <c r="AK215" s="339">
        <f t="shared" si="135"/>
        <v>202.79674777357488</v>
      </c>
      <c r="AL215" s="44">
        <f t="shared" si="136"/>
        <v>3.1993171786525973</v>
      </c>
    </row>
    <row r="216" spans="1:53" ht="15" x14ac:dyDescent="0.15">
      <c r="A216" s="118"/>
      <c r="B216" s="330">
        <f t="shared" si="107"/>
        <v>700.45187571384804</v>
      </c>
      <c r="C216" s="330">
        <f t="shared" si="108"/>
        <v>693.78443881441831</v>
      </c>
      <c r="D216" s="330">
        <f t="shared" si="109"/>
        <v>4.3470304141227549</v>
      </c>
      <c r="E216" s="330">
        <f t="shared" si="76"/>
        <v>134.48453738986524</v>
      </c>
      <c r="F216" s="330">
        <f t="shared" si="110"/>
        <v>134.48453738986524</v>
      </c>
      <c r="G216" s="330">
        <f t="shared" si="111"/>
        <v>3076.17029747878</v>
      </c>
      <c r="H216" s="315">
        <f t="shared" si="112"/>
        <v>0.02</v>
      </c>
      <c r="I216" s="330">
        <f t="shared" si="113"/>
        <v>5.3339495195437854</v>
      </c>
      <c r="J216" s="330">
        <f t="shared" si="73"/>
        <v>80</v>
      </c>
      <c r="K216" s="337">
        <f t="shared" si="114"/>
        <v>-1</v>
      </c>
      <c r="L216" s="325">
        <f t="shared" si="115"/>
        <v>4.3270304141227554</v>
      </c>
      <c r="M216" s="325">
        <f t="shared" si="116"/>
        <v>4.3370304141227551</v>
      </c>
      <c r="N216" s="330">
        <f t="shared" si="117"/>
        <v>-6.0149341821214009E-2</v>
      </c>
      <c r="O216" s="330">
        <f t="shared" si="74"/>
        <v>2.0062339038183006</v>
      </c>
      <c r="P216" s="334">
        <f t="shared" si="77"/>
        <v>65.975660138259343</v>
      </c>
      <c r="Q216" s="330">
        <f t="shared" si="118"/>
        <v>3017.0650527368921</v>
      </c>
      <c r="R216" s="279">
        <f>IF(H216&gt;0, rate1(1,$L$52,$L$51,$L$54,L216,$L$53,$L$50,P216),"")</f>
        <v>1091.9542772923949</v>
      </c>
      <c r="S216" s="325">
        <f t="shared" si="119"/>
        <v>1.3772052042324283</v>
      </c>
      <c r="T216" s="325">
        <f t="shared" si="120"/>
        <v>0.15946053009425307</v>
      </c>
      <c r="U216" s="330">
        <f t="shared" si="121"/>
        <v>4.3470304141227549</v>
      </c>
      <c r="V216" s="338">
        <f t="shared" si="122"/>
        <v>4.3470304141227549</v>
      </c>
      <c r="W216" s="330">
        <f t="shared" si="123"/>
        <v>1.1369629583199981E-3</v>
      </c>
      <c r="X216" s="330">
        <f t="shared" si="124"/>
        <v>3038.5374282479224</v>
      </c>
      <c r="Y216" s="330">
        <f t="shared" si="78"/>
        <v>66.280254363800537</v>
      </c>
      <c r="Z216" s="110">
        <f>IF(H216&gt;0, rate1(1,$L$52,$L$51,$L$54,U216,$L$53,$L$50,Y216),"")</f>
        <v>1093.4847250031814</v>
      </c>
      <c r="AA216" s="338">
        <f t="shared" si="125"/>
        <v>1.3850654759016123</v>
      </c>
      <c r="AB216" s="338">
        <f t="shared" si="126"/>
        <v>-2.9526483922191512E-3</v>
      </c>
      <c r="AC216" s="330">
        <f t="shared" si="127"/>
        <v>0.15946053009425307</v>
      </c>
      <c r="AD216" s="330">
        <f t="shared" si="128"/>
        <v>-0.12542288670543431</v>
      </c>
      <c r="AE216" s="330">
        <f t="shared" si="129"/>
        <v>-9.4432030412990378E-3</v>
      </c>
      <c r="AF216" s="330">
        <f t="shared" si="130"/>
        <v>700.23226584193253</v>
      </c>
      <c r="AG216" s="330">
        <f t="shared" si="131"/>
        <v>693.62497828432402</v>
      </c>
      <c r="AH216" s="330">
        <f t="shared" si="132"/>
        <v>4.327377929720762</v>
      </c>
      <c r="AI216" s="330">
        <f t="shared" si="133"/>
        <v>146.03224091914427</v>
      </c>
      <c r="AJ216" s="330">
        <f t="shared" si="134"/>
        <v>11.190289968038631</v>
      </c>
      <c r="AK216" s="339">
        <f t="shared" si="135"/>
        <v>203.25683910904377</v>
      </c>
      <c r="AL216" s="44">
        <f t="shared" si="136"/>
        <v>3.2111209315215974</v>
      </c>
    </row>
    <row r="217" spans="1:53" ht="15" x14ac:dyDescent="0.15">
      <c r="A217" s="118"/>
      <c r="B217" s="330">
        <f t="shared" si="107"/>
        <v>700.23226584193253</v>
      </c>
      <c r="C217" s="330">
        <f t="shared" si="108"/>
        <v>693.62497828432402</v>
      </c>
      <c r="D217" s="330">
        <f t="shared" si="109"/>
        <v>4.327377929720762</v>
      </c>
      <c r="E217" s="330">
        <f t="shared" si="76"/>
        <v>134.48453738986524</v>
      </c>
      <c r="F217" s="330">
        <f t="shared" si="110"/>
        <v>134.48453738986524</v>
      </c>
      <c r="G217" s="330">
        <f t="shared" si="111"/>
        <v>3034.4459427396919</v>
      </c>
      <c r="H217" s="315">
        <f t="shared" si="112"/>
        <v>0.02</v>
      </c>
      <c r="I217" s="330">
        <f t="shared" si="113"/>
        <v>5.2858300460868124</v>
      </c>
      <c r="J217" s="330">
        <f t="shared" si="73"/>
        <v>80</v>
      </c>
      <c r="K217" s="337">
        <f t="shared" si="114"/>
        <v>-1</v>
      </c>
      <c r="L217" s="325">
        <f t="shared" si="115"/>
        <v>4.3073779297207624</v>
      </c>
      <c r="M217" s="325">
        <f t="shared" si="116"/>
        <v>4.3173779297207622</v>
      </c>
      <c r="N217" s="330">
        <f t="shared" si="117"/>
        <v>-5.9882210538178882E-2</v>
      </c>
      <c r="O217" s="330">
        <f t="shared" si="74"/>
        <v>1.9778400913725513</v>
      </c>
      <c r="P217" s="334">
        <f t="shared" si="77"/>
        <v>65.576696258014863</v>
      </c>
      <c r="Q217" s="330">
        <f t="shared" si="118"/>
        <v>2975.1541360212627</v>
      </c>
      <c r="R217" s="279">
        <f>IF(H217&gt;0, rate1(1,$L$52,$L$51,$L$54,L217,$L$53,$L$50,P217),"")</f>
        <v>1089.9283895949211</v>
      </c>
      <c r="S217" s="325">
        <f t="shared" si="119"/>
        <v>1.3801310594560463</v>
      </c>
      <c r="T217" s="325">
        <f t="shared" si="120"/>
        <v>0.15753043338228701</v>
      </c>
      <c r="U217" s="330">
        <f t="shared" si="121"/>
        <v>4.327377929720762</v>
      </c>
      <c r="V217" s="338">
        <f t="shared" si="122"/>
        <v>4.327377929720762</v>
      </c>
      <c r="W217" s="330">
        <f t="shared" si="123"/>
        <v>1.1267060073105739E-3</v>
      </c>
      <c r="X217" s="330">
        <f t="shared" si="124"/>
        <v>2996.4325790522275</v>
      </c>
      <c r="Y217" s="330">
        <f t="shared" si="78"/>
        <v>65.880828267657677</v>
      </c>
      <c r="Z217" s="110">
        <f>IF(H217&gt;0, rate1(1,$L$52,$L$51,$L$54,U217,$L$53,$L$50,Y217),"")</f>
        <v>1091.4749323040965</v>
      </c>
      <c r="AA217" s="338">
        <f t="shared" si="125"/>
        <v>1.3880322878608353</v>
      </c>
      <c r="AB217" s="338">
        <f t="shared" si="126"/>
        <v>-2.9036398324529581E-3</v>
      </c>
      <c r="AC217" s="330">
        <f t="shared" si="127"/>
        <v>0.15753043338228701</v>
      </c>
      <c r="AD217" s="330">
        <f t="shared" si="128"/>
        <v>-0.12695959485787103</v>
      </c>
      <c r="AE217" s="330">
        <f t="shared" si="129"/>
        <v>-9.6955959601066448E-3</v>
      </c>
      <c r="AF217" s="330">
        <f t="shared" si="130"/>
        <v>700.01485319801202</v>
      </c>
      <c r="AG217" s="330">
        <f t="shared" si="131"/>
        <v>693.46744785094177</v>
      </c>
      <c r="AH217" s="330">
        <f t="shared" si="132"/>
        <v>4.307723664347745</v>
      </c>
      <c r="AI217" s="330">
        <f t="shared" si="133"/>
        <v>144.53282884101606</v>
      </c>
      <c r="AJ217" s="330">
        <f t="shared" si="134"/>
        <v>11.230437976050023</v>
      </c>
      <c r="AK217" s="339">
        <f t="shared" si="135"/>
        <v>203.70605915103351</v>
      </c>
      <c r="AL217" s="44">
        <f t="shared" si="136"/>
        <v>3.2228035107951287</v>
      </c>
    </row>
    <row r="218" spans="1:53" ht="15" x14ac:dyDescent="0.15">
      <c r="A218" s="118"/>
      <c r="B218" s="330">
        <f t="shared" si="107"/>
        <v>700.01485319801202</v>
      </c>
      <c r="C218" s="330">
        <f t="shared" si="108"/>
        <v>693.46744785094177</v>
      </c>
      <c r="D218" s="330">
        <f t="shared" si="109"/>
        <v>4.307723664347745</v>
      </c>
      <c r="E218" s="330">
        <f t="shared" si="76"/>
        <v>134.48453738986524</v>
      </c>
      <c r="F218" s="330">
        <f t="shared" si="110"/>
        <v>134.48453738986524</v>
      </c>
      <c r="G218" s="330">
        <f t="shared" si="111"/>
        <v>2993.0968644592399</v>
      </c>
      <c r="H218" s="315">
        <f t="shared" si="112"/>
        <v>0.02</v>
      </c>
      <c r="I218" s="330">
        <f t="shared" si="113"/>
        <v>5.2379242776562025</v>
      </c>
      <c r="J218" s="330">
        <f t="shared" si="73"/>
        <v>80</v>
      </c>
      <c r="K218" s="337">
        <f t="shared" si="114"/>
        <v>-1</v>
      </c>
      <c r="L218" s="325">
        <f t="shared" si="115"/>
        <v>4.2877236643477454</v>
      </c>
      <c r="M218" s="325">
        <f t="shared" si="116"/>
        <v>4.2977236643477452</v>
      </c>
      <c r="N218" s="330">
        <f t="shared" si="117"/>
        <v>-5.9615008564840366E-2</v>
      </c>
      <c r="O218" s="330">
        <f t="shared" si="74"/>
        <v>1.9497300277673664</v>
      </c>
      <c r="P218" s="334">
        <f t="shared" si="77"/>
        <v>65.178303116917633</v>
      </c>
      <c r="Q218" s="330">
        <f t="shared" si="118"/>
        <v>2933.6192939503208</v>
      </c>
      <c r="R218" s="279">
        <f>IF(H218&gt;0, rate1(1,$L$52,$L$51,$L$54,L218,$L$53,$L$50,P218),"")</f>
        <v>1087.8809201237464</v>
      </c>
      <c r="S218" s="325">
        <f t="shared" si="119"/>
        <v>1.383081948269588</v>
      </c>
      <c r="T218" s="325">
        <f t="shared" si="120"/>
        <v>0.1556194668898552</v>
      </c>
      <c r="U218" s="330">
        <f t="shared" si="121"/>
        <v>4.307723664347745</v>
      </c>
      <c r="V218" s="338">
        <f t="shared" si="122"/>
        <v>4.307723664347745</v>
      </c>
      <c r="W218" s="330">
        <f t="shared" si="123"/>
        <v>1.1164946088015881E-3</v>
      </c>
      <c r="X218" s="330">
        <f t="shared" si="124"/>
        <v>2954.7046667956674</v>
      </c>
      <c r="Y218" s="330">
        <f t="shared" si="78"/>
        <v>65.481971463605944</v>
      </c>
      <c r="Z218" s="110">
        <f>IF(H218&gt;0, rate1(1,$L$52,$L$51,$L$54,U218,$L$53,$L$50,Y218),"")</f>
        <v>1089.4438018914373</v>
      </c>
      <c r="AA218" s="338">
        <f t="shared" si="125"/>
        <v>1.3910244556113338</v>
      </c>
      <c r="AB218" s="338">
        <f t="shared" si="126"/>
        <v>-2.8553063440905323E-3</v>
      </c>
      <c r="AC218" s="330">
        <f t="shared" si="127"/>
        <v>0.1556194668898552</v>
      </c>
      <c r="AD218" s="330">
        <f t="shared" si="128"/>
        <v>-0.12851862559171764</v>
      </c>
      <c r="AE218" s="330">
        <f t="shared" si="129"/>
        <v>-9.9570891288276921E-3</v>
      </c>
      <c r="AF218" s="330">
        <f t="shared" si="130"/>
        <v>699.79961872255728</v>
      </c>
      <c r="AG218" s="330">
        <f t="shared" si="131"/>
        <v>693.31182838405186</v>
      </c>
      <c r="AH218" s="330">
        <f t="shared" si="132"/>
        <v>4.2880676168758081</v>
      </c>
      <c r="AI218" s="330">
        <f t="shared" si="133"/>
        <v>143.04825464918855</v>
      </c>
      <c r="AJ218" s="330">
        <f t="shared" si="134"/>
        <v>11.270173602341465</v>
      </c>
      <c r="AK218" s="339">
        <f t="shared" si="135"/>
        <v>204.14463620710282</v>
      </c>
      <c r="AL218" s="44">
        <f t="shared" si="136"/>
        <v>3.2343661371024099</v>
      </c>
    </row>
    <row r="219" spans="1:53" ht="15" x14ac:dyDescent="0.15">
      <c r="A219" s="118"/>
      <c r="B219" s="330">
        <f t="shared" si="107"/>
        <v>699.79961872255728</v>
      </c>
      <c r="C219" s="330">
        <f t="shared" si="108"/>
        <v>693.31182838405186</v>
      </c>
      <c r="D219" s="330">
        <f t="shared" si="109"/>
        <v>4.2880676168758081</v>
      </c>
      <c r="E219" s="330">
        <f t="shared" si="76"/>
        <v>134.48453738986524</v>
      </c>
      <c r="F219" s="330">
        <f t="shared" si="110"/>
        <v>134.48453738986524</v>
      </c>
      <c r="G219" s="330">
        <f t="shared" si="111"/>
        <v>2952.1214334198676</v>
      </c>
      <c r="H219" s="315">
        <f t="shared" si="112"/>
        <v>0.02</v>
      </c>
      <c r="I219" s="330">
        <f t="shared" si="113"/>
        <v>5.1902322708043362</v>
      </c>
      <c r="J219" s="330">
        <f t="shared" si="73"/>
        <v>80</v>
      </c>
      <c r="K219" s="337">
        <f t="shared" si="114"/>
        <v>-1</v>
      </c>
      <c r="L219" s="325">
        <f t="shared" si="115"/>
        <v>4.2680676168758085</v>
      </c>
      <c r="M219" s="325">
        <f t="shared" si="116"/>
        <v>4.2780676168758083</v>
      </c>
      <c r="N219" s="330">
        <f t="shared" si="117"/>
        <v>-5.9347735873227947E-2</v>
      </c>
      <c r="O219" s="330">
        <f t="shared" si="74"/>
        <v>1.921901209345541</v>
      </c>
      <c r="P219" s="334">
        <f t="shared" si="77"/>
        <v>64.780482706708739</v>
      </c>
      <c r="Q219" s="330">
        <f t="shared" si="118"/>
        <v>2892.4588978124525</v>
      </c>
      <c r="R219" s="279">
        <f>IF(H219&gt;0, rate1(1,$L$52,$L$51,$L$54,L219,$L$53,$L$50,P219),"")</f>
        <v>1085.8115389946502</v>
      </c>
      <c r="S219" s="325">
        <f t="shared" si="119"/>
        <v>1.3860588929194768</v>
      </c>
      <c r="T219" s="325">
        <f t="shared" si="120"/>
        <v>0.15372715656003952</v>
      </c>
      <c r="U219" s="330">
        <f t="shared" si="121"/>
        <v>4.2880676168758081</v>
      </c>
      <c r="V219" s="338">
        <f t="shared" si="122"/>
        <v>4.2880676168758081</v>
      </c>
      <c r="W219" s="330">
        <f t="shared" si="123"/>
        <v>1.1063287748331874E-3</v>
      </c>
      <c r="X219" s="330">
        <f t="shared" si="124"/>
        <v>2913.3520629948198</v>
      </c>
      <c r="Y219" s="330">
        <f t="shared" si="78"/>
        <v>65.083685932241337</v>
      </c>
      <c r="Z219" s="110">
        <f>IF(H219&gt;0, rate1(1,$L$52,$L$51,$L$54,U219,$L$53,$L$50,Y219),"")</f>
        <v>1087.3910087184458</v>
      </c>
      <c r="AA219" s="338">
        <f t="shared" si="125"/>
        <v>1.3940430072265406</v>
      </c>
      <c r="AB219" s="338">
        <f t="shared" si="126"/>
        <v>-2.8076345844075443E-3</v>
      </c>
      <c r="AC219" s="330">
        <f t="shared" si="127"/>
        <v>0.15372715656003952</v>
      </c>
      <c r="AD219" s="330">
        <f t="shared" si="128"/>
        <v>-0.13010063054271626</v>
      </c>
      <c r="AE219" s="330">
        <f t="shared" si="129"/>
        <v>-1.0228040851752504E-2</v>
      </c>
      <c r="AF219" s="330">
        <f t="shared" si="130"/>
        <v>699.58654383012401</v>
      </c>
      <c r="AG219" s="330">
        <f t="shared" si="131"/>
        <v>693.15810122749178</v>
      </c>
      <c r="AH219" s="330">
        <f t="shared" si="132"/>
        <v>4.2684097861632591</v>
      </c>
      <c r="AI219" s="330">
        <f t="shared" si="133"/>
        <v>141.57812017946969</v>
      </c>
      <c r="AJ219" s="330">
        <f t="shared" si="134"/>
        <v>11.309500857946874</v>
      </c>
      <c r="AK219" s="339">
        <f t="shared" si="135"/>
        <v>204.57279348955967</v>
      </c>
      <c r="AL219" s="44">
        <f t="shared" si="136"/>
        <v>3.2458099974743448</v>
      </c>
    </row>
    <row r="220" spans="1:53" ht="15" x14ac:dyDescent="0.15">
      <c r="A220" s="118"/>
      <c r="B220" s="330">
        <f t="shared" si="107"/>
        <v>699.58654383012401</v>
      </c>
      <c r="C220" s="330">
        <f t="shared" si="108"/>
        <v>693.15810122749178</v>
      </c>
      <c r="D220" s="330">
        <f t="shared" si="109"/>
        <v>4.2684097861632591</v>
      </c>
      <c r="E220" s="330">
        <f t="shared" si="76"/>
        <v>134.48453738986524</v>
      </c>
      <c r="F220" s="330">
        <f t="shared" si="110"/>
        <v>134.48453738986524</v>
      </c>
      <c r="G220" s="330">
        <f t="shared" si="111"/>
        <v>2911.5180195305015</v>
      </c>
      <c r="H220" s="315">
        <f t="shared" si="112"/>
        <v>0.02</v>
      </c>
      <c r="I220" s="330">
        <f t="shared" si="113"/>
        <v>5.1427540821057853</v>
      </c>
      <c r="J220" s="330">
        <f t="shared" si="73"/>
        <v>80</v>
      </c>
      <c r="K220" s="337">
        <f t="shared" si="114"/>
        <v>-1</v>
      </c>
      <c r="L220" s="325">
        <f t="shared" si="115"/>
        <v>4.2484097861632595</v>
      </c>
      <c r="M220" s="325">
        <f t="shared" si="116"/>
        <v>4.2584097861632593</v>
      </c>
      <c r="N220" s="330">
        <f t="shared" si="117"/>
        <v>-5.9080392435154394E-2</v>
      </c>
      <c r="O220" s="330">
        <f t="shared" si="74"/>
        <v>1.8943511964873347</v>
      </c>
      <c r="P220" s="334">
        <f t="shared" si="77"/>
        <v>64.383237034178848</v>
      </c>
      <c r="Q220" s="330">
        <f t="shared" si="118"/>
        <v>2851.6713180227521</v>
      </c>
      <c r="R220" s="279">
        <f>IF(H220&gt;0, rate1(1,$L$52,$L$51,$L$54,L220,$L$53,$L$50,P220),"")</f>
        <v>1083.7199097420696</v>
      </c>
      <c r="S220" s="325">
        <f t="shared" si="119"/>
        <v>1.3890629215052779</v>
      </c>
      <c r="T220" s="325">
        <f t="shared" si="120"/>
        <v>0.15185305298837873</v>
      </c>
      <c r="U220" s="330">
        <f t="shared" si="121"/>
        <v>4.2684097861632591</v>
      </c>
      <c r="V220" s="338">
        <f t="shared" si="122"/>
        <v>4.2684097861632591</v>
      </c>
      <c r="W220" s="330">
        <f t="shared" si="123"/>
        <v>1.0962085174703873E-3</v>
      </c>
      <c r="X220" s="330">
        <f t="shared" si="124"/>
        <v>2872.3731382930632</v>
      </c>
      <c r="Y220" s="330">
        <f t="shared" si="78"/>
        <v>64.685973669071146</v>
      </c>
      <c r="Z220" s="110">
        <f>IF(H220&gt;0, rate1(1,$L$52,$L$51,$L$54,U220,$L$53,$L$50,Y220),"")</f>
        <v>1085.3162212755751</v>
      </c>
      <c r="AA220" s="338">
        <f t="shared" si="125"/>
        <v>1.3970889766173924</v>
      </c>
      <c r="AB220" s="338">
        <f t="shared" si="126"/>
        <v>-2.7606118074806653E-3</v>
      </c>
      <c r="AC220" s="330">
        <f t="shared" si="127"/>
        <v>0.15185305298837873</v>
      </c>
      <c r="AD220" s="330">
        <f t="shared" si="128"/>
        <v>-0.13170627528661275</v>
      </c>
      <c r="AE220" s="330">
        <f t="shared" si="129"/>
        <v>-1.0508826774281532E-2</v>
      </c>
      <c r="AF220" s="330">
        <f t="shared" si="130"/>
        <v>699.37561038470051</v>
      </c>
      <c r="AG220" s="330">
        <f t="shared" si="131"/>
        <v>693.00624817450341</v>
      </c>
      <c r="AH220" s="330">
        <f t="shared" si="132"/>
        <v>4.2487501710544331</v>
      </c>
      <c r="AI220" s="330">
        <f t="shared" si="133"/>
        <v>140.12204779417632</v>
      </c>
      <c r="AJ220" s="330">
        <f t="shared" si="134"/>
        <v>11.348423649000813</v>
      </c>
      <c r="AK220" s="339">
        <f t="shared" si="135"/>
        <v>204.99074929264478</v>
      </c>
      <c r="AL220" s="44">
        <f t="shared" si="136"/>
        <v>3.2571362470887024</v>
      </c>
    </row>
    <row r="221" spans="1:53" ht="15" x14ac:dyDescent="0.15">
      <c r="A221" s="118"/>
      <c r="B221" s="330">
        <f t="shared" si="107"/>
        <v>699.37561038470051</v>
      </c>
      <c r="C221" s="330">
        <f t="shared" si="108"/>
        <v>693.00624817450341</v>
      </c>
      <c r="D221" s="330">
        <f t="shared" si="109"/>
        <v>4.2487501710544331</v>
      </c>
      <c r="E221" s="330">
        <f t="shared" si="76"/>
        <v>134.48453738986524</v>
      </c>
      <c r="F221" s="330">
        <f t="shared" si="110"/>
        <v>134.48453738986524</v>
      </c>
      <c r="G221" s="330">
        <f t="shared" si="111"/>
        <v>2871.2849918262768</v>
      </c>
      <c r="H221" s="315">
        <f t="shared" si="112"/>
        <v>0.02</v>
      </c>
      <c r="I221" s="330">
        <f t="shared" si="113"/>
        <v>5.0954897681576767</v>
      </c>
      <c r="J221" s="330">
        <f t="shared" si="73"/>
        <v>80</v>
      </c>
      <c r="K221" s="337">
        <f t="shared" si="114"/>
        <v>-1</v>
      </c>
      <c r="L221" s="325">
        <f t="shared" si="115"/>
        <v>4.2287501710544335</v>
      </c>
      <c r="M221" s="325">
        <f t="shared" si="116"/>
        <v>4.2387501710544333</v>
      </c>
      <c r="N221" s="330">
        <f t="shared" si="117"/>
        <v>-5.8812978222263723E-2</v>
      </c>
      <c r="O221" s="330">
        <f t="shared" si="74"/>
        <v>1.8670776102558764</v>
      </c>
      <c r="P221" s="334">
        <f t="shared" si="77"/>
        <v>63.986568121355361</v>
      </c>
      <c r="Q221" s="330">
        <f t="shared" si="118"/>
        <v>2811.2549241227812</v>
      </c>
      <c r="R221" s="279">
        <f>IF(H221&gt;0, rate1(1,$L$52,$L$51,$L$54,L221,$L$53,$L$50,P221),"")</f>
        <v>1081.6056891568662</v>
      </c>
      <c r="S221" s="325">
        <f t="shared" si="119"/>
        <v>1.3920950692209351</v>
      </c>
      <c r="T221" s="325">
        <f t="shared" si="120"/>
        <v>0.14999672997449551</v>
      </c>
      <c r="U221" s="330">
        <f t="shared" si="121"/>
        <v>4.2487501710544331</v>
      </c>
      <c r="V221" s="338">
        <f t="shared" si="122"/>
        <v>4.2487501710544331</v>
      </c>
      <c r="W221" s="330">
        <f t="shared" si="123"/>
        <v>1.0861338487835326E-3</v>
      </c>
      <c r="X221" s="330">
        <f t="shared" si="124"/>
        <v>2831.7662624603399</v>
      </c>
      <c r="Y221" s="330">
        <f t="shared" si="78"/>
        <v>64.288836684698452</v>
      </c>
      <c r="Z221" s="110">
        <f>IF(H221&gt;0, rate1(1,$L$52,$L$51,$L$54,U221,$L$53,$L$50,Y221),"")</f>
        <v>1083.2191014317161</v>
      </c>
      <c r="AA221" s="338">
        <f t="shared" si="125"/>
        <v>1.4001634047747848</v>
      </c>
      <c r="AB221" s="338">
        <f t="shared" si="126"/>
        <v>-2.7142258283083566E-3</v>
      </c>
      <c r="AC221" s="330">
        <f t="shared" si="127"/>
        <v>0.14999672997449551</v>
      </c>
      <c r="AD221" s="330">
        <f t="shared" si="128"/>
        <v>-0.13333624008603837</v>
      </c>
      <c r="AE221" s="330">
        <f t="shared" si="129"/>
        <v>-1.0799840791179875E-2</v>
      </c>
      <c r="AF221" s="330">
        <f t="shared" si="130"/>
        <v>699.16680067650373</v>
      </c>
      <c r="AG221" s="330">
        <f t="shared" si="131"/>
        <v>692.85625144452888</v>
      </c>
      <c r="AH221" s="330">
        <f t="shared" si="132"/>
        <v>4.2290887703794446</v>
      </c>
      <c r="AI221" s="330">
        <f t="shared" si="133"/>
        <v>138.6796791827353</v>
      </c>
      <c r="AJ221" s="330">
        <f t="shared" si="134"/>
        <v>11.386945782107128</v>
      </c>
      <c r="AK221" s="339">
        <f t="shared" si="135"/>
        <v>205.39871715973104</v>
      </c>
      <c r="AL221" s="44">
        <f t="shared" si="136"/>
        <v>3.2683460109122366</v>
      </c>
    </row>
    <row r="222" spans="1:53" ht="15" x14ac:dyDescent="0.15">
      <c r="A222" s="118"/>
      <c r="B222" s="330">
        <f t="shared" si="107"/>
        <v>699.16680067650373</v>
      </c>
      <c r="C222" s="330">
        <f t="shared" si="108"/>
        <v>692.85625144452888</v>
      </c>
      <c r="D222" s="330">
        <f t="shared" si="109"/>
        <v>4.2290887703794446</v>
      </c>
      <c r="E222" s="330">
        <f t="shared" si="76"/>
        <v>134.48453738986524</v>
      </c>
      <c r="F222" s="330">
        <f t="shared" si="110"/>
        <v>134.48453738986524</v>
      </c>
      <c r="G222" s="330">
        <f t="shared" si="111"/>
        <v>2831.4207184681968</v>
      </c>
      <c r="H222" s="315">
        <f t="shared" si="112"/>
        <v>0.02</v>
      </c>
      <c r="I222" s="330">
        <f t="shared" si="113"/>
        <v>5.0484393855798775</v>
      </c>
      <c r="J222" s="330">
        <f t="shared" si="73"/>
        <v>80</v>
      </c>
      <c r="K222" s="337">
        <f t="shared" si="114"/>
        <v>-1</v>
      </c>
      <c r="L222" s="325">
        <f t="shared" si="115"/>
        <v>4.2090887703794451</v>
      </c>
      <c r="M222" s="325">
        <f t="shared" si="116"/>
        <v>4.2190887703794449</v>
      </c>
      <c r="N222" s="330">
        <f t="shared" si="117"/>
        <v>-5.8545493205965471E-2</v>
      </c>
      <c r="O222" s="330">
        <f t="shared" si="74"/>
        <v>1.8400781292416675</v>
      </c>
      <c r="P222" s="334">
        <f t="shared" si="77"/>
        <v>63.590478005691672</v>
      </c>
      <c r="Q222" s="330">
        <f t="shared" si="118"/>
        <v>2771.208084780199</v>
      </c>
      <c r="R222" s="279">
        <f>IF(H222&gt;0, rate1(1,$L$52,$L$51,$L$54,L222,$L$53,$L$50,P222),"")</f>
        <v>1079.4685271193148</v>
      </c>
      <c r="S222" s="325">
        <f t="shared" si="119"/>
        <v>1.3951563795876902</v>
      </c>
      <c r="T222" s="325">
        <f t="shared" si="120"/>
        <v>0.14815778317194922</v>
      </c>
      <c r="U222" s="330">
        <f t="shared" si="121"/>
        <v>4.2290887703794446</v>
      </c>
      <c r="V222" s="338">
        <f t="shared" si="122"/>
        <v>4.2290887703794446</v>
      </c>
      <c r="W222" s="330">
        <f t="shared" si="123"/>
        <v>1.0761047808340862E-3</v>
      </c>
      <c r="X222" s="330">
        <f t="shared" si="124"/>
        <v>2791.5298043927723</v>
      </c>
      <c r="Y222" s="330">
        <f t="shared" si="78"/>
        <v>63.892277005009184</v>
      </c>
      <c r="Z222" s="110">
        <f>IF(H222&gt;0, rate1(1,$L$52,$L$51,$L$54,U222,$L$53,$L$50,Y222),"")</f>
        <v>1081.099304270776</v>
      </c>
      <c r="AA222" s="338">
        <f t="shared" si="125"/>
        <v>1.4032673410033709</v>
      </c>
      <c r="AB222" s="338">
        <f t="shared" si="126"/>
        <v>-2.6684649893954368E-3</v>
      </c>
      <c r="AC222" s="330">
        <f t="shared" si="127"/>
        <v>0.14815778317194922</v>
      </c>
      <c r="AD222" s="330">
        <f t="shared" si="128"/>
        <v>-0.13499122065553834</v>
      </c>
      <c r="AE222" s="330">
        <f t="shared" si="129"/>
        <v>-1.1101496013156759E-2</v>
      </c>
      <c r="AF222" s="330">
        <f t="shared" si="130"/>
        <v>698.96009740012585</v>
      </c>
      <c r="AG222" s="330">
        <f t="shared" si="131"/>
        <v>692.70809366135688</v>
      </c>
      <c r="AH222" s="330">
        <f t="shared" si="132"/>
        <v>4.2094255829539238</v>
      </c>
      <c r="AI222" s="330">
        <f t="shared" si="133"/>
        <v>137.25067424367174</v>
      </c>
      <c r="AJ222" s="330">
        <f t="shared" si="134"/>
        <v>11.425070969397037</v>
      </c>
      <c r="AK222" s="339">
        <f t="shared" si="135"/>
        <v>205.79690604123971</v>
      </c>
      <c r="AL222" s="44">
        <f t="shared" si="136"/>
        <v>3.2794403852468554</v>
      </c>
    </row>
    <row r="223" spans="1:53" ht="15" x14ac:dyDescent="0.15">
      <c r="A223" s="118"/>
      <c r="B223" s="330">
        <f t="shared" si="107"/>
        <v>698.96009740012585</v>
      </c>
      <c r="C223" s="330">
        <f t="shared" si="108"/>
        <v>692.70809366135688</v>
      </c>
      <c r="D223" s="330">
        <f t="shared" si="109"/>
        <v>4.2094255829539238</v>
      </c>
      <c r="E223" s="330">
        <f t="shared" si="76"/>
        <v>134.48453738986524</v>
      </c>
      <c r="F223" s="330">
        <f t="shared" si="110"/>
        <v>134.48453738986524</v>
      </c>
      <c r="G223" s="330">
        <f t="shared" si="111"/>
        <v>2791.9235667427174</v>
      </c>
      <c r="H223" s="315">
        <f t="shared" si="112"/>
        <v>0.02</v>
      </c>
      <c r="I223" s="330">
        <f t="shared" si="113"/>
        <v>5.0016029910151705</v>
      </c>
      <c r="J223" s="330">
        <f t="shared" si="73"/>
        <v>80</v>
      </c>
      <c r="K223" s="337">
        <f t="shared" si="114"/>
        <v>-1</v>
      </c>
      <c r="L223" s="325">
        <f t="shared" si="115"/>
        <v>4.1894255829539242</v>
      </c>
      <c r="M223" s="325">
        <f t="shared" si="116"/>
        <v>4.199425582953924</v>
      </c>
      <c r="N223" s="330">
        <f t="shared" si="117"/>
        <v>-5.8277937357463117E-2</v>
      </c>
      <c r="O223" s="330">
        <f t="shared" si="74"/>
        <v>1.8133504865924794</v>
      </c>
      <c r="P223" s="334">
        <f t="shared" si="77"/>
        <v>63.194968740259135</v>
      </c>
      <c r="Q223" s="330">
        <f t="shared" si="118"/>
        <v>2731.5291677883538</v>
      </c>
      <c r="R223" s="279">
        <f>IF(H223&gt;0, rate1(1,$L$52,$L$51,$L$54,L223,$L$53,$L$50,P223),"")</f>
        <v>1077.308066427164</v>
      </c>
      <c r="S223" s="325">
        <f t="shared" si="119"/>
        <v>1.3982479056823138</v>
      </c>
      <c r="T223" s="325">
        <f t="shared" si="120"/>
        <v>0.14633582882907106</v>
      </c>
      <c r="U223" s="330">
        <f t="shared" si="121"/>
        <v>4.2094255829539238</v>
      </c>
      <c r="V223" s="338">
        <f t="shared" si="122"/>
        <v>4.2094255829539238</v>
      </c>
      <c r="W223" s="330">
        <f t="shared" si="123"/>
        <v>1.0661213257012747E-3</v>
      </c>
      <c r="X223" s="330">
        <f t="shared" si="124"/>
        <v>2751.662132112272</v>
      </c>
      <c r="Y223" s="330">
        <f t="shared" si="78"/>
        <v>63.496296671361542</v>
      </c>
      <c r="Z223" s="110">
        <f>IF(H223&gt;0, rate1(1,$L$52,$L$51,$L$54,U223,$L$53,$L$50,Y223),"")</f>
        <v>1078.9564779234388</v>
      </c>
      <c r="AA223" s="338">
        <f t="shared" si="125"/>
        <v>1.4064018441503809</v>
      </c>
      <c r="AB223" s="338">
        <f t="shared" si="126"/>
        <v>-2.6233181296952423E-3</v>
      </c>
      <c r="AC223" s="330">
        <f t="shared" si="127"/>
        <v>0.14633582882907106</v>
      </c>
      <c r="AD223" s="330">
        <f t="shared" si="128"/>
        <v>-0.13667192894613109</v>
      </c>
      <c r="AE223" s="330">
        <f t="shared" si="129"/>
        <v>-1.1414225790316458E-2</v>
      </c>
      <c r="AF223" s="330">
        <f t="shared" si="130"/>
        <v>698.75548363393932</v>
      </c>
      <c r="AG223" s="330">
        <f t="shared" si="131"/>
        <v>692.56175783252786</v>
      </c>
      <c r="AH223" s="330">
        <f t="shared" si="132"/>
        <v>4.1897606075786316</v>
      </c>
      <c r="AI223" s="330">
        <f t="shared" si="133"/>
        <v>135.83471004202744</v>
      </c>
      <c r="AJ223" s="330">
        <f t="shared" si="134"/>
        <v>11.4628028332976</v>
      </c>
      <c r="AK223" s="339">
        <f t="shared" si="135"/>
        <v>206.18552044391697</v>
      </c>
      <c r="AL223" s="44">
        <f t="shared" si="136"/>
        <v>3.2904204391863492</v>
      </c>
    </row>
    <row r="224" spans="1:53" ht="15" x14ac:dyDescent="0.15">
      <c r="A224" s="118"/>
      <c r="B224" s="330">
        <f t="shared" si="107"/>
        <v>698.75548363393932</v>
      </c>
      <c r="C224" s="330">
        <f t="shared" si="108"/>
        <v>692.56175783252786</v>
      </c>
      <c r="D224" s="330">
        <f t="shared" si="109"/>
        <v>4.1897606075786316</v>
      </c>
      <c r="E224" s="330">
        <f t="shared" si="76"/>
        <v>134.48453738986524</v>
      </c>
      <c r="F224" s="330">
        <f t="shared" si="110"/>
        <v>134.48453738986524</v>
      </c>
      <c r="G224" s="330">
        <f t="shared" si="111"/>
        <v>2752.7919030611042</v>
      </c>
      <c r="H224" s="315">
        <f t="shared" si="112"/>
        <v>0.02</v>
      </c>
      <c r="I224" s="330">
        <f t="shared" si="113"/>
        <v>4.9549806411291684</v>
      </c>
      <c r="J224" s="330">
        <f t="shared" si="73"/>
        <v>80</v>
      </c>
      <c r="K224" s="337">
        <f t="shared" si="114"/>
        <v>-1</v>
      </c>
      <c r="L224" s="325">
        <f t="shared" si="115"/>
        <v>4.169760607578632</v>
      </c>
      <c r="M224" s="325">
        <f t="shared" si="116"/>
        <v>4.1797606075786318</v>
      </c>
      <c r="N224" s="330">
        <f t="shared" si="117"/>
        <v>-5.8010310647761187E-2</v>
      </c>
      <c r="O224" s="330">
        <f t="shared" si="74"/>
        <v>1.7868924672161108</v>
      </c>
      <c r="P224" s="334">
        <f t="shared" si="77"/>
        <v>62.80004239394038</v>
      </c>
      <c r="Q224" s="330">
        <f t="shared" si="118"/>
        <v>2692.216540065659</v>
      </c>
      <c r="R224" s="279">
        <f>IF(H224&gt;0, rate1(1,$L$52,$L$51,$L$54,L224,$L$53,$L$50,P224),"")</f>
        <v>1075.1239426185819</v>
      </c>
      <c r="S224" s="325">
        <f t="shared" si="119"/>
        <v>1.4013707113640212</v>
      </c>
      <c r="T224" s="325">
        <f t="shared" si="120"/>
        <v>0.14453050261345307</v>
      </c>
      <c r="U224" s="330">
        <f t="shared" si="121"/>
        <v>4.1897606075786316</v>
      </c>
      <c r="V224" s="338">
        <f t="shared" si="122"/>
        <v>4.1897606075786316</v>
      </c>
      <c r="W224" s="330">
        <f t="shared" si="123"/>
        <v>1.0561834954554428E-3</v>
      </c>
      <c r="X224" s="330">
        <f t="shared" si="124"/>
        <v>2712.1616127659013</v>
      </c>
      <c r="Y224" s="330">
        <f t="shared" si="78"/>
        <v>63.100897740776709</v>
      </c>
      <c r="Z224" s="110">
        <f>IF(H224&gt;0, rate1(1,$L$52,$L$51,$L$54,U224,$L$53,$L$50,Y224),"")</f>
        <v>1076.790263393945</v>
      </c>
      <c r="AA224" s="338">
        <f t="shared" si="125"/>
        <v>1.409567983832769</v>
      </c>
      <c r="AB224" s="338">
        <f t="shared" si="126"/>
        <v>-2.5787745555001526E-3</v>
      </c>
      <c r="AC224" s="330">
        <f t="shared" si="127"/>
        <v>0.14453050261345307</v>
      </c>
      <c r="AD224" s="330">
        <f t="shared" si="128"/>
        <v>-0.13837909395146861</v>
      </c>
      <c r="AE224" s="330">
        <f t="shared" si="129"/>
        <v>-1.1738484800705497E-2</v>
      </c>
      <c r="AF224" s="330">
        <f t="shared" si="130"/>
        <v>698.55294282067814</v>
      </c>
      <c r="AG224" s="330">
        <f t="shared" si="131"/>
        <v>692.41722732991445</v>
      </c>
      <c r="AH224" s="330">
        <f t="shared" si="132"/>
        <v>4.1700938430393792</v>
      </c>
      <c r="AI224" s="330">
        <f t="shared" si="133"/>
        <v>134.43147983611382</v>
      </c>
      <c r="AJ224" s="330">
        <f t="shared" si="134"/>
        <v>11.500144911029853</v>
      </c>
      <c r="AK224" s="339">
        <f t="shared" si="135"/>
        <v>206.56476057206498</v>
      </c>
      <c r="AL224" s="44">
        <f t="shared" si="136"/>
        <v>3.3012872159897113</v>
      </c>
    </row>
    <row r="225" spans="1:38" ht="15" x14ac:dyDescent="0.15">
      <c r="A225" s="118"/>
      <c r="B225" s="330">
        <f t="shared" si="107"/>
        <v>698.55294282067814</v>
      </c>
      <c r="C225" s="330">
        <f t="shared" si="108"/>
        <v>692.41722732991445</v>
      </c>
      <c r="D225" s="330">
        <f t="shared" si="109"/>
        <v>4.1700938430393792</v>
      </c>
      <c r="E225" s="330">
        <f t="shared" si="76"/>
        <v>134.48453738986524</v>
      </c>
      <c r="F225" s="330">
        <f t="shared" si="110"/>
        <v>134.48453738986524</v>
      </c>
      <c r="G225" s="330">
        <f t="shared" si="111"/>
        <v>2714.0240929594424</v>
      </c>
      <c r="H225" s="315">
        <f t="shared" si="112"/>
        <v>0.02</v>
      </c>
      <c r="I225" s="330">
        <f t="shared" si="113"/>
        <v>4.9085723926109495</v>
      </c>
      <c r="J225" s="330">
        <f t="shared" si="73"/>
        <v>80</v>
      </c>
      <c r="K225" s="337">
        <f t="shared" si="114"/>
        <v>-1</v>
      </c>
      <c r="L225" s="325">
        <f t="shared" si="115"/>
        <v>4.1500938430393797</v>
      </c>
      <c r="M225" s="325">
        <f t="shared" si="116"/>
        <v>4.1600938430393795</v>
      </c>
      <c r="N225" s="330">
        <f t="shared" si="117"/>
        <v>-5.7742613047627955E-2</v>
      </c>
      <c r="O225" s="330">
        <f t="shared" si="74"/>
        <v>1.7607019051442356</v>
      </c>
      <c r="P225" s="334">
        <f t="shared" si="77"/>
        <v>62.405701051632015</v>
      </c>
      <c r="Q225" s="330">
        <f t="shared" si="118"/>
        <v>2653.2685676555807</v>
      </c>
      <c r="R225" s="279">
        <f>IF(H225&gt;0, rate1(1,$L$52,$L$51,$L$54,L225,$L$53,$L$50,P225),"")</f>
        <v>1072.915783789857</v>
      </c>
      <c r="S225" s="325">
        <f t="shared" si="119"/>
        <v>1.4045258725039436</v>
      </c>
      <c r="T225" s="325">
        <f t="shared" si="120"/>
        <v>0.14274145851342313</v>
      </c>
      <c r="U225" s="330">
        <f t="shared" si="121"/>
        <v>4.1700938430393792</v>
      </c>
      <c r="V225" s="338">
        <f t="shared" si="122"/>
        <v>4.1700938430393792</v>
      </c>
      <c r="W225" s="330">
        <f t="shared" si="123"/>
        <v>1.0462913021918041E-3</v>
      </c>
      <c r="X225" s="330">
        <f t="shared" si="124"/>
        <v>2673.0266126258762</v>
      </c>
      <c r="Y225" s="330">
        <f t="shared" si="78"/>
        <v>62.706082286139022</v>
      </c>
      <c r="Z225" s="110">
        <f>IF(H225&gt;0, rate1(1,$L$52,$L$51,$L$54,U225,$L$53,$L$50,Y225),"")</f>
        <v>1074.6002943817566</v>
      </c>
      <c r="AA225" s="338">
        <f t="shared" si="125"/>
        <v>1.412766841666603</v>
      </c>
      <c r="AB225" s="338">
        <f t="shared" si="126"/>
        <v>-2.534824013400056E-3</v>
      </c>
      <c r="AC225" s="330">
        <f t="shared" si="127"/>
        <v>0.14274145851342313</v>
      </c>
      <c r="AD225" s="330">
        <f t="shared" si="128"/>
        <v>-0.14011346253771984</v>
      </c>
      <c r="AE225" s="330">
        <f t="shared" si="129"/>
        <v>-1.2074750208463464E-2</v>
      </c>
      <c r="AF225" s="330">
        <f t="shared" si="130"/>
        <v>698.35245874911709</v>
      </c>
      <c r="AG225" s="330">
        <f t="shared" si="131"/>
        <v>692.274485871401</v>
      </c>
      <c r="AH225" s="330">
        <f t="shared" si="132"/>
        <v>4.1504252881065877</v>
      </c>
      <c r="AI225" s="330">
        <f t="shared" si="133"/>
        <v>133.04069216804504</v>
      </c>
      <c r="AJ225" s="330">
        <f t="shared" si="134"/>
        <v>11.53710065885431</v>
      </c>
      <c r="AK225" s="339">
        <f t="shared" si="135"/>
        <v>206.93482246127436</v>
      </c>
      <c r="AL225" s="44">
        <f t="shared" si="136"/>
        <v>3.3120417343766002</v>
      </c>
    </row>
    <row r="226" spans="1:38" ht="15" x14ac:dyDescent="0.15">
      <c r="A226" s="118"/>
      <c r="B226" s="330">
        <f t="shared" si="107"/>
        <v>698.35245874911709</v>
      </c>
      <c r="C226" s="330">
        <f t="shared" si="108"/>
        <v>692.274485871401</v>
      </c>
      <c r="D226" s="330">
        <f t="shared" si="109"/>
        <v>4.1504252881065877</v>
      </c>
      <c r="E226" s="330">
        <f t="shared" si="76"/>
        <v>134.48453738986524</v>
      </c>
      <c r="F226" s="330">
        <f t="shared" si="110"/>
        <v>134.48453738986524</v>
      </c>
      <c r="G226" s="330">
        <f t="shared" si="111"/>
        <v>2675.6185010978966</v>
      </c>
      <c r="H226" s="315">
        <f t="shared" si="112"/>
        <v>0.02</v>
      </c>
      <c r="I226" s="330">
        <f t="shared" si="113"/>
        <v>4.8623783021728748</v>
      </c>
      <c r="J226" s="330">
        <f t="shared" si="73"/>
        <v>80</v>
      </c>
      <c r="K226" s="337">
        <f t="shared" si="114"/>
        <v>-1</v>
      </c>
      <c r="L226" s="325">
        <f t="shared" si="115"/>
        <v>4.1304252881065882</v>
      </c>
      <c r="M226" s="325">
        <f t="shared" si="116"/>
        <v>4.1404252881065879</v>
      </c>
      <c r="N226" s="330">
        <f t="shared" si="117"/>
        <v>-5.7474844527623858E-2</v>
      </c>
      <c r="O226" s="330">
        <f t="shared" si="74"/>
        <v>1.7347766810468044</v>
      </c>
      <c r="P226" s="334">
        <f t="shared" si="77"/>
        <v>62.011946814443874</v>
      </c>
      <c r="Q226" s="330">
        <f t="shared" si="118"/>
        <v>2614.6836157259145</v>
      </c>
      <c r="R226" s="279">
        <f>IF(H226&gt;0, rate1(1,$L$52,$L$51,$L$54,L226,$L$53,$L$50,P226),"")</f>
        <v>1070.6832104076045</v>
      </c>
      <c r="S226" s="325">
        <f t="shared" si="119"/>
        <v>1.4077144782197635</v>
      </c>
      <c r="T226" s="325">
        <f t="shared" si="120"/>
        <v>0.14096836781117242</v>
      </c>
      <c r="U226" s="330">
        <f t="shared" si="121"/>
        <v>4.1504252881065877</v>
      </c>
      <c r="V226" s="338">
        <f t="shared" si="122"/>
        <v>4.1504252881065877</v>
      </c>
      <c r="W226" s="330">
        <f t="shared" si="123"/>
        <v>1.0364447579878089E-3</v>
      </c>
      <c r="X226" s="330">
        <f t="shared" si="124"/>
        <v>2634.2554970888341</v>
      </c>
      <c r="Y226" s="330">
        <f t="shared" si="78"/>
        <v>62.311852396392574</v>
      </c>
      <c r="Z226" s="110">
        <f>IF(H226&gt;0, rate1(1,$L$52,$L$51,$L$54,U226,$L$53,$L$50,Y226),"")</f>
        <v>1072.3861970978651</v>
      </c>
      <c r="AA226" s="338">
        <f t="shared" si="125"/>
        <v>1.4159995125012537</v>
      </c>
      <c r="AB226" s="338">
        <f t="shared" si="126"/>
        <v>-2.4914566648312729E-3</v>
      </c>
      <c r="AC226" s="330">
        <f t="shared" si="127"/>
        <v>0.14096836781117242</v>
      </c>
      <c r="AD226" s="330">
        <f t="shared" si="128"/>
        <v>-0.14187580029861779</v>
      </c>
      <c r="AE226" s="330">
        <f t="shared" si="129"/>
        <v>-1.2423522891178599E-2</v>
      </c>
      <c r="AF226" s="330">
        <f t="shared" si="130"/>
        <v>698.15401553677827</v>
      </c>
      <c r="AG226" s="330">
        <f t="shared" si="131"/>
        <v>692.13351750358981</v>
      </c>
      <c r="AH226" s="330">
        <f t="shared" si="132"/>
        <v>4.1307549415349927</v>
      </c>
      <c r="AI226" s="330">
        <f t="shared" si="133"/>
        <v>131.66207001369375</v>
      </c>
      <c r="AJ226" s="330">
        <f t="shared" si="134"/>
        <v>11.573673456080336</v>
      </c>
      <c r="AK226" s="339">
        <f t="shared" si="135"/>
        <v>207.29589810516245</v>
      </c>
      <c r="AL226" s="44">
        <f t="shared" si="136"/>
        <v>3.3226849897500439</v>
      </c>
    </row>
    <row r="227" spans="1:38" ht="15" x14ac:dyDescent="0.15">
      <c r="A227" s="118"/>
      <c r="B227" s="330">
        <f t="shared" si="107"/>
        <v>698.15401553677827</v>
      </c>
      <c r="C227" s="330">
        <f t="shared" si="108"/>
        <v>692.13351750358981</v>
      </c>
      <c r="D227" s="330">
        <f t="shared" si="109"/>
        <v>4.1307549415349927</v>
      </c>
      <c r="E227" s="330">
        <f t="shared" si="76"/>
        <v>134.48453738986524</v>
      </c>
      <c r="F227" s="330">
        <f t="shared" si="110"/>
        <v>134.48453738986524</v>
      </c>
      <c r="G227" s="330">
        <f t="shared" si="111"/>
        <v>2637.5734912603125</v>
      </c>
      <c r="H227" s="315">
        <f t="shared" si="112"/>
        <v>0.02</v>
      </c>
      <c r="I227" s="330">
        <f t="shared" si="113"/>
        <v>4.8163984265507684</v>
      </c>
      <c r="J227" s="330">
        <f t="shared" si="73"/>
        <v>80</v>
      </c>
      <c r="K227" s="337">
        <f t="shared" si="114"/>
        <v>-1</v>
      </c>
      <c r="L227" s="325">
        <f t="shared" si="115"/>
        <v>4.1107549415349931</v>
      </c>
      <c r="M227" s="325">
        <f t="shared" si="116"/>
        <v>4.1207549415349929</v>
      </c>
      <c r="N227" s="330">
        <f t="shared" si="117"/>
        <v>-5.7207005058089067E-2</v>
      </c>
      <c r="O227" s="330">
        <f t="shared" si="74"/>
        <v>1.70911471988699</v>
      </c>
      <c r="P227" s="334">
        <f t="shared" si="77"/>
        <v>61.618781799904703</v>
      </c>
      <c r="Q227" s="330">
        <f t="shared" si="118"/>
        <v>2576.4600485683836</v>
      </c>
      <c r="R227" s="279">
        <f>IF(H227&gt;0, rate1(1,$L$52,$L$51,$L$54,L227,$L$53,$L$50,P227),"")</f>
        <v>1068.4258351153371</v>
      </c>
      <c r="S227" s="325">
        <f t="shared" si="119"/>
        <v>1.4109376321193274</v>
      </c>
      <c r="T227" s="325">
        <f t="shared" si="120"/>
        <v>0.13921091812170025</v>
      </c>
      <c r="U227" s="330">
        <f t="shared" si="121"/>
        <v>4.1307549415349927</v>
      </c>
      <c r="V227" s="338">
        <f t="shared" si="122"/>
        <v>4.1307549415349927</v>
      </c>
      <c r="W227" s="330">
        <f t="shared" si="123"/>
        <v>1.0266438749457762E-3</v>
      </c>
      <c r="X227" s="330">
        <f t="shared" si="124"/>
        <v>2595.8466306754353</v>
      </c>
      <c r="Y227" s="330">
        <f t="shared" si="78"/>
        <v>61.918210176744132</v>
      </c>
      <c r="Z227" s="110">
        <f>IF(H227&gt;0, rate1(1,$L$52,$L$51,$L$54,U227,$L$53,$L$50,Y227),"")</f>
        <v>1070.1475900756061</v>
      </c>
      <c r="AA227" s="338">
        <f t="shared" si="125"/>
        <v>1.4192671056622153</v>
      </c>
      <c r="AB227" s="338">
        <f t="shared" si="126"/>
        <v>-2.4486630624747777E-3</v>
      </c>
      <c r="AC227" s="330">
        <f t="shared" si="127"/>
        <v>0.13921091812170025</v>
      </c>
      <c r="AD227" s="330">
        <f t="shared" si="128"/>
        <v>-0.1436668924381039</v>
      </c>
      <c r="AE227" s="330">
        <f t="shared" si="129"/>
        <v>-1.2785328747787827E-2</v>
      </c>
      <c r="AF227" s="330">
        <f t="shared" si="130"/>
        <v>697.95759761359852</v>
      </c>
      <c r="AG227" s="330">
        <f t="shared" si="131"/>
        <v>691.99430658546817</v>
      </c>
      <c r="AH227" s="330">
        <f t="shared" si="132"/>
        <v>4.1110828020634242</v>
      </c>
      <c r="AI227" s="330">
        <f t="shared" si="133"/>
        <v>130.29534998718219</v>
      </c>
      <c r="AJ227" s="330">
        <f t="shared" si="134"/>
        <v>11.609866608854553</v>
      </c>
      <c r="AK227" s="339">
        <f t="shared" si="135"/>
        <v>207.64817557558393</v>
      </c>
      <c r="AL227" s="44">
        <f t="shared" si="136"/>
        <v>3.3332179553511394</v>
      </c>
    </row>
    <row r="228" spans="1:38" ht="15" x14ac:dyDescent="0.15">
      <c r="A228" s="118"/>
      <c r="B228" s="330">
        <f t="shared" si="107"/>
        <v>697.95759761359852</v>
      </c>
      <c r="C228" s="330">
        <f t="shared" si="108"/>
        <v>691.99430658546817</v>
      </c>
      <c r="D228" s="330">
        <f t="shared" si="109"/>
        <v>4.1110828020634242</v>
      </c>
      <c r="E228" s="330">
        <f t="shared" si="76"/>
        <v>134.48453738986524</v>
      </c>
      <c r="F228" s="330">
        <f t="shared" si="110"/>
        <v>134.48453738986524</v>
      </c>
      <c r="G228" s="330">
        <f t="shared" si="111"/>
        <v>2599.8874263539678</v>
      </c>
      <c r="H228" s="315">
        <f t="shared" si="112"/>
        <v>0.02</v>
      </c>
      <c r="I228" s="330">
        <f t="shared" si="113"/>
        <v>4.7706328225042851</v>
      </c>
      <c r="J228" s="330">
        <f t="shared" si="73"/>
        <v>80</v>
      </c>
      <c r="K228" s="337">
        <f t="shared" si="114"/>
        <v>-1</v>
      </c>
      <c r="L228" s="325">
        <f t="shared" si="115"/>
        <v>4.0910828020634247</v>
      </c>
      <c r="M228" s="325">
        <f t="shared" si="116"/>
        <v>4.1010828020634245</v>
      </c>
      <c r="N228" s="330">
        <f t="shared" si="117"/>
        <v>-5.6939094609111507E-2</v>
      </c>
      <c r="O228" s="330">
        <f t="shared" si="74"/>
        <v>1.6837139887076218</v>
      </c>
      <c r="P228" s="334">
        <f t="shared" si="77"/>
        <v>61.226208142173313</v>
      </c>
      <c r="Q228" s="330">
        <f t="shared" si="118"/>
        <v>2538.5962295983782</v>
      </c>
      <c r="R228" s="279">
        <f>IF(H228&gt;0, rate1(1,$L$52,$L$51,$L$54,L228,$L$53,$L$50,P228),"")</f>
        <v>1066.1432625341988</v>
      </c>
      <c r="S228" s="325">
        <f t="shared" si="119"/>
        <v>1.4141964535563212</v>
      </c>
      <c r="T228" s="325">
        <f t="shared" si="120"/>
        <v>0.13746881249278756</v>
      </c>
      <c r="U228" s="330">
        <f t="shared" si="121"/>
        <v>4.1110828020634242</v>
      </c>
      <c r="V228" s="338">
        <f t="shared" si="122"/>
        <v>4.1110828020634242</v>
      </c>
      <c r="W228" s="330">
        <f t="shared" si="123"/>
        <v>1.0168886651520381E-3</v>
      </c>
      <c r="X228" s="330">
        <f t="shared" si="124"/>
        <v>2557.7983770300998</v>
      </c>
      <c r="Y228" s="330">
        <f t="shared" si="78"/>
        <v>61.525157748871578</v>
      </c>
      <c r="Z228" s="110">
        <f>IF(H228&gt;0, rate1(1,$L$52,$L$51,$L$54,U228,$L$53,$L$50,Y228),"")</f>
        <v>1067.8840839757872</v>
      </c>
      <c r="AA228" s="338">
        <f t="shared" si="125"/>
        <v>1.4225707462056079</v>
      </c>
      <c r="AB228" s="338">
        <f t="shared" si="126"/>
        <v>-2.4064341279726362E-3</v>
      </c>
      <c r="AC228" s="330">
        <f t="shared" si="127"/>
        <v>0.13746881249278756</v>
      </c>
      <c r="AD228" s="330">
        <f t="shared" si="128"/>
        <v>-0.14548754468253897</v>
      </c>
      <c r="AE228" s="330">
        <f t="shared" si="129"/>
        <v>-1.3160720088829857E-2</v>
      </c>
      <c r="AF228" s="330">
        <f t="shared" si="130"/>
        <v>697.76318970649663</v>
      </c>
      <c r="AG228" s="330">
        <f t="shared" si="131"/>
        <v>691.85683777297538</v>
      </c>
      <c r="AH228" s="330">
        <f t="shared" si="132"/>
        <v>4.0914088684144589</v>
      </c>
      <c r="AI228" s="330">
        <f t="shared" si="133"/>
        <v>128.94028159595294</v>
      </c>
      <c r="AJ228" s="330">
        <f t="shared" si="134"/>
        <v>11.645683353742317</v>
      </c>
      <c r="AK228" s="339">
        <f t="shared" si="135"/>
        <v>207.9918391367446</v>
      </c>
      <c r="AL228" s="44">
        <f t="shared" si="136"/>
        <v>3.3436415833501139</v>
      </c>
    </row>
    <row r="229" spans="1:38" ht="15" x14ac:dyDescent="0.15">
      <c r="A229" s="118"/>
      <c r="B229" s="330">
        <f t="shared" si="107"/>
        <v>697.76318970649663</v>
      </c>
      <c r="C229" s="330">
        <f t="shared" si="108"/>
        <v>691.85683777297538</v>
      </c>
      <c r="D229" s="330">
        <f t="shared" si="109"/>
        <v>4.0914088684144589</v>
      </c>
      <c r="E229" s="330">
        <f t="shared" si="76"/>
        <v>134.48453738986524</v>
      </c>
      <c r="F229" s="330">
        <f t="shared" si="110"/>
        <v>134.48453738986524</v>
      </c>
      <c r="G229" s="330">
        <f t="shared" si="111"/>
        <v>2562.5586684090517</v>
      </c>
      <c r="H229" s="315">
        <f t="shared" si="112"/>
        <v>0.02</v>
      </c>
      <c r="I229" s="330">
        <f t="shared" si="113"/>
        <v>4.7250815468170009</v>
      </c>
      <c r="J229" s="330">
        <f t="shared" si="73"/>
        <v>80</v>
      </c>
      <c r="K229" s="337">
        <f t="shared" si="114"/>
        <v>-1</v>
      </c>
      <c r="L229" s="325">
        <f t="shared" si="115"/>
        <v>4.0714088684144594</v>
      </c>
      <c r="M229" s="325">
        <f t="shared" si="116"/>
        <v>4.0814088684144592</v>
      </c>
      <c r="N229" s="330">
        <f t="shared" si="117"/>
        <v>-5.6671113150558838E-2</v>
      </c>
      <c r="O229" s="330">
        <f t="shared" si="74"/>
        <v>1.6585724945406135</v>
      </c>
      <c r="P229" s="334">
        <f t="shared" si="77"/>
        <v>60.834227992250831</v>
      </c>
      <c r="Q229" s="330">
        <f t="shared" si="118"/>
        <v>2501.0905213544561</v>
      </c>
      <c r="R229" s="279">
        <f>IF(H229&gt;0, rate1(1,$L$52,$L$51,$L$54,L229,$L$53,$L$50,P229),"")</f>
        <v>1063.8350890576341</v>
      </c>
      <c r="S229" s="325">
        <f t="shared" si="119"/>
        <v>1.4174920789010725</v>
      </c>
      <c r="T229" s="325">
        <f t="shared" si="120"/>
        <v>0.13574176856176337</v>
      </c>
      <c r="U229" s="330">
        <f t="shared" si="121"/>
        <v>4.0914088684144589</v>
      </c>
      <c r="V229" s="338">
        <f t="shared" si="122"/>
        <v>4.0914088684144589</v>
      </c>
      <c r="W229" s="330">
        <f t="shared" si="123"/>
        <v>1.0071791407249009E-3</v>
      </c>
      <c r="X229" s="330">
        <f t="shared" si="124"/>
        <v>2520.1090989205181</v>
      </c>
      <c r="Y229" s="330">
        <f t="shared" si="78"/>
        <v>61.13269725113328</v>
      </c>
      <c r="Z229" s="110">
        <f>IF(H229&gt;0, rate1(1,$L$52,$L$51,$L$54,U229,$L$53,$L$50,Y229),"")</f>
        <v>1065.595281385901</v>
      </c>
      <c r="AA229" s="338">
        <f t="shared" si="125"/>
        <v>1.4259115761874366</v>
      </c>
      <c r="AB229" s="338">
        <f t="shared" si="126"/>
        <v>-2.3647611312674396E-3</v>
      </c>
      <c r="AC229" s="330">
        <f t="shared" si="127"/>
        <v>0.13574176856176337</v>
      </c>
      <c r="AD229" s="330">
        <f t="shared" si="128"/>
        <v>-0.14733858422435298</v>
      </c>
      <c r="AE229" s="330">
        <f t="shared" si="129"/>
        <v>-1.355027711349451E-2</v>
      </c>
      <c r="AF229" s="330">
        <f t="shared" si="130"/>
        <v>697.57077682478428</v>
      </c>
      <c r="AG229" s="330">
        <f t="shared" si="131"/>
        <v>691.72109600441365</v>
      </c>
      <c r="AH229" s="330">
        <f t="shared" si="132"/>
        <v>4.0717331392940546</v>
      </c>
      <c r="AI229" s="330">
        <f t="shared" si="133"/>
        <v>127.59662654294104</v>
      </c>
      <c r="AJ229" s="330">
        <f t="shared" si="134"/>
        <v>11.681126861115356</v>
      </c>
      <c r="AK229" s="339">
        <f t="shared" si="135"/>
        <v>208.32706935361645</v>
      </c>
      <c r="AL229" s="44">
        <f t="shared" si="136"/>
        <v>3.35395680587779</v>
      </c>
    </row>
    <row r="230" spans="1:38" ht="15" x14ac:dyDescent="0.15">
      <c r="A230" s="118"/>
      <c r="B230" s="330">
        <f t="shared" si="107"/>
        <v>697.57077682478428</v>
      </c>
      <c r="C230" s="330">
        <f t="shared" si="108"/>
        <v>691.72109600441365</v>
      </c>
      <c r="D230" s="330">
        <f t="shared" si="109"/>
        <v>4.0717331392940546</v>
      </c>
      <c r="E230" s="330">
        <f t="shared" si="76"/>
        <v>134.48453738986524</v>
      </c>
      <c r="F230" s="330">
        <f t="shared" si="110"/>
        <v>134.48453738986524</v>
      </c>
      <c r="G230" s="330">
        <f t="shared" si="111"/>
        <v>2525.5855785781732</v>
      </c>
      <c r="H230" s="315">
        <f t="shared" si="112"/>
        <v>0.02</v>
      </c>
      <c r="I230" s="330">
        <f t="shared" si="113"/>
        <v>4.6797446562964984</v>
      </c>
      <c r="J230" s="330">
        <f t="shared" si="73"/>
        <v>80</v>
      </c>
      <c r="K230" s="337">
        <f t="shared" si="114"/>
        <v>-1</v>
      </c>
      <c r="L230" s="325">
        <f t="shared" si="115"/>
        <v>4.051733139294055</v>
      </c>
      <c r="M230" s="325">
        <f t="shared" si="116"/>
        <v>4.0617331392940548</v>
      </c>
      <c r="N230" s="330">
        <f t="shared" si="117"/>
        <v>-5.640306065206957E-2</v>
      </c>
      <c r="O230" s="330">
        <f t="shared" si="74"/>
        <v>1.6336882824315715</v>
      </c>
      <c r="P230" s="334">
        <f t="shared" si="77"/>
        <v>60.442843518196625</v>
      </c>
      <c r="Q230" s="330">
        <f t="shared" si="118"/>
        <v>2463.9412854978423</v>
      </c>
      <c r="R230" s="279">
        <f>IF(H230&gt;0, rate1(1,$L$52,$L$51,$L$54,L230,$L$53,$L$50,P230),"")</f>
        <v>1061.5009026397859</v>
      </c>
      <c r="S230" s="325">
        <f t="shared" si="119"/>
        <v>1.4208256628297873</v>
      </c>
      <c r="T230" s="325">
        <f t="shared" si="120"/>
        <v>0.13402951776465946</v>
      </c>
      <c r="U230" s="330">
        <f t="shared" si="121"/>
        <v>4.0717331392940546</v>
      </c>
      <c r="V230" s="338">
        <f t="shared" si="122"/>
        <v>4.0717331392940546</v>
      </c>
      <c r="W230" s="330">
        <f t="shared" si="123"/>
        <v>9.9751531376490732E-4</v>
      </c>
      <c r="X230" s="330">
        <f t="shared" si="124"/>
        <v>2482.7771582371402</v>
      </c>
      <c r="Y230" s="330">
        <f t="shared" si="78"/>
        <v>60.740830838781122</v>
      </c>
      <c r="Z230" s="110">
        <f>IF(H230&gt;0, rate1(1,$L$52,$L$51,$L$54,U230,$L$53,$L$50,Y230),"")</f>
        <v>1063.2807766132323</v>
      </c>
      <c r="AA230" s="338">
        <f t="shared" si="125"/>
        <v>1.4292907559508536</v>
      </c>
      <c r="AB230" s="338">
        <f t="shared" si="126"/>
        <v>-2.3236356710161854E-3</v>
      </c>
      <c r="AC230" s="330">
        <f t="shared" si="127"/>
        <v>0.13402951776465946</v>
      </c>
      <c r="AD230" s="330">
        <f t="shared" si="128"/>
        <v>-0.14922086069963869</v>
      </c>
      <c r="AE230" s="330">
        <f t="shared" si="129"/>
        <v>-1.3954609483591698E-2</v>
      </c>
      <c r="AF230" s="330">
        <f t="shared" si="130"/>
        <v>697.3803442463676</v>
      </c>
      <c r="AG230" s="330">
        <f t="shared" si="131"/>
        <v>691.58706648664895</v>
      </c>
      <c r="AH230" s="330">
        <f t="shared" si="132"/>
        <v>4.0520556133913885</v>
      </c>
      <c r="AI230" s="330">
        <f t="shared" si="133"/>
        <v>126.26415807216848</v>
      </c>
      <c r="AJ230" s="330">
        <f t="shared" si="134"/>
        <v>11.716200238357624</v>
      </c>
      <c r="AK230" s="339">
        <f t="shared" si="135"/>
        <v>208.65404319502383</v>
      </c>
      <c r="AL230" s="44">
        <f t="shared" si="136"/>
        <v>3.3641645360012253</v>
      </c>
    </row>
    <row r="231" spans="1:38" ht="15" x14ac:dyDescent="0.15">
      <c r="A231" s="118"/>
      <c r="B231" s="330">
        <f t="shared" si="107"/>
        <v>697.3803442463676</v>
      </c>
      <c r="C231" s="330">
        <f t="shared" si="108"/>
        <v>691.58706648664895</v>
      </c>
      <c r="D231" s="330">
        <f t="shared" si="109"/>
        <v>4.0520556133913885</v>
      </c>
      <c r="E231" s="330">
        <f t="shared" si="76"/>
        <v>134.48453738986524</v>
      </c>
      <c r="F231" s="330">
        <f t="shared" si="110"/>
        <v>134.48453738986524</v>
      </c>
      <c r="G231" s="330">
        <f t="shared" si="111"/>
        <v>2488.9665171362526</v>
      </c>
      <c r="H231" s="315">
        <f t="shared" si="112"/>
        <v>0.02</v>
      </c>
      <c r="I231" s="330">
        <f t="shared" si="113"/>
        <v>4.6346222077749193</v>
      </c>
      <c r="J231" s="330">
        <f t="shared" si="73"/>
        <v>80</v>
      </c>
      <c r="K231" s="337">
        <f t="shared" si="114"/>
        <v>-1</v>
      </c>
      <c r="L231" s="325">
        <f t="shared" si="115"/>
        <v>4.032055613391389</v>
      </c>
      <c r="M231" s="325">
        <f t="shared" si="116"/>
        <v>4.0420556133913887</v>
      </c>
      <c r="N231" s="330">
        <f t="shared" si="117"/>
        <v>-5.6134937083006875E-2</v>
      </c>
      <c r="O231" s="330">
        <f t="shared" si="74"/>
        <v>1.6090594335723898</v>
      </c>
      <c r="P231" s="334">
        <f t="shared" si="77"/>
        <v>60.052056905352423</v>
      </c>
      <c r="Q231" s="330">
        <f t="shared" si="118"/>
        <v>2427.1468828123097</v>
      </c>
      <c r="R231" s="279">
        <f>IF(H231&gt;0, rate1(1,$L$52,$L$51,$L$54,L231,$L$53,$L$50,P231),"")</f>
        <v>1059.1402825774323</v>
      </c>
      <c r="S231" s="325">
        <f t="shared" si="119"/>
        <v>1.4241983796355546</v>
      </c>
      <c r="T231" s="325">
        <f t="shared" si="120"/>
        <v>0.13233180459396046</v>
      </c>
      <c r="U231" s="330">
        <f t="shared" si="121"/>
        <v>4.0520556133913885</v>
      </c>
      <c r="V231" s="338">
        <f t="shared" si="122"/>
        <v>4.0520556133913885</v>
      </c>
      <c r="W231" s="330">
        <f t="shared" si="123"/>
        <v>9.8789719638681106E-4</v>
      </c>
      <c r="X231" s="330">
        <f t="shared" si="124"/>
        <v>2445.8009159930639</v>
      </c>
      <c r="Y231" s="330">
        <f t="shared" si="78"/>
        <v>60.349560684181704</v>
      </c>
      <c r="Z231" s="110">
        <f>IF(H231&gt;0, rate1(1,$L$52,$L$51,$L$54,U231,$L$53,$L$50,Y231),"")</f>
        <v>1060.9401554716692</v>
      </c>
      <c r="AA231" s="338">
        <f t="shared" si="125"/>
        <v>1.4327094654347834</v>
      </c>
      <c r="AB231" s="338">
        <f t="shared" si="126"/>
        <v>-2.2830496564113269E-3</v>
      </c>
      <c r="AC231" s="330">
        <f t="shared" si="127"/>
        <v>0.13233180459396046</v>
      </c>
      <c r="AD231" s="330">
        <f t="shared" si="128"/>
        <v>-0.151135247202038</v>
      </c>
      <c r="AE231" s="330">
        <f t="shared" si="129"/>
        <v>-1.4374357999483433E-2</v>
      </c>
      <c r="AF231" s="330">
        <f t="shared" si="130"/>
        <v>697.19187750469064</v>
      </c>
      <c r="AG231" s="330">
        <f t="shared" si="131"/>
        <v>691.454734682055</v>
      </c>
      <c r="AH231" s="330">
        <f t="shared" si="132"/>
        <v>4.0323762893782362</v>
      </c>
      <c r="AI231" s="330">
        <f t="shared" si="133"/>
        <v>124.94266035461253</v>
      </c>
      <c r="AJ231" s="330">
        <f t="shared" si="134"/>
        <v>11.750906532900572</v>
      </c>
      <c r="AK231" s="339">
        <f t="shared" si="135"/>
        <v>208.97293413174222</v>
      </c>
      <c r="AL231" s="44">
        <f t="shared" si="136"/>
        <v>3.374265668646999</v>
      </c>
    </row>
    <row r="232" spans="1:38" ht="15" x14ac:dyDescent="0.15">
      <c r="A232" s="118"/>
      <c r="B232" s="330">
        <f t="shared" si="107"/>
        <v>697.19187750469064</v>
      </c>
      <c r="C232" s="330">
        <f t="shared" si="108"/>
        <v>691.454734682055</v>
      </c>
      <c r="D232" s="330">
        <f t="shared" si="109"/>
        <v>4.0323762893782362</v>
      </c>
      <c r="E232" s="330">
        <f t="shared" si="76"/>
        <v>134.48453738986524</v>
      </c>
      <c r="F232" s="330">
        <f t="shared" si="110"/>
        <v>134.48453738986524</v>
      </c>
      <c r="G232" s="330">
        <f t="shared" si="111"/>
        <v>2452.6998434795282</v>
      </c>
      <c r="H232" s="315">
        <f t="shared" si="112"/>
        <v>0.02</v>
      </c>
      <c r="I232" s="330">
        <f t="shared" si="113"/>
        <v>4.5897142581085069</v>
      </c>
      <c r="J232" s="330">
        <f t="shared" si="73"/>
        <v>80</v>
      </c>
      <c r="K232" s="337">
        <f t="shared" si="114"/>
        <v>-1</v>
      </c>
      <c r="L232" s="325">
        <f t="shared" si="115"/>
        <v>4.0123762893782366</v>
      </c>
      <c r="M232" s="325">
        <f t="shared" si="116"/>
        <v>4.0223762893782364</v>
      </c>
      <c r="N232" s="330">
        <f t="shared" si="117"/>
        <v>-5.5866742412517212E-2</v>
      </c>
      <c r="O232" s="330">
        <f t="shared" si="74"/>
        <v>1.5846840635350554</v>
      </c>
      <c r="P232" s="334">
        <f t="shared" si="77"/>
        <v>59.661870356561195</v>
      </c>
      <c r="Q232" s="330">
        <f t="shared" si="118"/>
        <v>2390.7056732032129</v>
      </c>
      <c r="R232" s="279">
        <f>IF(H232&gt;0, rate1(1,$L$52,$L$51,$L$54,L232,$L$53,$L$50,P232),"")</f>
        <v>1056.7527992851499</v>
      </c>
      <c r="S232" s="325">
        <f t="shared" si="119"/>
        <v>1.4276114245638105</v>
      </c>
      <c r="T232" s="325">
        <f t="shared" si="120"/>
        <v>0.13064838590200126</v>
      </c>
      <c r="U232" s="330">
        <f t="shared" si="121"/>
        <v>4.0323762893782362</v>
      </c>
      <c r="V232" s="338">
        <f t="shared" si="122"/>
        <v>4.0323762893782362</v>
      </c>
      <c r="W232" s="330">
        <f t="shared" si="123"/>
        <v>9.7832480071247119E-4</v>
      </c>
      <c r="X232" s="330">
        <f t="shared" si="124"/>
        <v>2409.1787323230683</v>
      </c>
      <c r="Y232" s="330">
        <f t="shared" si="78"/>
        <v>59.958888977032082</v>
      </c>
      <c r="Z232" s="110">
        <f>IF(H232&gt;0, rate1(1,$L$52,$L$51,$L$54,U232,$L$53,$L$50,Y232),"")</f>
        <v>1058.5729950619134</v>
      </c>
      <c r="AA232" s="338">
        <f t="shared" si="125"/>
        <v>1.4361689055065456</v>
      </c>
      <c r="AB232" s="338">
        <f t="shared" si="126"/>
        <v>-2.2429952900385958E-3</v>
      </c>
      <c r="AC232" s="330">
        <f t="shared" si="127"/>
        <v>0.13064838590200126</v>
      </c>
      <c r="AD232" s="330">
        <f t="shared" si="128"/>
        <v>-0.1530826413347495</v>
      </c>
      <c r="AE232" s="330">
        <f t="shared" si="129"/>
        <v>-1.4810196380486716E-2</v>
      </c>
      <c r="AF232" s="330">
        <f t="shared" si="130"/>
        <v>697.00536237637607</v>
      </c>
      <c r="AG232" s="330">
        <f t="shared" si="131"/>
        <v>691.32408629615304</v>
      </c>
      <c r="AH232" s="330">
        <f t="shared" si="132"/>
        <v>4.0126951659089016</v>
      </c>
      <c r="AI232" s="330">
        <f t="shared" si="133"/>
        <v>123.63192791197672</v>
      </c>
      <c r="AJ232" s="330">
        <f t="shared" si="134"/>
        <v>11.785248735098344</v>
      </c>
      <c r="AK232" s="339">
        <f t="shared" si="135"/>
        <v>209.28391222992678</v>
      </c>
      <c r="AL232" s="44">
        <f t="shared" si="136"/>
        <v>3.3842610814753677</v>
      </c>
    </row>
    <row r="233" spans="1:38" ht="15" x14ac:dyDescent="0.15">
      <c r="A233" s="118"/>
      <c r="B233" s="330">
        <f t="shared" si="107"/>
        <v>697.00536237637607</v>
      </c>
      <c r="C233" s="330">
        <f t="shared" si="108"/>
        <v>691.32408629615304</v>
      </c>
      <c r="D233" s="330">
        <f t="shared" si="109"/>
        <v>4.0126951659089016</v>
      </c>
      <c r="E233" s="330">
        <f t="shared" si="76"/>
        <v>134.48453738986524</v>
      </c>
      <c r="F233" s="330">
        <f t="shared" si="110"/>
        <v>134.48453738986524</v>
      </c>
      <c r="G233" s="330">
        <f t="shared" si="111"/>
        <v>2416.7839161256738</v>
      </c>
      <c r="H233" s="315">
        <f t="shared" si="112"/>
        <v>0.02</v>
      </c>
      <c r="I233" s="330">
        <f t="shared" si="113"/>
        <v>4.5450208641784231</v>
      </c>
      <c r="J233" s="330">
        <f t="shared" si="73"/>
        <v>80</v>
      </c>
      <c r="K233" s="337">
        <f t="shared" si="114"/>
        <v>-1</v>
      </c>
      <c r="L233" s="325">
        <f t="shared" si="115"/>
        <v>3.9926951659089016</v>
      </c>
      <c r="M233" s="325">
        <f t="shared" si="116"/>
        <v>4.0026951659089018</v>
      </c>
      <c r="N233" s="330">
        <f t="shared" si="117"/>
        <v>-5.5598476609473479E-2</v>
      </c>
      <c r="O233" s="330">
        <f t="shared" si="74"/>
        <v>1.5605603206004042</v>
      </c>
      <c r="P233" s="334">
        <f t="shared" si="77"/>
        <v>59.272286092401373</v>
      </c>
      <c r="Q233" s="330">
        <f t="shared" si="118"/>
        <v>2354.6160156975811</v>
      </c>
      <c r="R233" s="279">
        <f>IF(H233&gt;0, rate1(1,$L$52,$L$51,$L$54,L233,$L$53,$L$50,P233),"")</f>
        <v>1054.3380140635802</v>
      </c>
      <c r="S233" s="325">
        <f t="shared" si="119"/>
        <v>1.4310660151764893</v>
      </c>
      <c r="T233" s="325">
        <f t="shared" si="120"/>
        <v>0.12897903024600549</v>
      </c>
      <c r="U233" s="330">
        <f t="shared" si="121"/>
        <v>4.0126951659089016</v>
      </c>
      <c r="V233" s="338">
        <f t="shared" si="122"/>
        <v>4.0126951659089016</v>
      </c>
      <c r="W233" s="330">
        <f t="shared" si="123"/>
        <v>9.6879813886729949E-4</v>
      </c>
      <c r="X233" s="330">
        <f t="shared" si="124"/>
        <v>2372.9089664837061</v>
      </c>
      <c r="Y233" s="330">
        <f t="shared" si="78"/>
        <v>59.568817924591002</v>
      </c>
      <c r="Z233" s="110">
        <f>IF(H233&gt;0, rate1(1,$L$52,$L$51,$L$54,U233,$L$53,$L$50,Y233),"")</f>
        <v>1056.1788635449768</v>
      </c>
      <c r="AA233" s="338">
        <f t="shared" si="125"/>
        <v>1.4396702993226886</v>
      </c>
      <c r="AB233" s="338">
        <f t="shared" si="126"/>
        <v>-2.2034650517893327E-3</v>
      </c>
      <c r="AC233" s="330">
        <f t="shared" si="127"/>
        <v>0.12897903024600549</v>
      </c>
      <c r="AD233" s="330">
        <f t="shared" si="128"/>
        <v>-0.15506396630408381</v>
      </c>
      <c r="AE233" s="330">
        <f t="shared" si="129"/>
        <v>-1.5262833168626633E-2</v>
      </c>
      <c r="AF233" s="330">
        <f t="shared" si="130"/>
        <v>696.82078486952059</v>
      </c>
      <c r="AG233" s="330">
        <f t="shared" si="131"/>
        <v>691.19510726590704</v>
      </c>
      <c r="AH233" s="330">
        <f t="shared" si="132"/>
        <v>3.9930122416198213</v>
      </c>
      <c r="AI233" s="330">
        <f t="shared" si="133"/>
        <v>122.33176507494076</v>
      </c>
      <c r="AJ233" s="330">
        <f t="shared" si="134"/>
        <v>11.819229780952494</v>
      </c>
      <c r="AK233" s="339">
        <f t="shared" si="135"/>
        <v>209.58714424016557</v>
      </c>
      <c r="AL233" s="44">
        <f t="shared" si="136"/>
        <v>3.3941516357083259</v>
      </c>
    </row>
    <row r="234" spans="1:38" ht="15" x14ac:dyDescent="0.15">
      <c r="A234" s="118"/>
      <c r="B234" s="330">
        <f t="shared" si="107"/>
        <v>696.82078486952059</v>
      </c>
      <c r="C234" s="330">
        <f t="shared" si="108"/>
        <v>691.19510726590704</v>
      </c>
      <c r="D234" s="330">
        <f t="shared" si="109"/>
        <v>3.9930122416198213</v>
      </c>
      <c r="E234" s="330">
        <f t="shared" si="76"/>
        <v>134.48453738986524</v>
      </c>
      <c r="F234" s="330">
        <f t="shared" si="110"/>
        <v>134.48453738986524</v>
      </c>
      <c r="G234" s="330">
        <f t="shared" si="111"/>
        <v>2381.2170927132511</v>
      </c>
      <c r="H234" s="315">
        <f t="shared" si="112"/>
        <v>0.02</v>
      </c>
      <c r="I234" s="330">
        <f t="shared" si="113"/>
        <v>4.5005420828908429</v>
      </c>
      <c r="J234" s="330">
        <f t="shared" si="73"/>
        <v>80</v>
      </c>
      <c r="K234" s="337">
        <f t="shared" si="114"/>
        <v>-1</v>
      </c>
      <c r="L234" s="325">
        <f t="shared" si="115"/>
        <v>3.9730122416198212</v>
      </c>
      <c r="M234" s="325">
        <f t="shared" si="116"/>
        <v>3.9830122416198215</v>
      </c>
      <c r="N234" s="330">
        <f t="shared" si="117"/>
        <v>-5.5330139642512322E-2</v>
      </c>
      <c r="O234" s="330">
        <f t="shared" si="74"/>
        <v>1.5366863841761396</v>
      </c>
      <c r="P234" s="334">
        <f t="shared" si="77"/>
        <v>58.883306351418845</v>
      </c>
      <c r="Q234" s="330">
        <f t="shared" si="118"/>
        <v>2318.8762684435919</v>
      </c>
      <c r="R234" s="279">
        <f>IF(H234&gt;0, rate1(1,$L$52,$L$51,$L$54,L234,$L$53,$L$50,P234),"")</f>
        <v>1051.8954788604503</v>
      </c>
      <c r="S234" s="325">
        <f t="shared" si="119"/>
        <v>1.4345633927472703</v>
      </c>
      <c r="T234" s="325">
        <f t="shared" si="120"/>
        <v>0.12732351727263588</v>
      </c>
      <c r="U234" s="330">
        <f t="shared" si="121"/>
        <v>3.9930122416198213</v>
      </c>
      <c r="V234" s="338">
        <f t="shared" si="122"/>
        <v>3.9930122416198213</v>
      </c>
      <c r="W234" s="330">
        <f t="shared" si="123"/>
        <v>9.5931722298203681E-4</v>
      </c>
      <c r="X234" s="330">
        <f t="shared" si="124"/>
        <v>2336.9899768527821</v>
      </c>
      <c r="Y234" s="330">
        <f t="shared" si="78"/>
        <v>59.179349751907658</v>
      </c>
      <c r="Z234" s="110">
        <f>IF(H234&gt;0, rate1(1,$L$52,$L$51,$L$54,U234,$L$53,$L$50,Y234),"")</f>
        <v>1053.7573199086153</v>
      </c>
      <c r="AA234" s="338">
        <f t="shared" si="125"/>
        <v>1.4432148937204263</v>
      </c>
      <c r="AB234" s="338">
        <f t="shared" si="126"/>
        <v>-2.1644516837630474E-3</v>
      </c>
      <c r="AC234" s="330">
        <f t="shared" si="127"/>
        <v>0.12732351727263588</v>
      </c>
      <c r="AD234" s="330">
        <f t="shared" si="128"/>
        <v>-0.15708017205630842</v>
      </c>
      <c r="AE234" s="330">
        <f t="shared" si="129"/>
        <v>-1.5733013750696075E-2</v>
      </c>
      <c r="AF234" s="330">
        <f t="shared" si="130"/>
        <v>696.63813121260546</v>
      </c>
      <c r="AG234" s="330">
        <f t="shared" si="131"/>
        <v>691.06778374863438</v>
      </c>
      <c r="AH234" s="330">
        <f t="shared" si="132"/>
        <v>3.9733275151290761</v>
      </c>
      <c r="AI234" s="330">
        <f t="shared" si="133"/>
        <v>121.041985474231</v>
      </c>
      <c r="AJ234" s="330">
        <f t="shared" si="134"/>
        <v>11.852852554695335</v>
      </c>
      <c r="AK234" s="339">
        <f t="shared" si="135"/>
        <v>209.88279368242996</v>
      </c>
      <c r="AL234" s="44">
        <f t="shared" si="136"/>
        <v>3.4039381769143211</v>
      </c>
    </row>
    <row r="235" spans="1:38" ht="15" x14ac:dyDescent="0.15">
      <c r="A235" s="118"/>
      <c r="B235" s="330">
        <f t="shared" si="107"/>
        <v>696.63813121260546</v>
      </c>
      <c r="C235" s="330">
        <f t="shared" si="108"/>
        <v>691.06778374863438</v>
      </c>
      <c r="D235" s="330">
        <f t="shared" si="109"/>
        <v>3.9733275151290761</v>
      </c>
      <c r="E235" s="330">
        <f t="shared" si="76"/>
        <v>134.48453738986524</v>
      </c>
      <c r="F235" s="330">
        <f t="shared" si="110"/>
        <v>134.48453738986524</v>
      </c>
      <c r="G235" s="330">
        <f t="shared" si="111"/>
        <v>2345.9977300010678</v>
      </c>
      <c r="H235" s="315">
        <f t="shared" si="112"/>
        <v>0.02</v>
      </c>
      <c r="I235" s="330">
        <f t="shared" si="113"/>
        <v>4.4562779711768599</v>
      </c>
      <c r="J235" s="330">
        <f t="shared" si="73"/>
        <v>80</v>
      </c>
      <c r="K235" s="337">
        <f t="shared" si="114"/>
        <v>-1</v>
      </c>
      <c r="L235" s="325">
        <f t="shared" si="115"/>
        <v>3.9533275151290761</v>
      </c>
      <c r="M235" s="325">
        <f t="shared" si="116"/>
        <v>3.9633275151290759</v>
      </c>
      <c r="N235" s="330">
        <f t="shared" si="117"/>
        <v>-5.5061731479986165E-2</v>
      </c>
      <c r="O235" s="330">
        <f t="shared" si="74"/>
        <v>1.5130604632986389</v>
      </c>
      <c r="P235" s="334">
        <f t="shared" si="77"/>
        <v>58.494933390361616</v>
      </c>
      <c r="Q235" s="330">
        <f t="shared" si="118"/>
        <v>2283.4847887099118</v>
      </c>
      <c r="R235" s="279">
        <f>IF(H235&gt;0, rate1(1,$L$52,$L$51,$L$54,L235,$L$53,$L$50,P235),"")</f>
        <v>1049.4247360241068</v>
      </c>
      <c r="S235" s="325">
        <f t="shared" si="119"/>
        <v>1.4381048236916325</v>
      </c>
      <c r="T235" s="325">
        <f t="shared" si="120"/>
        <v>0.12568163713883757</v>
      </c>
      <c r="U235" s="330">
        <f t="shared" si="121"/>
        <v>3.9733275151290761</v>
      </c>
      <c r="V235" s="338">
        <f t="shared" si="122"/>
        <v>3.9733275151290761</v>
      </c>
      <c r="W235" s="330">
        <f t="shared" si="123"/>
        <v>9.4988206518209495E-4</v>
      </c>
      <c r="X235" s="330">
        <f t="shared" si="124"/>
        <v>2301.4201209286857</v>
      </c>
      <c r="Y235" s="330">
        <f t="shared" si="78"/>
        <v>58.790486702053101</v>
      </c>
      <c r="Z235" s="110">
        <f>IF(H235&gt;0, rate1(1,$L$52,$L$51,$L$54,U235,$L$53,$L$50,Y235),"")</f>
        <v>1051.3079137264797</v>
      </c>
      <c r="AA235" s="338">
        <f t="shared" si="125"/>
        <v>1.4468039606433198</v>
      </c>
      <c r="AB235" s="338">
        <f t="shared" si="126"/>
        <v>-2.1259481760511484E-3</v>
      </c>
      <c r="AC235" s="330">
        <f t="shared" si="127"/>
        <v>0.12568163713883757</v>
      </c>
      <c r="AD235" s="330">
        <f t="shared" si="128"/>
        <v>-0.15913223646113447</v>
      </c>
      <c r="AE235" s="330">
        <f t="shared" si="129"/>
        <v>-1.6221522518775972E-2</v>
      </c>
      <c r="AF235" s="330">
        <f t="shared" si="130"/>
        <v>696.45738784398668</v>
      </c>
      <c r="AG235" s="330">
        <f t="shared" si="131"/>
        <v>690.9421021114955</v>
      </c>
      <c r="AH235" s="330">
        <f t="shared" si="132"/>
        <v>3.9536409850361296</v>
      </c>
      <c r="AI235" s="330">
        <f t="shared" si="133"/>
        <v>119.76241156178587</v>
      </c>
      <c r="AJ235" s="330">
        <f t="shared" si="134"/>
        <v>11.886119891240275</v>
      </c>
      <c r="AK235" s="339">
        <f t="shared" si="135"/>
        <v>210.17102092717715</v>
      </c>
      <c r="AL235" s="44">
        <f t="shared" si="136"/>
        <v>3.4136215357522595</v>
      </c>
    </row>
    <row r="236" spans="1:38" ht="15" x14ac:dyDescent="0.15">
      <c r="A236" s="118"/>
      <c r="B236" s="330">
        <f t="shared" si="107"/>
        <v>696.45738784398668</v>
      </c>
      <c r="C236" s="330">
        <f t="shared" si="108"/>
        <v>690.9421021114955</v>
      </c>
      <c r="D236" s="330">
        <f t="shared" si="109"/>
        <v>3.9536409850361296</v>
      </c>
      <c r="E236" s="330">
        <f t="shared" si="76"/>
        <v>134.48453738986524</v>
      </c>
      <c r="F236" s="330">
        <f t="shared" si="110"/>
        <v>134.48453738986524</v>
      </c>
      <c r="G236" s="330">
        <f t="shared" si="111"/>
        <v>2311.124183867928</v>
      </c>
      <c r="H236" s="315">
        <f t="shared" si="112"/>
        <v>0.02</v>
      </c>
      <c r="I236" s="330">
        <f t="shared" si="113"/>
        <v>4.4122285859929438</v>
      </c>
      <c r="J236" s="330">
        <f t="shared" si="73"/>
        <v>80</v>
      </c>
      <c r="K236" s="337">
        <f t="shared" si="114"/>
        <v>-1</v>
      </c>
      <c r="L236" s="325">
        <f t="shared" si="115"/>
        <v>3.9336409850361296</v>
      </c>
      <c r="M236" s="325">
        <f t="shared" si="116"/>
        <v>3.9436409850361294</v>
      </c>
      <c r="N236" s="330">
        <f t="shared" si="117"/>
        <v>-5.4793252089984534E-2</v>
      </c>
      <c r="O236" s="330">
        <f t="shared" si="74"/>
        <v>1.4896807952135014</v>
      </c>
      <c r="P236" s="334">
        <f t="shared" si="77"/>
        <v>58.107169484423395</v>
      </c>
      <c r="Q236" s="330">
        <f t="shared" si="118"/>
        <v>2248.4399328854593</v>
      </c>
      <c r="R236" s="279">
        <f>IF(H236&gt;0, rate1(1,$L$52,$L$51,$L$54,L236,$L$53,$L$50,P236),"")</f>
        <v>1046.9253180493379</v>
      </c>
      <c r="S236" s="325">
        <f t="shared" si="119"/>
        <v>1.4416916010355176</v>
      </c>
      <c r="T236" s="325">
        <f t="shared" si="120"/>
        <v>0.12405318996676701</v>
      </c>
      <c r="U236" s="330">
        <f t="shared" si="121"/>
        <v>3.9536409850361296</v>
      </c>
      <c r="V236" s="338">
        <f t="shared" si="122"/>
        <v>3.9536409850361296</v>
      </c>
      <c r="W236" s="330">
        <f t="shared" si="123"/>
        <v>9.4049267761775468E-4</v>
      </c>
      <c r="X236" s="330">
        <f t="shared" si="124"/>
        <v>2266.1977553301654</v>
      </c>
      <c r="Y236" s="330">
        <f t="shared" si="78"/>
        <v>58.40223103636044</v>
      </c>
      <c r="Z236" s="110">
        <f>IF(H236&gt;0, rate1(1,$L$52,$L$51,$L$54,U236,$L$53,$L$50,Y236),"")</f>
        <v>1048.8301849097513</v>
      </c>
      <c r="AA236" s="338">
        <f t="shared" si="125"/>
        <v>1.4504387986050256</v>
      </c>
      <c r="AB236" s="338">
        <f t="shared" si="126"/>
        <v>-2.0879477534581576E-3</v>
      </c>
      <c r="AC236" s="330">
        <f t="shared" si="127"/>
        <v>0.12405318996676701</v>
      </c>
      <c r="AD236" s="330">
        <f t="shared" si="128"/>
        <v>-0.16122116654443036</v>
      </c>
      <c r="AE236" s="330">
        <f t="shared" si="129"/>
        <v>-1.6729185172179029E-2</v>
      </c>
      <c r="AF236" s="330">
        <f t="shared" si="130"/>
        <v>696.27854140192994</v>
      </c>
      <c r="AG236" s="330">
        <f t="shared" si="131"/>
        <v>690.81804892152877</v>
      </c>
      <c r="AH236" s="330">
        <f t="shared" si="132"/>
        <v>3.9339526499213573</v>
      </c>
      <c r="AI236" s="330">
        <f t="shared" si="133"/>
        <v>118.49287416021858</v>
      </c>
      <c r="AJ236" s="330">
        <f t="shared" si="134"/>
        <v>11.919034578507002</v>
      </c>
      <c r="AK236" s="339">
        <f t="shared" si="135"/>
        <v>210.45198327284055</v>
      </c>
      <c r="AL236" s="44">
        <f t="shared" si="136"/>
        <v>3.4232025286772023</v>
      </c>
    </row>
    <row r="237" spans="1:38" ht="15" x14ac:dyDescent="0.15">
      <c r="A237" s="118"/>
      <c r="B237" s="330">
        <f t="shared" si="107"/>
        <v>696.27854140192994</v>
      </c>
      <c r="C237" s="330">
        <f t="shared" si="108"/>
        <v>690.81804892152877</v>
      </c>
      <c r="D237" s="330">
        <f t="shared" si="109"/>
        <v>3.9339526499213573</v>
      </c>
      <c r="E237" s="330">
        <f t="shared" si="76"/>
        <v>134.48453738986524</v>
      </c>
      <c r="F237" s="330">
        <f t="shared" si="110"/>
        <v>134.48453738986524</v>
      </c>
      <c r="G237" s="330">
        <f t="shared" si="111"/>
        <v>2276.5948093120314</v>
      </c>
      <c r="H237" s="315">
        <f t="shared" si="112"/>
        <v>0.02</v>
      </c>
      <c r="I237" s="330">
        <f t="shared" si="113"/>
        <v>4.3683939843209378</v>
      </c>
      <c r="J237" s="330">
        <f t="shared" si="73"/>
        <v>80</v>
      </c>
      <c r="K237" s="337">
        <f t="shared" si="114"/>
        <v>-1</v>
      </c>
      <c r="L237" s="325">
        <f t="shared" si="115"/>
        <v>3.9139526499213573</v>
      </c>
      <c r="M237" s="325">
        <f t="shared" si="116"/>
        <v>3.9239526499213575</v>
      </c>
      <c r="N237" s="330">
        <f t="shared" si="117"/>
        <v>-5.452470144032695E-2</v>
      </c>
      <c r="O237" s="330">
        <f t="shared" si="74"/>
        <v>1.466545644030298</v>
      </c>
      <c r="P237" s="334">
        <f t="shared" si="77"/>
        <v>57.72001692748772</v>
      </c>
      <c r="Q237" s="330">
        <f t="shared" si="118"/>
        <v>2213.740056478804</v>
      </c>
      <c r="R237" s="279">
        <f>IF(H237&gt;0, rate1(1,$L$52,$L$51,$L$54,L237,$L$53,$L$50,P237),"")</f>
        <v>1044.3967473151413</v>
      </c>
      <c r="S237" s="325">
        <f t="shared" si="119"/>
        <v>1.4453250459256763</v>
      </c>
      <c r="T237" s="325">
        <f t="shared" si="120"/>
        <v>0.1224379853304433</v>
      </c>
      <c r="U237" s="330">
        <f t="shared" si="121"/>
        <v>3.9339526499213573</v>
      </c>
      <c r="V237" s="338">
        <f t="shared" si="122"/>
        <v>3.9339526499213573</v>
      </c>
      <c r="W237" s="330">
        <f t="shared" si="123"/>
        <v>9.31149072430415E-4</v>
      </c>
      <c r="X237" s="330">
        <f t="shared" si="124"/>
        <v>2231.3212357957204</v>
      </c>
      <c r="Y237" s="330">
        <f t="shared" si="78"/>
        <v>58.01458503466565</v>
      </c>
      <c r="Z237" s="110">
        <f>IF(H237&gt;0, rate1(1,$L$52,$L$51,$L$54,U237,$L$53,$L$50,Y237),"")</f>
        <v>1046.3236634509392</v>
      </c>
      <c r="AA237" s="338">
        <f t="shared" si="125"/>
        <v>1.4541207341940934</v>
      </c>
      <c r="AB237" s="338">
        <f t="shared" si="126"/>
        <v>-2.0504438628702591E-3</v>
      </c>
      <c r="AC237" s="330">
        <f t="shared" si="127"/>
        <v>0.1224379853304433</v>
      </c>
      <c r="AD237" s="330">
        <f t="shared" si="128"/>
        <v>-0.16334799977329542</v>
      </c>
      <c r="AE237" s="330">
        <f t="shared" si="129"/>
        <v>-1.7256871174398843E-2</v>
      </c>
      <c r="AF237" s="330">
        <f t="shared" si="130"/>
        <v>696.10157871515912</v>
      </c>
      <c r="AG237" s="330">
        <f t="shared" si="131"/>
        <v>690.69561093619836</v>
      </c>
      <c r="AH237" s="330">
        <f t="shared" si="132"/>
        <v>3.9142625083458085</v>
      </c>
      <c r="AI237" s="330">
        <f t="shared" si="133"/>
        <v>117.23321203862221</v>
      </c>
      <c r="AJ237" s="330">
        <f t="shared" si="134"/>
        <v>11.951599359628842</v>
      </c>
      <c r="AK237" s="339">
        <f t="shared" si="135"/>
        <v>210.72583501992824</v>
      </c>
      <c r="AL237" s="44">
        <f t="shared" si="136"/>
        <v>3.4326819586100199</v>
      </c>
    </row>
    <row r="238" spans="1:38" ht="15" x14ac:dyDescent="0.15">
      <c r="A238" s="118"/>
      <c r="B238" s="330">
        <f t="shared" si="107"/>
        <v>696.10157871515912</v>
      </c>
      <c r="C238" s="330">
        <f t="shared" si="108"/>
        <v>690.69561093619836</v>
      </c>
      <c r="D238" s="330">
        <f t="shared" si="109"/>
        <v>3.9142625083458085</v>
      </c>
      <c r="E238" s="330">
        <f t="shared" si="76"/>
        <v>134.48453738986524</v>
      </c>
      <c r="F238" s="330">
        <f t="shared" si="110"/>
        <v>134.48453738986524</v>
      </c>
      <c r="G238" s="330">
        <f t="shared" si="111"/>
        <v>2242.4079604508033</v>
      </c>
      <c r="H238" s="315">
        <f t="shared" si="112"/>
        <v>0.02</v>
      </c>
      <c r="I238" s="330">
        <f t="shared" si="113"/>
        <v>4.3247742231686059</v>
      </c>
      <c r="J238" s="330">
        <f t="shared" si="73"/>
        <v>80</v>
      </c>
      <c r="K238" s="337">
        <f t="shared" si="114"/>
        <v>-1</v>
      </c>
      <c r="L238" s="325">
        <f t="shared" si="115"/>
        <v>3.8942625083458084</v>
      </c>
      <c r="M238" s="325">
        <f t="shared" si="116"/>
        <v>3.9042625083458082</v>
      </c>
      <c r="N238" s="330">
        <f t="shared" si="117"/>
        <v>-5.425607949855582E-2</v>
      </c>
      <c r="O238" s="330">
        <f t="shared" si="74"/>
        <v>1.4436532994470355</v>
      </c>
      <c r="P238" s="334">
        <f t="shared" si="77"/>
        <v>57.333478032381322</v>
      </c>
      <c r="Q238" s="330">
        <f t="shared" si="118"/>
        <v>2179.3835141179939</v>
      </c>
      <c r="R238" s="279">
        <f>IF(H238&gt;0, rate1(1,$L$52,$L$51,$L$54,L238,$L$53,$L$50,P238),"")</f>
        <v>1041.8385358141998</v>
      </c>
      <c r="S238" s="325">
        <f t="shared" si="119"/>
        <v>1.449006509185949</v>
      </c>
      <c r="T238" s="325">
        <f t="shared" si="120"/>
        <v>0.12083584177192078</v>
      </c>
      <c r="U238" s="330">
        <f t="shared" si="121"/>
        <v>3.9142625083458085</v>
      </c>
      <c r="V238" s="338">
        <f t="shared" si="122"/>
        <v>3.9142625083458085</v>
      </c>
      <c r="W238" s="330">
        <f t="shared" si="123"/>
        <v>9.2185126177746213E-4</v>
      </c>
      <c r="X238" s="330">
        <f t="shared" si="124"/>
        <v>2196.7889171834377</v>
      </c>
      <c r="Y238" s="330">
        <f t="shared" si="78"/>
        <v>57.627550995557499</v>
      </c>
      <c r="Z238" s="110">
        <f>IF(H238&gt;0, rate1(1,$L$52,$L$51,$L$54,U238,$L$53,$L$50,Y238),"")</f>
        <v>1043.7878691596072</v>
      </c>
      <c r="AA238" s="338">
        <f t="shared" si="125"/>
        <v>1.457851123624055</v>
      </c>
      <c r="AB238" s="338">
        <f t="shared" si="126"/>
        <v>-2.0134301614915355E-3</v>
      </c>
      <c r="AC238" s="330">
        <f t="shared" si="127"/>
        <v>0.12083584177192078</v>
      </c>
      <c r="AD238" s="330">
        <f t="shared" si="128"/>
        <v>-0.16551380539683136</v>
      </c>
      <c r="AE238" s="330">
        <f t="shared" si="129"/>
        <v>-1.7805496376925221E-2</v>
      </c>
      <c r="AF238" s="330">
        <f t="shared" si="130"/>
        <v>695.92648679388867</v>
      </c>
      <c r="AG238" s="330">
        <f t="shared" si="131"/>
        <v>690.5747750944264</v>
      </c>
      <c r="AH238" s="330">
        <f t="shared" si="132"/>
        <v>3.8945705588507886</v>
      </c>
      <c r="AI238" s="330">
        <f t="shared" si="133"/>
        <v>115.98327151288105</v>
      </c>
      <c r="AJ238" s="330">
        <f t="shared" si="134"/>
        <v>11.983816935049086</v>
      </c>
      <c r="AK238" s="339">
        <f t="shared" si="135"/>
        <v>210.99272754193436</v>
      </c>
      <c r="AL238" s="44">
        <f t="shared" si="136"/>
        <v>3.4420606155731095</v>
      </c>
    </row>
    <row r="239" spans="1:38" ht="15" x14ac:dyDescent="0.15">
      <c r="A239" s="118"/>
      <c r="B239" s="330">
        <f t="shared" si="107"/>
        <v>695.92648679388867</v>
      </c>
      <c r="C239" s="330">
        <f t="shared" si="108"/>
        <v>690.5747750944264</v>
      </c>
      <c r="D239" s="330">
        <f t="shared" si="109"/>
        <v>3.8945705588507886</v>
      </c>
      <c r="E239" s="330">
        <f t="shared" si="76"/>
        <v>134.48453738986524</v>
      </c>
      <c r="F239" s="330">
        <f t="shared" si="110"/>
        <v>134.48453738986524</v>
      </c>
      <c r="G239" s="330">
        <f t="shared" si="111"/>
        <v>2208.5619905204294</v>
      </c>
      <c r="H239" s="315">
        <f t="shared" si="112"/>
        <v>0.02</v>
      </c>
      <c r="I239" s="330">
        <f t="shared" si="113"/>
        <v>4.2813693595698172</v>
      </c>
      <c r="J239" s="330">
        <f t="shared" si="73"/>
        <v>80</v>
      </c>
      <c r="K239" s="337">
        <f t="shared" si="114"/>
        <v>-1</v>
      </c>
      <c r="L239" s="325">
        <f t="shared" si="115"/>
        <v>3.8745705588507886</v>
      </c>
      <c r="M239" s="325">
        <f t="shared" si="116"/>
        <v>3.8845705588507888</v>
      </c>
      <c r="N239" s="330">
        <f t="shared" si="117"/>
        <v>-5.3987386231909795E-2</v>
      </c>
      <c r="O239" s="330">
        <f t="shared" si="74"/>
        <v>1.4210020755403703</v>
      </c>
      <c r="P239" s="334">
        <f t="shared" si="77"/>
        <v>56.947555131128986</v>
      </c>
      <c r="Q239" s="330">
        <f t="shared" si="118"/>
        <v>2145.3686595500872</v>
      </c>
      <c r="R239" s="279">
        <f>IF(H239&gt;0, rate1(1,$L$52,$L$51,$L$54,L239,$L$53,$L$50,P239),"")</f>
        <v>1039.2501848737102</v>
      </c>
      <c r="S239" s="325">
        <f t="shared" si="119"/>
        <v>1.4527373729228514</v>
      </c>
      <c r="T239" s="325">
        <f t="shared" si="120"/>
        <v>0.11924658634512486</v>
      </c>
      <c r="U239" s="330">
        <f t="shared" si="121"/>
        <v>3.8945705588507886</v>
      </c>
      <c r="V239" s="338">
        <f t="shared" si="122"/>
        <v>3.8945705588507886</v>
      </c>
      <c r="W239" s="330">
        <f t="shared" si="123"/>
        <v>9.1259925780562412E-4</v>
      </c>
      <c r="X239" s="330">
        <f t="shared" si="124"/>
        <v>2162.5991534705131</v>
      </c>
      <c r="Y239" s="330">
        <f t="shared" si="78"/>
        <v>57.24113123662859</v>
      </c>
      <c r="Z239" s="110">
        <f>IF(H239&gt;0, rate1(1,$L$52,$L$51,$L$54,U239,$L$53,$L$50,Y239),"")</f>
        <v>1041.222311389681</v>
      </c>
      <c r="AA239" s="338">
        <f t="shared" si="125"/>
        <v>1.4616313543321124</v>
      </c>
      <c r="AB239" s="338">
        <f t="shared" si="126"/>
        <v>-1.9769005056555818E-3</v>
      </c>
      <c r="AC239" s="330">
        <f t="shared" si="127"/>
        <v>0.11924658634512486</v>
      </c>
      <c r="AD239" s="330">
        <f t="shared" si="128"/>
        <v>-0.16771968584589722</v>
      </c>
      <c r="AE239" s="330">
        <f t="shared" si="129"/>
        <v>-1.837602582051898E-2</v>
      </c>
      <c r="AF239" s="330">
        <f t="shared" si="130"/>
        <v>695.75325282131166</v>
      </c>
      <c r="AG239" s="330">
        <f t="shared" si="131"/>
        <v>690.45552850808133</v>
      </c>
      <c r="AH239" s="330">
        <f t="shared" si="132"/>
        <v>3.8748767999572329</v>
      </c>
      <c r="AI239" s="330">
        <f t="shared" si="133"/>
        <v>114.74290606897098</v>
      </c>
      <c r="AJ239" s="330">
        <f t="shared" si="134"/>
        <v>12.015689964512688</v>
      </c>
      <c r="AK239" s="339">
        <f t="shared" si="135"/>
        <v>211.25280935325398</v>
      </c>
      <c r="AL239" s="44">
        <f t="shared" si="136"/>
        <v>3.45133927729414</v>
      </c>
    </row>
    <row r="240" spans="1:38" ht="15" x14ac:dyDescent="0.15">
      <c r="A240" s="118"/>
      <c r="B240" s="330">
        <f t="shared" si="107"/>
        <v>695.75325282131166</v>
      </c>
      <c r="C240" s="330">
        <f t="shared" si="108"/>
        <v>690.45552850808133</v>
      </c>
      <c r="D240" s="330">
        <f t="shared" si="109"/>
        <v>3.8748767999572329</v>
      </c>
      <c r="E240" s="330">
        <f t="shared" si="76"/>
        <v>134.48453738986524</v>
      </c>
      <c r="F240" s="330">
        <f t="shared" si="110"/>
        <v>134.48453738986524</v>
      </c>
      <c r="G240" s="330">
        <f t="shared" si="111"/>
        <v>2175.0552518750028</v>
      </c>
      <c r="H240" s="315">
        <f t="shared" si="112"/>
        <v>0.02</v>
      </c>
      <c r="I240" s="330">
        <f t="shared" si="113"/>
        <v>4.2381794505842665</v>
      </c>
      <c r="J240" s="330">
        <f t="shared" si="73"/>
        <v>80</v>
      </c>
      <c r="K240" s="337">
        <f t="shared" si="114"/>
        <v>-1</v>
      </c>
      <c r="L240" s="325">
        <f t="shared" si="115"/>
        <v>3.8548767999572329</v>
      </c>
      <c r="M240" s="325">
        <f t="shared" si="116"/>
        <v>3.8648767999572327</v>
      </c>
      <c r="N240" s="330">
        <f t="shared" si="117"/>
        <v>-5.3718621607364625E-2</v>
      </c>
      <c r="O240" s="330">
        <f t="shared" si="74"/>
        <v>1.3985903096177528</v>
      </c>
      <c r="P240" s="334">
        <f t="shared" si="77"/>
        <v>56.562250575209099</v>
      </c>
      <c r="Q240" s="330">
        <f t="shared" si="118"/>
        <v>2111.6938456403182</v>
      </c>
      <c r="R240" s="279">
        <f>IF(H240&gt;0, rate1(1,$L$52,$L$51,$L$54,L240,$L$53,$L$50,P240),"")</f>
        <v>1036.6311848672342</v>
      </c>
      <c r="S240" s="325">
        <f t="shared" si="119"/>
        <v>1.4565190521844307</v>
      </c>
      <c r="T240" s="325">
        <f t="shared" si="120"/>
        <v>0.11767005418574</v>
      </c>
      <c r="U240" s="330">
        <f t="shared" si="121"/>
        <v>3.8748767999572329</v>
      </c>
      <c r="V240" s="338">
        <f t="shared" si="122"/>
        <v>3.8748767999572329</v>
      </c>
      <c r="W240" s="330">
        <f t="shared" si="123"/>
        <v>9.0339307268649804E-4</v>
      </c>
      <c r="X240" s="330">
        <f t="shared" si="124"/>
        <v>2128.7502977524291</v>
      </c>
      <c r="Y240" s="330">
        <f t="shared" si="78"/>
        <v>56.855328094727554</v>
      </c>
      <c r="Z240" s="110">
        <f>IF(H240&gt;0, rate1(1,$L$52,$L$51,$L$54,U240,$L$53,$L$50,Y240),"")</f>
        <v>1038.6264887580221</v>
      </c>
      <c r="AA240" s="338">
        <f t="shared" si="125"/>
        <v>1.4654628466303485</v>
      </c>
      <c r="AB240" s="338">
        <f t="shared" si="126"/>
        <v>-1.9408489404180861E-3</v>
      </c>
      <c r="AC240" s="330">
        <f t="shared" si="127"/>
        <v>0.11767005418574</v>
      </c>
      <c r="AD240" s="330">
        <f t="shared" si="128"/>
        <v>-0.1699667781951589</v>
      </c>
      <c r="AE240" s="330">
        <f t="shared" si="129"/>
        <v>-1.8969476725877649E-2</v>
      </c>
      <c r="AF240" s="330">
        <f t="shared" si="130"/>
        <v>695.58186414551858</v>
      </c>
      <c r="AG240" s="330">
        <f t="shared" si="131"/>
        <v>690.33785845389559</v>
      </c>
      <c r="AH240" s="330">
        <f t="shared" si="132"/>
        <v>3.8551812301655923</v>
      </c>
      <c r="AI240" s="330">
        <f t="shared" si="133"/>
        <v>113.51197600794782</v>
      </c>
      <c r="AJ240" s="330">
        <f t="shared" si="134"/>
        <v>12.04722106895934</v>
      </c>
      <c r="AK240" s="339">
        <f t="shared" si="135"/>
        <v>211.50622617427976</v>
      </c>
      <c r="AL240" s="44">
        <f t="shared" si="136"/>
        <v>3.4605187097796577</v>
      </c>
    </row>
    <row r="241" spans="1:38" ht="15" x14ac:dyDescent="0.15">
      <c r="A241" s="118"/>
      <c r="B241" s="330">
        <f t="shared" si="107"/>
        <v>695.58186414551858</v>
      </c>
      <c r="C241" s="330">
        <f t="shared" si="108"/>
        <v>690.33785845389559</v>
      </c>
      <c r="D241" s="330">
        <f t="shared" si="109"/>
        <v>3.8551812301655923</v>
      </c>
      <c r="E241" s="330">
        <f t="shared" si="76"/>
        <v>134.48453738986524</v>
      </c>
      <c r="F241" s="330">
        <f t="shared" si="110"/>
        <v>134.48453738986524</v>
      </c>
      <c r="G241" s="330">
        <f t="shared" si="111"/>
        <v>2141.8860959866452</v>
      </c>
      <c r="H241" s="315">
        <f t="shared" si="112"/>
        <v>0.02</v>
      </c>
      <c r="I241" s="330">
        <f t="shared" si="113"/>
        <v>4.1952045532983906</v>
      </c>
      <c r="J241" s="330">
        <f t="shared" si="73"/>
        <v>80</v>
      </c>
      <c r="K241" s="337">
        <f t="shared" si="114"/>
        <v>-1</v>
      </c>
      <c r="L241" s="325">
        <f t="shared" si="115"/>
        <v>3.8351812301655923</v>
      </c>
      <c r="M241" s="325">
        <f t="shared" si="116"/>
        <v>3.8451812301655925</v>
      </c>
      <c r="N241" s="330">
        <f t="shared" si="117"/>
        <v>-5.3449785591572763E-2</v>
      </c>
      <c r="O241" s="330">
        <f t="shared" si="74"/>
        <v>1.3764163611278954</v>
      </c>
      <c r="P241" s="334">
        <f t="shared" si="77"/>
        <v>56.17756673582452</v>
      </c>
      <c r="Q241" s="330">
        <f t="shared" si="118"/>
        <v>2078.3574243721973</v>
      </c>
      <c r="R241" s="279">
        <f>IF(H241&gt;0, rate1(1,$L$52,$L$51,$L$54,L241,$L$53,$L$50,P241),"")</f>
        <v>1033.9810149173336</v>
      </c>
      <c r="S241" s="325">
        <f t="shared" si="119"/>
        <v>1.4603529966773736</v>
      </c>
      <c r="T241" s="325">
        <f t="shared" si="120"/>
        <v>0.11610608810488889</v>
      </c>
      <c r="U241" s="330">
        <f t="shared" si="121"/>
        <v>3.8551812301655923</v>
      </c>
      <c r="V241" s="338">
        <f t="shared" si="122"/>
        <v>3.8551812301655923</v>
      </c>
      <c r="W241" s="330">
        <f t="shared" si="123"/>
        <v>8.9423271858457554E-4</v>
      </c>
      <c r="X241" s="330">
        <f t="shared" si="124"/>
        <v>2095.240702243048</v>
      </c>
      <c r="Y241" s="330">
        <f t="shared" si="78"/>
        <v>56.470143926225902</v>
      </c>
      <c r="Z241" s="110">
        <f>IF(H241&gt;0, rate1(1,$L$52,$L$51,$L$54,U241,$L$53,$L$50,Y241),"")</f>
        <v>1035.9998888540326</v>
      </c>
      <c r="AA241" s="338">
        <f t="shared" si="125"/>
        <v>1.4693470554143795</v>
      </c>
      <c r="AB241" s="338">
        <f t="shared" si="126"/>
        <v>-1.9052696896011648E-3</v>
      </c>
      <c r="AC241" s="330">
        <f t="shared" si="127"/>
        <v>0.11610608810488889</v>
      </c>
      <c r="AD241" s="330">
        <f t="shared" si="128"/>
        <v>-0.17225625569205497</v>
      </c>
      <c r="AE241" s="330">
        <f t="shared" si="129"/>
        <v>-1.9586921697508392E-2</v>
      </c>
      <c r="AF241" s="330">
        <f t="shared" si="130"/>
        <v>695.4123082718221</v>
      </c>
      <c r="AG241" s="330">
        <f t="shared" si="131"/>
        <v>690.22175236579073</v>
      </c>
      <c r="AH241" s="330">
        <f t="shared" si="132"/>
        <v>3.8354838479551749</v>
      </c>
      <c r="AI241" s="330">
        <f t="shared" si="133"/>
        <v>112.29034811066771</v>
      </c>
      <c r="AJ241" s="330">
        <f t="shared" si="134"/>
        <v>12.078412832323414</v>
      </c>
      <c r="AK241" s="339">
        <f t="shared" si="135"/>
        <v>211.75312099384655</v>
      </c>
      <c r="AL241" s="44">
        <f t="shared" si="136"/>
        <v>3.4695996678602934</v>
      </c>
    </row>
    <row r="242" spans="1:38" ht="15" x14ac:dyDescent="0.15">
      <c r="A242" s="118"/>
      <c r="B242" s="330">
        <f t="shared" si="107"/>
        <v>695.4123082718221</v>
      </c>
      <c r="C242" s="330">
        <f t="shared" si="108"/>
        <v>690.22175236579073</v>
      </c>
      <c r="D242" s="330">
        <f t="shared" si="109"/>
        <v>3.8354838479551749</v>
      </c>
      <c r="E242" s="330">
        <f t="shared" si="76"/>
        <v>134.48453738986524</v>
      </c>
      <c r="F242" s="330">
        <f t="shared" si="110"/>
        <v>134.48453738986524</v>
      </c>
      <c r="G242" s="330">
        <f t="shared" si="111"/>
        <v>2109.0528734446393</v>
      </c>
      <c r="H242" s="315">
        <f t="shared" si="112"/>
        <v>0.02</v>
      </c>
      <c r="I242" s="330">
        <f t="shared" si="113"/>
        <v>4.1524447248250906</v>
      </c>
      <c r="J242" s="330">
        <f t="shared" si="73"/>
        <v>80</v>
      </c>
      <c r="K242" s="337">
        <f t="shared" si="114"/>
        <v>-1</v>
      </c>
      <c r="L242" s="325">
        <f t="shared" si="115"/>
        <v>3.8154838479551749</v>
      </c>
      <c r="M242" s="325">
        <f t="shared" si="116"/>
        <v>3.8254838479551747</v>
      </c>
      <c r="N242" s="330">
        <f t="shared" si="117"/>
        <v>-5.3180878150913102E-2</v>
      </c>
      <c r="O242" s="330">
        <f t="shared" si="74"/>
        <v>1.3544786106263811</v>
      </c>
      <c r="P242" s="334">
        <f t="shared" si="77"/>
        <v>55.793506004167725</v>
      </c>
      <c r="Q242" s="330">
        <f t="shared" si="118"/>
        <v>2045.3577468466592</v>
      </c>
      <c r="R242" s="279">
        <f>IF(H242&gt;0, rate1(1,$L$52,$L$51,$L$54,L242,$L$53,$L$50,P242),"")</f>
        <v>1031.2991425885082</v>
      </c>
      <c r="S242" s="325">
        <f t="shared" si="119"/>
        <v>1.4642406925455205</v>
      </c>
      <c r="T242" s="325">
        <f t="shared" si="120"/>
        <v>0.11455453820584356</v>
      </c>
      <c r="U242" s="330">
        <f t="shared" si="121"/>
        <v>3.8354838479551749</v>
      </c>
      <c r="V242" s="338">
        <f t="shared" si="122"/>
        <v>3.8354838479551749</v>
      </c>
      <c r="W242" s="330">
        <f t="shared" si="123"/>
        <v>8.8511820767855909E-4</v>
      </c>
      <c r="X242" s="330">
        <f t="shared" si="124"/>
        <v>2062.0687182737693</v>
      </c>
      <c r="Y242" s="330">
        <f t="shared" si="78"/>
        <v>56.085581107279587</v>
      </c>
      <c r="Z242" s="110">
        <f>IF(H242&gt;0, rate1(1,$L$52,$L$51,$L$54,U242,$L$53,$L$50,Y242),"")</f>
        <v>1033.3419879398268</v>
      </c>
      <c r="AA242" s="338">
        <f t="shared" si="125"/>
        <v>1.473285471932549</v>
      </c>
      <c r="AB242" s="338">
        <f t="shared" si="126"/>
        <v>-1.8701571465196021E-3</v>
      </c>
      <c r="AC242" s="330">
        <f t="shared" si="127"/>
        <v>0.11455453820584356</v>
      </c>
      <c r="AD242" s="330">
        <f t="shared" si="128"/>
        <v>-0.17458932935561147</v>
      </c>
      <c r="AE242" s="330">
        <f t="shared" si="129"/>
        <v>-2.0229492140661463E-2</v>
      </c>
      <c r="AF242" s="330">
        <f t="shared" si="130"/>
        <v>695.24457285546532</v>
      </c>
      <c r="AG242" s="330">
        <f t="shared" si="131"/>
        <v>690.10719782758486</v>
      </c>
      <c r="AH242" s="330">
        <f t="shared" si="132"/>
        <v>3.815784651783892</v>
      </c>
      <c r="AI242" s="330">
        <f t="shared" si="133"/>
        <v>111.07789532173713</v>
      </c>
      <c r="AJ242" s="330">
        <f t="shared" si="134"/>
        <v>12.109267803246119</v>
      </c>
      <c r="AK242" s="339">
        <f t="shared" si="135"/>
        <v>211.9936341291783</v>
      </c>
      <c r="AL242" s="44">
        <f t="shared" si="136"/>
        <v>3.4785828957091467</v>
      </c>
    </row>
    <row r="243" spans="1:38" ht="15" x14ac:dyDescent="0.15">
      <c r="A243" s="118"/>
      <c r="B243" s="330">
        <f t="shared" si="107"/>
        <v>695.24457285546532</v>
      </c>
      <c r="C243" s="330">
        <f t="shared" si="108"/>
        <v>690.10719782758486</v>
      </c>
      <c r="D243" s="330">
        <f t="shared" si="109"/>
        <v>3.815784651783892</v>
      </c>
      <c r="E243" s="330">
        <f t="shared" si="76"/>
        <v>134.48453738986524</v>
      </c>
      <c r="F243" s="330">
        <f t="shared" si="110"/>
        <v>134.48453738986524</v>
      </c>
      <c r="G243" s="330">
        <f t="shared" si="111"/>
        <v>2076.5539339553138</v>
      </c>
      <c r="H243" s="315">
        <f t="shared" si="112"/>
        <v>0.02</v>
      </c>
      <c r="I243" s="330">
        <f t="shared" si="113"/>
        <v>4.1099000223043731</v>
      </c>
      <c r="J243" s="330">
        <f t="shared" si="73"/>
        <v>80</v>
      </c>
      <c r="K243" s="337">
        <f t="shared" si="114"/>
        <v>-1</v>
      </c>
      <c r="L243" s="325">
        <f t="shared" si="115"/>
        <v>3.795784651783892</v>
      </c>
      <c r="M243" s="325">
        <f t="shared" si="116"/>
        <v>3.8057846517838918</v>
      </c>
      <c r="N243" s="330">
        <f t="shared" si="117"/>
        <v>-5.291189925142703E-2</v>
      </c>
      <c r="O243" s="330">
        <f t="shared" si="74"/>
        <v>1.3327754587932314</v>
      </c>
      <c r="P243" s="334">
        <f t="shared" si="77"/>
        <v>55.410070791699553</v>
      </c>
      <c r="Q243" s="330">
        <f t="shared" si="118"/>
        <v>2012.6931632819433</v>
      </c>
      <c r="R243" s="279">
        <f>IF(H243&gt;0, rate1(1,$L$52,$L$51,$L$54,L243,$L$53,$L$50,P243),"")</f>
        <v>1028.5850235701932</v>
      </c>
      <c r="S243" s="325">
        <f t="shared" si="119"/>
        <v>1.4681836642154047</v>
      </c>
      <c r="T243" s="325">
        <f t="shared" si="120"/>
        <v>0.11301526152156179</v>
      </c>
      <c r="U243" s="330">
        <f t="shared" si="121"/>
        <v>3.815784651783892</v>
      </c>
      <c r="V243" s="338">
        <f t="shared" si="122"/>
        <v>3.815784651783892</v>
      </c>
      <c r="W243" s="330">
        <f t="shared" si="123"/>
        <v>8.7604955214715119E-4</v>
      </c>
      <c r="X243" s="330">
        <f t="shared" si="124"/>
        <v>2029.2326962934007</v>
      </c>
      <c r="Y243" s="330">
        <f t="shared" si="78"/>
        <v>55.701642034103592</v>
      </c>
      <c r="Z243" s="110">
        <f>IF(H243&gt;0, rate1(1,$L$52,$L$51,$L$54,U243,$L$53,$L$50,Y243),"")</f>
        <v>1030.6522506407305</v>
      </c>
      <c r="AA243" s="338">
        <f t="shared" si="125"/>
        <v>1.4772796256212022</v>
      </c>
      <c r="AB243" s="338">
        <f t="shared" si="126"/>
        <v>-1.835505865155947E-3</v>
      </c>
      <c r="AC243" s="330">
        <f t="shared" si="127"/>
        <v>0.11301526152156179</v>
      </c>
      <c r="AD243" s="330">
        <f t="shared" si="128"/>
        <v>-0.17696724965047547</v>
      </c>
      <c r="AE243" s="330">
        <f t="shared" si="129"/>
        <v>-2.0898381926884792E-2</v>
      </c>
      <c r="AF243" s="330">
        <f t="shared" si="130"/>
        <v>695.07864569469234</v>
      </c>
      <c r="AG243" s="330">
        <f t="shared" si="131"/>
        <v>689.99418256606327</v>
      </c>
      <c r="AH243" s="330">
        <f t="shared" si="132"/>
        <v>3.7960836400876476</v>
      </c>
      <c r="AI243" s="330">
        <f t="shared" si="133"/>
        <v>109.87449645075388</v>
      </c>
      <c r="AJ243" s="330">
        <f t="shared" si="134"/>
        <v>12.139788496704663</v>
      </c>
      <c r="AK243" s="339">
        <f t="shared" si="135"/>
        <v>212.22790328348279</v>
      </c>
      <c r="AL243" s="44">
        <f t="shared" si="136"/>
        <v>3.4874691273348857</v>
      </c>
    </row>
    <row r="244" spans="1:38" ht="15" x14ac:dyDescent="0.15">
      <c r="A244" s="118"/>
      <c r="B244" s="330">
        <f t="shared" si="107"/>
        <v>695.07864569469234</v>
      </c>
      <c r="C244" s="330">
        <f t="shared" si="108"/>
        <v>689.99418256606327</v>
      </c>
      <c r="D244" s="330">
        <f t="shared" si="109"/>
        <v>3.7960836400876476</v>
      </c>
      <c r="E244" s="330">
        <f t="shared" si="76"/>
        <v>134.48453738986524</v>
      </c>
      <c r="F244" s="330">
        <f t="shared" si="110"/>
        <v>134.48453738986524</v>
      </c>
      <c r="G244" s="330">
        <f t="shared" si="111"/>
        <v>2044.3876263413185</v>
      </c>
      <c r="H244" s="315">
        <f t="shared" si="112"/>
        <v>0.02</v>
      </c>
      <c r="I244" s="330">
        <f t="shared" si="113"/>
        <v>4.0675705029032541</v>
      </c>
      <c r="J244" s="330">
        <f t="shared" si="73"/>
        <v>80</v>
      </c>
      <c r="K244" s="337">
        <f t="shared" si="114"/>
        <v>-1</v>
      </c>
      <c r="L244" s="325">
        <f t="shared" si="115"/>
        <v>3.7760836400876476</v>
      </c>
      <c r="M244" s="325">
        <f t="shared" si="116"/>
        <v>3.7860836400876474</v>
      </c>
      <c r="N244" s="330">
        <f t="shared" si="117"/>
        <v>-5.2642848858862834E-2</v>
      </c>
      <c r="O244" s="330">
        <f t="shared" si="74"/>
        <v>1.3113053254995641</v>
      </c>
      <c r="P244" s="334">
        <f t="shared" si="77"/>
        <v>55.027263530426168</v>
      </c>
      <c r="Q244" s="330">
        <f t="shared" si="118"/>
        <v>1980.3620230128713</v>
      </c>
      <c r="R244" s="279">
        <f>IF(H244&gt;0, rate1(1,$L$52,$L$51,$L$54,L244,$L$53,$L$50,P244),"")</f>
        <v>1025.8381013493397</v>
      </c>
      <c r="S244" s="325">
        <f t="shared" si="119"/>
        <v>1.4721834763128001</v>
      </c>
      <c r="T244" s="325">
        <f t="shared" si="120"/>
        <v>0.11148812167240968</v>
      </c>
      <c r="U244" s="330">
        <f t="shared" si="121"/>
        <v>3.7960836400876476</v>
      </c>
      <c r="V244" s="338">
        <f t="shared" si="122"/>
        <v>3.7960836400876476</v>
      </c>
      <c r="W244" s="330">
        <f t="shared" si="123"/>
        <v>8.6702676416550162E-4</v>
      </c>
      <c r="X244" s="330">
        <f t="shared" si="124"/>
        <v>1996.730985867443</v>
      </c>
      <c r="Y244" s="330">
        <f t="shared" si="78"/>
        <v>55.318329123244979</v>
      </c>
      <c r="Z244" s="110">
        <f>IF(H244&gt;0, rate1(1,$L$52,$L$51,$L$54,U244,$L$53,$L$50,Y244),"")</f>
        <v>1027.9301296256513</v>
      </c>
      <c r="AA244" s="338">
        <f t="shared" si="125"/>
        <v>1.4813310860099684</v>
      </c>
      <c r="AB244" s="338">
        <f t="shared" si="126"/>
        <v>-1.8013105518548316E-3</v>
      </c>
      <c r="AC244" s="330">
        <f t="shared" si="127"/>
        <v>0.11148812167240968</v>
      </c>
      <c r="AD244" s="330">
        <f t="shared" si="128"/>
        <v>-0.17939130823969621</v>
      </c>
      <c r="AE244" s="330">
        <f t="shared" si="129"/>
        <v>-2.1594851309000917E-2</v>
      </c>
      <c r="AF244" s="330">
        <f t="shared" si="130"/>
        <v>694.91451472416111</v>
      </c>
      <c r="AG244" s="330">
        <f t="shared" si="131"/>
        <v>689.88269444439084</v>
      </c>
      <c r="AH244" s="330">
        <f t="shared" si="132"/>
        <v>3.7763808112799766</v>
      </c>
      <c r="AI244" s="330">
        <f t="shared" si="133"/>
        <v>108.68003589042304</v>
      </c>
      <c r="AJ244" s="330">
        <f t="shared" si="134"/>
        <v>12.169977395563114</v>
      </c>
      <c r="AK244" s="339">
        <f t="shared" si="135"/>
        <v>212.45606360132896</v>
      </c>
      <c r="AL244" s="44">
        <f t="shared" si="136"/>
        <v>3.4962590870509458</v>
      </c>
    </row>
    <row r="245" spans="1:38" ht="15" x14ac:dyDescent="0.15">
      <c r="A245" s="118"/>
      <c r="B245" s="330">
        <f t="shared" si="107"/>
        <v>694.91451472416111</v>
      </c>
      <c r="C245" s="330">
        <f t="shared" si="108"/>
        <v>689.88269444439084</v>
      </c>
      <c r="D245" s="330">
        <f t="shared" si="109"/>
        <v>3.7763808112799766</v>
      </c>
      <c r="E245" s="330">
        <f t="shared" si="76"/>
        <v>134.48453738986524</v>
      </c>
      <c r="F245" s="330">
        <f t="shared" si="110"/>
        <v>134.48453738986524</v>
      </c>
      <c r="G245" s="330">
        <f t="shared" si="111"/>
        <v>2012.5522985413475</v>
      </c>
      <c r="H245" s="315">
        <f t="shared" si="112"/>
        <v>0.02</v>
      </c>
      <c r="I245" s="330">
        <f t="shared" si="113"/>
        <v>4.0254562238162181</v>
      </c>
      <c r="J245" s="330">
        <f t="shared" si="73"/>
        <v>80</v>
      </c>
      <c r="K245" s="337">
        <f t="shared" si="114"/>
        <v>-1</v>
      </c>
      <c r="L245" s="325">
        <f t="shared" si="115"/>
        <v>3.7563808112799766</v>
      </c>
      <c r="M245" s="325">
        <f t="shared" si="116"/>
        <v>3.7663808112799764</v>
      </c>
      <c r="N245" s="330">
        <f t="shared" si="117"/>
        <v>-5.2373726938629517E-2</v>
      </c>
      <c r="O245" s="330">
        <f t="shared" si="74"/>
        <v>1.2900666489206225</v>
      </c>
      <c r="P245" s="334">
        <f t="shared" si="77"/>
        <v>54.645086673186626</v>
      </c>
      <c r="Q245" s="330">
        <f t="shared" si="118"/>
        <v>1948.3626744905687</v>
      </c>
      <c r="R245" s="279">
        <f>IF(H245&gt;0, rate1(1,$L$52,$L$51,$L$54,L245,$L$53,$L$50,P245),"")</f>
        <v>1023.0578068722622</v>
      </c>
      <c r="S245" s="325">
        <f t="shared" si="119"/>
        <v>1.4762417356559419</v>
      </c>
      <c r="T245" s="325">
        <f t="shared" si="120"/>
        <v>0.10997298854224448</v>
      </c>
      <c r="U245" s="330">
        <f t="shared" si="121"/>
        <v>3.7763808112799766</v>
      </c>
      <c r="V245" s="338">
        <f t="shared" si="122"/>
        <v>3.7763808112799766</v>
      </c>
      <c r="W245" s="330">
        <f t="shared" si="123"/>
        <v>8.580498559354055E-4</v>
      </c>
      <c r="X245" s="330">
        <f t="shared" si="124"/>
        <v>1964.5619356778147</v>
      </c>
      <c r="Y245" s="330">
        <f t="shared" si="78"/>
        <v>54.935644811866339</v>
      </c>
      <c r="Z245" s="110">
        <f>IF(H245&gt;0, rate1(1,$L$52,$L$51,$L$54,U245,$L$53,$L$50,Y245),"")</f>
        <v>1025.1750652770108</v>
      </c>
      <c r="AA245" s="338">
        <f t="shared" si="125"/>
        <v>1.4854414647026286</v>
      </c>
      <c r="AB245" s="338">
        <f t="shared" si="126"/>
        <v>-1.7675660575493465E-3</v>
      </c>
      <c r="AC245" s="330">
        <f t="shared" si="127"/>
        <v>0.10997298854224448</v>
      </c>
      <c r="AD245" s="330">
        <f t="shared" si="128"/>
        <v>-0.18186283982195592</v>
      </c>
      <c r="AE245" s="330">
        <f t="shared" si="129"/>
        <v>-2.2320231121971228E-2</v>
      </c>
      <c r="AF245" s="330">
        <f t="shared" si="130"/>
        <v>694.7521680086802</v>
      </c>
      <c r="AG245" s="330">
        <f t="shared" si="131"/>
        <v>689.77272145584857</v>
      </c>
      <c r="AH245" s="330">
        <f t="shared" si="132"/>
        <v>3.7566761637514881</v>
      </c>
      <c r="AI245" s="330">
        <f t="shared" si="133"/>
        <v>107.49440334995224</v>
      </c>
      <c r="AJ245" s="330">
        <f t="shared" si="134"/>
        <v>12.199836952049212</v>
      </c>
      <c r="AK245" s="339">
        <f t="shared" si="135"/>
        <v>212.67824772193367</v>
      </c>
      <c r="AL245" s="44">
        <f t="shared" si="136"/>
        <v>3.5049534899221797</v>
      </c>
    </row>
    <row r="246" spans="1:38" ht="15" x14ac:dyDescent="0.15">
      <c r="A246" s="118"/>
      <c r="B246" s="330">
        <f t="shared" si="107"/>
        <v>694.7521680086802</v>
      </c>
      <c r="C246" s="330">
        <f t="shared" si="108"/>
        <v>689.77272145584857</v>
      </c>
      <c r="D246" s="330">
        <f t="shared" si="109"/>
        <v>3.7566761637514881</v>
      </c>
      <c r="E246" s="330">
        <f t="shared" si="76"/>
        <v>134.48453738986524</v>
      </c>
      <c r="F246" s="330">
        <f t="shared" si="110"/>
        <v>134.48453738986524</v>
      </c>
      <c r="G246" s="330">
        <f t="shared" si="111"/>
        <v>1981.0462976095494</v>
      </c>
      <c r="H246" s="315">
        <f t="shared" si="112"/>
        <v>0.02</v>
      </c>
      <c r="I246" s="330">
        <f t="shared" si="113"/>
        <v>3.9835572422653058</v>
      </c>
      <c r="J246" s="330">
        <f t="shared" si="73"/>
        <v>80</v>
      </c>
      <c r="K246" s="337">
        <f t="shared" si="114"/>
        <v>-1</v>
      </c>
      <c r="L246" s="325">
        <f t="shared" si="115"/>
        <v>3.736676163751488</v>
      </c>
      <c r="M246" s="325">
        <f t="shared" si="116"/>
        <v>3.7466761637514878</v>
      </c>
      <c r="N246" s="330">
        <f t="shared" si="117"/>
        <v>-5.2104533455818114E-2</v>
      </c>
      <c r="O246" s="330">
        <f t="shared" si="74"/>
        <v>1.2690578846926248</v>
      </c>
      <c r="P246" s="334">
        <f t="shared" si="77"/>
        <v>54.263542693942398</v>
      </c>
      <c r="Q246" s="330">
        <f t="shared" si="118"/>
        <v>1916.6934652818813</v>
      </c>
      <c r="R246" s="279">
        <f>IF(H246&gt;0, rate1(1,$L$52,$L$51,$L$54,L246,$L$53,$L$50,P246),"")</f>
        <v>1020.2435581952868</v>
      </c>
      <c r="S246" s="325">
        <f t="shared" si="119"/>
        <v>1.4803600933302998</v>
      </c>
      <c r="T246" s="325">
        <f t="shared" si="120"/>
        <v>0.10846973797215619</v>
      </c>
      <c r="U246" s="330">
        <f t="shared" si="121"/>
        <v>3.7566761637514881</v>
      </c>
      <c r="V246" s="338">
        <f t="shared" si="122"/>
        <v>3.7566761637514881</v>
      </c>
      <c r="W246" s="330">
        <f t="shared" si="123"/>
        <v>8.4911883965332891E-4</v>
      </c>
      <c r="X246" s="330">
        <f t="shared" si="124"/>
        <v>1932.7238935222636</v>
      </c>
      <c r="Y246" s="330">
        <f t="shared" si="78"/>
        <v>54.553591558031037</v>
      </c>
      <c r="Z246" s="110">
        <f>IF(H246&gt;0, rate1(1,$L$52,$L$51,$L$54,U246,$L$53,$L$50,Y246),"")</f>
        <v>1022.3864853497852</v>
      </c>
      <c r="AA246" s="338">
        <f t="shared" si="125"/>
        <v>1.4896124174383505</v>
      </c>
      <c r="AB246" s="338">
        <f t="shared" si="126"/>
        <v>-1.7342673702924326E-3</v>
      </c>
      <c r="AC246" s="330">
        <f t="shared" si="127"/>
        <v>0.10846973797215619</v>
      </c>
      <c r="AD246" s="330">
        <f t="shared" si="128"/>
        <v>-0.18438322405769925</v>
      </c>
      <c r="AE246" s="330">
        <f t="shared" si="129"/>
        <v>-2.3075927278147883E-2</v>
      </c>
      <c r="AF246" s="330">
        <f t="shared" si="130"/>
        <v>694.5915937372522</v>
      </c>
      <c r="AG246" s="330">
        <f t="shared" si="131"/>
        <v>689.66425171787637</v>
      </c>
      <c r="AH246" s="330">
        <f t="shared" si="132"/>
        <v>3.7369696958695164</v>
      </c>
      <c r="AI246" s="330">
        <f t="shared" si="133"/>
        <v>106.31749360322232</v>
      </c>
      <c r="AJ246" s="330">
        <f t="shared" si="134"/>
        <v>12.229369589161218</v>
      </c>
      <c r="AK246" s="339">
        <f t="shared" si="135"/>
        <v>212.89458583047596</v>
      </c>
      <c r="AL246" s="44">
        <f t="shared" si="136"/>
        <v>3.5135530421901757</v>
      </c>
    </row>
    <row r="247" spans="1:38" ht="15" x14ac:dyDescent="0.15">
      <c r="A247" s="118"/>
      <c r="B247" s="330">
        <f t="shared" si="107"/>
        <v>694.5915937372522</v>
      </c>
      <c r="C247" s="330">
        <f t="shared" si="108"/>
        <v>689.66425171787637</v>
      </c>
      <c r="D247" s="330">
        <f t="shared" si="109"/>
        <v>3.7369696958695164</v>
      </c>
      <c r="E247" s="330">
        <f t="shared" si="76"/>
        <v>134.48453738986524</v>
      </c>
      <c r="F247" s="330">
        <f t="shared" si="110"/>
        <v>134.48453738986524</v>
      </c>
      <c r="G247" s="330">
        <f t="shared" si="111"/>
        <v>1949.8679697153082</v>
      </c>
      <c r="H247" s="315">
        <f t="shared" si="112"/>
        <v>0.02</v>
      </c>
      <c r="I247" s="330">
        <f t="shared" si="113"/>
        <v>3.9418736155006631</v>
      </c>
      <c r="J247" s="330">
        <f t="shared" si="73"/>
        <v>80</v>
      </c>
      <c r="K247" s="337">
        <f t="shared" si="114"/>
        <v>-1</v>
      </c>
      <c r="L247" s="325">
        <f t="shared" si="115"/>
        <v>3.7169696958695164</v>
      </c>
      <c r="M247" s="325">
        <f t="shared" si="116"/>
        <v>3.7269696958695162</v>
      </c>
      <c r="N247" s="330">
        <f t="shared" si="117"/>
        <v>-5.1835268375164389E-2</v>
      </c>
      <c r="O247" s="330">
        <f t="shared" si="74"/>
        <v>1.2482775051110686</v>
      </c>
      <c r="P247" s="334">
        <f t="shared" si="77"/>
        <v>53.882634088076706</v>
      </c>
      <c r="Q247" s="330">
        <f t="shared" si="118"/>
        <v>1885.352742069146</v>
      </c>
      <c r="R247" s="279">
        <f>IF(H247&gt;0, rate1(1,$L$52,$L$51,$L$54,L247,$L$53,$L$50,P247),"")</f>
        <v>1017.3947601238184</v>
      </c>
      <c r="S247" s="325">
        <f t="shared" si="119"/>
        <v>1.4845402468509052</v>
      </c>
      <c r="T247" s="325">
        <f t="shared" si="120"/>
        <v>0.1069782514704383</v>
      </c>
      <c r="U247" s="330">
        <f t="shared" si="121"/>
        <v>3.7369696958695164</v>
      </c>
      <c r="V247" s="338">
        <f t="shared" si="122"/>
        <v>3.7369696958695164</v>
      </c>
      <c r="W247" s="330">
        <f t="shared" si="123"/>
        <v>8.4023372752106695E-4</v>
      </c>
      <c r="X247" s="330">
        <f t="shared" si="124"/>
        <v>1901.2152063141393</v>
      </c>
      <c r="Y247" s="330">
        <f t="shared" si="78"/>
        <v>54.172171840998274</v>
      </c>
      <c r="Z247" s="110">
        <f>IF(H247&gt;0, rate1(1,$L$52,$L$51,$L$54,U247,$L$53,$L$50,Y247),"")</f>
        <v>1019.5638046192878</v>
      </c>
      <c r="AA247" s="338">
        <f t="shared" si="125"/>
        <v>1.4938456462392156</v>
      </c>
      <c r="AB247" s="338">
        <f t="shared" si="126"/>
        <v>-1.7014096082848997E-3</v>
      </c>
      <c r="AC247" s="330">
        <f t="shared" si="127"/>
        <v>0.1069782514704383</v>
      </c>
      <c r="AD247" s="330">
        <f t="shared" si="128"/>
        <v>-0.18695388759019563</v>
      </c>
      <c r="AE247" s="330">
        <f t="shared" si="129"/>
        <v>-2.3863425591922987E-2</v>
      </c>
      <c r="AF247" s="330">
        <f t="shared" si="130"/>
        <v>694.43278021740662</v>
      </c>
      <c r="AG247" s="330">
        <f t="shared" si="131"/>
        <v>689.55727346640595</v>
      </c>
      <c r="AH247" s="330">
        <f t="shared" si="132"/>
        <v>3.7172614059774891</v>
      </c>
      <c r="AI247" s="330">
        <f t="shared" si="133"/>
        <v>105.14920625050092</v>
      </c>
      <c r="AJ247" s="330">
        <f t="shared" si="134"/>
        <v>12.25857770200858</v>
      </c>
      <c r="AK247" s="339">
        <f t="shared" si="135"/>
        <v>213.10520570754974</v>
      </c>
      <c r="AL247" s="44">
        <f t="shared" si="136"/>
        <v>3.5220584416784333</v>
      </c>
    </row>
    <row r="248" spans="1:38" ht="15" x14ac:dyDescent="0.15">
      <c r="A248" s="118"/>
      <c r="B248" s="330">
        <f t="shared" si="107"/>
        <v>694.43278021740662</v>
      </c>
      <c r="C248" s="330">
        <f t="shared" si="108"/>
        <v>689.55727346640595</v>
      </c>
      <c r="D248" s="330">
        <f t="shared" si="109"/>
        <v>3.7172614059774891</v>
      </c>
      <c r="E248" s="330">
        <f t="shared" si="76"/>
        <v>134.48453738986524</v>
      </c>
      <c r="F248" s="330">
        <f t="shared" si="110"/>
        <v>134.48453738986524</v>
      </c>
      <c r="G248" s="330">
        <f t="shared" si="111"/>
        <v>1919.0156601425415</v>
      </c>
      <c r="H248" s="315">
        <f t="shared" si="112"/>
        <v>0.02</v>
      </c>
      <c r="I248" s="330">
        <f t="shared" si="113"/>
        <v>3.9004054008005369</v>
      </c>
      <c r="J248" s="330">
        <f t="shared" si="73"/>
        <v>80</v>
      </c>
      <c r="K248" s="337">
        <f t="shared" si="114"/>
        <v>-1</v>
      </c>
      <c r="L248" s="325">
        <f t="shared" si="115"/>
        <v>3.6972614059774891</v>
      </c>
      <c r="M248" s="325">
        <f t="shared" si="116"/>
        <v>3.7072614059774889</v>
      </c>
      <c r="N248" s="330">
        <f t="shared" si="117"/>
        <v>-5.1565931661109232E-2</v>
      </c>
      <c r="O248" s="330">
        <f t="shared" si="74"/>
        <v>1.2277239983682842</v>
      </c>
      <c r="P248" s="334">
        <f t="shared" si="77"/>
        <v>53.502363372694511</v>
      </c>
      <c r="Q248" s="330">
        <f t="shared" si="118"/>
        <v>1854.3388506495155</v>
      </c>
      <c r="R248" s="279">
        <f>IF(H248&gt;0, rate1(1,$L$52,$L$51,$L$54,L248,$L$53,$L$50,P248),"")</f>
        <v>1014.5108038393164</v>
      </c>
      <c r="S248" s="325">
        <f t="shared" si="119"/>
        <v>1.4887839424176232</v>
      </c>
      <c r="T248" s="325">
        <f t="shared" si="120"/>
        <v>0.10549841593824423</v>
      </c>
      <c r="U248" s="330">
        <f t="shared" si="121"/>
        <v>3.7172614059774891</v>
      </c>
      <c r="V248" s="338">
        <f t="shared" si="122"/>
        <v>3.7172614059774891</v>
      </c>
      <c r="W248" s="330">
        <f t="shared" si="123"/>
        <v>8.3139453174219113E-4</v>
      </c>
      <c r="X248" s="330">
        <f t="shared" si="124"/>
        <v>1870.0342200817295</v>
      </c>
      <c r="Y248" s="330">
        <f t="shared" si="78"/>
        <v>53.79138816151854</v>
      </c>
      <c r="Z248" s="110">
        <f>IF(H248&gt;0, rate1(1,$L$52,$L$51,$L$54,U248,$L$53,$L$50,Y248),"")</f>
        <v>1016.7064245171971</v>
      </c>
      <c r="AA248" s="338">
        <f t="shared" si="125"/>
        <v>1.4981429016493206</v>
      </c>
      <c r="AB248" s="338">
        <f t="shared" si="126"/>
        <v>-1.6689880132578318E-3</v>
      </c>
      <c r="AC248" s="330">
        <f t="shared" si="127"/>
        <v>0.10549841593824423</v>
      </c>
      <c r="AD248" s="330">
        <f t="shared" si="128"/>
        <v>-0.18957630616660093</v>
      </c>
      <c r="AE248" s="330">
        <f t="shared" si="129"/>
        <v>-2.4684296947874086E-2</v>
      </c>
      <c r="AF248" s="330">
        <f t="shared" si="130"/>
        <v>694.2757158698073</v>
      </c>
      <c r="AG248" s="330">
        <f t="shared" si="131"/>
        <v>689.45177505046775</v>
      </c>
      <c r="AH248" s="330">
        <f t="shared" si="132"/>
        <v>3.6975512923944671</v>
      </c>
      <c r="AI248" s="330">
        <f t="shared" si="133"/>
        <v>103.98944549333122</v>
      </c>
      <c r="AJ248" s="330">
        <f t="shared" si="134"/>
        <v>12.287463659090061</v>
      </c>
      <c r="AK248" s="339">
        <f t="shared" si="135"/>
        <v>213.31023277685858</v>
      </c>
      <c r="AL248" s="44">
        <f t="shared" si="136"/>
        <v>3.5304703781784732</v>
      </c>
    </row>
    <row r="249" spans="1:38" ht="15" x14ac:dyDescent="0.15">
      <c r="A249" s="118"/>
      <c r="B249" s="330">
        <f t="shared" si="107"/>
        <v>694.2757158698073</v>
      </c>
      <c r="C249" s="330">
        <f t="shared" si="108"/>
        <v>689.45177505046775</v>
      </c>
      <c r="D249" s="330">
        <f t="shared" si="109"/>
        <v>3.6975512923944671</v>
      </c>
      <c r="E249" s="330">
        <f t="shared" si="76"/>
        <v>134.48453738986524</v>
      </c>
      <c r="F249" s="330">
        <f t="shared" si="110"/>
        <v>134.48453738986524</v>
      </c>
      <c r="G249" s="330">
        <f t="shared" si="111"/>
        <v>1888.4877132893778</v>
      </c>
      <c r="H249" s="315">
        <f t="shared" si="112"/>
        <v>0.02</v>
      </c>
      <c r="I249" s="330">
        <f t="shared" si="113"/>
        <v>3.859152655471644</v>
      </c>
      <c r="J249" s="330">
        <f t="shared" si="73"/>
        <v>80</v>
      </c>
      <c r="K249" s="337">
        <f t="shared" si="114"/>
        <v>-1</v>
      </c>
      <c r="L249" s="325">
        <f t="shared" si="115"/>
        <v>3.6775512923944671</v>
      </c>
      <c r="M249" s="325">
        <f t="shared" si="116"/>
        <v>3.6875512923944669</v>
      </c>
      <c r="N249" s="330">
        <f t="shared" si="117"/>
        <v>-5.1296523277676087E-2</v>
      </c>
      <c r="O249" s="330">
        <f t="shared" si="74"/>
        <v>1.2073958678280499</v>
      </c>
      <c r="P249" s="334">
        <f t="shared" si="77"/>
        <v>53.12273308693208</v>
      </c>
      <c r="Q249" s="330">
        <f t="shared" si="118"/>
        <v>1823.6501359346012</v>
      </c>
      <c r="R249" s="279">
        <f>IF(H249&gt;0, rate1(1,$L$52,$L$51,$L$54,L249,$L$53,$L$50,P249),"")</f>
        <v>1011.5910665137706</v>
      </c>
      <c r="S249" s="325">
        <f t="shared" si="119"/>
        <v>1.4930929772702506</v>
      </c>
      <c r="T249" s="325">
        <f t="shared" si="120"/>
        <v>0.10403012340928532</v>
      </c>
      <c r="U249" s="330">
        <f t="shared" si="121"/>
        <v>3.6975512923944671</v>
      </c>
      <c r="V249" s="338">
        <f t="shared" si="122"/>
        <v>3.6975512923944671</v>
      </c>
      <c r="W249" s="330">
        <f t="shared" si="123"/>
        <v>8.2260126453981286E-4</v>
      </c>
      <c r="X249" s="330">
        <f t="shared" si="124"/>
        <v>1839.1792799678856</v>
      </c>
      <c r="Y249" s="330">
        <f t="shared" si="78"/>
        <v>53.411243042138672</v>
      </c>
      <c r="Z249" s="110">
        <f>IF(H249&gt;0, rate1(1,$L$52,$L$51,$L$54,U249,$L$53,$L$50,Y249),"")</f>
        <v>1013.8137327554376</v>
      </c>
      <c r="AA249" s="338">
        <f t="shared" si="125"/>
        <v>1.502505985072196</v>
      </c>
      <c r="AB249" s="338">
        <f t="shared" si="126"/>
        <v>-1.6369979442565805E-3</v>
      </c>
      <c r="AC249" s="330">
        <f t="shared" si="127"/>
        <v>0.10403012340928532</v>
      </c>
      <c r="AD249" s="330">
        <f t="shared" si="128"/>
        <v>-0.19225200686645422</v>
      </c>
      <c r="AE249" s="330">
        <f t="shared" si="129"/>
        <v>-2.5540202859098846E-2</v>
      </c>
      <c r="AF249" s="330">
        <f t="shared" si="130"/>
        <v>694.12038922312036</v>
      </c>
      <c r="AG249" s="330">
        <f t="shared" si="131"/>
        <v>689.34774492705844</v>
      </c>
      <c r="AH249" s="330">
        <f t="shared" si="132"/>
        <v>3.6778393534146465</v>
      </c>
      <c r="AI249" s="330">
        <f t="shared" si="133"/>
        <v>102.8381199211284</v>
      </c>
      <c r="AJ249" s="330">
        <f t="shared" si="134"/>
        <v>12.316029803512597</v>
      </c>
      <c r="AK249" s="339">
        <f t="shared" si="135"/>
        <v>213.50979015124983</v>
      </c>
      <c r="AL249" s="44">
        <f t="shared" si="136"/>
        <v>3.5387895338179396</v>
      </c>
    </row>
    <row r="250" spans="1:38" ht="15" x14ac:dyDescent="0.15">
      <c r="A250" s="118"/>
      <c r="B250" s="330">
        <f t="shared" si="107"/>
        <v>694.12038922312036</v>
      </c>
      <c r="C250" s="330">
        <f t="shared" si="108"/>
        <v>689.34774492705844</v>
      </c>
      <c r="D250" s="330">
        <f t="shared" si="109"/>
        <v>3.6778393534146465</v>
      </c>
      <c r="E250" s="330">
        <f t="shared" si="76"/>
        <v>134.48453738986524</v>
      </c>
      <c r="F250" s="330">
        <f t="shared" si="110"/>
        <v>134.48453738986524</v>
      </c>
      <c r="G250" s="330">
        <f t="shared" si="111"/>
        <v>1858.2824726676947</v>
      </c>
      <c r="H250" s="315">
        <f t="shared" si="112"/>
        <v>0.02</v>
      </c>
      <c r="I250" s="330">
        <f t="shared" si="113"/>
        <v>3.81811543684953</v>
      </c>
      <c r="J250" s="330">
        <f t="shared" si="73"/>
        <v>80</v>
      </c>
      <c r="K250" s="337">
        <f t="shared" si="114"/>
        <v>-1</v>
      </c>
      <c r="L250" s="325">
        <f t="shared" si="115"/>
        <v>3.6578393534146465</v>
      </c>
      <c r="M250" s="325">
        <f t="shared" si="116"/>
        <v>3.6678393534146467</v>
      </c>
      <c r="N250" s="330">
        <f t="shared" si="117"/>
        <v>-5.1027043188588195E-2</v>
      </c>
      <c r="O250" s="330">
        <f t="shared" si="74"/>
        <v>1.1872916313353374</v>
      </c>
      <c r="P250" s="334">
        <f t="shared" si="77"/>
        <v>52.743745792271888</v>
      </c>
      <c r="Q250" s="330">
        <f t="shared" si="118"/>
        <v>1793.2849419500446</v>
      </c>
      <c r="R250" s="279">
        <f>IF(H250&gt;0, rate1(1,$L$52,$L$51,$L$54,L250,$L$53,$L$50,P250),"")</f>
        <v>1008.6349109111597</v>
      </c>
      <c r="S250" s="325">
        <f t="shared" si="119"/>
        <v>1.4974692021498235</v>
      </c>
      <c r="T250" s="325">
        <f t="shared" si="120"/>
        <v>0.10257327080364728</v>
      </c>
      <c r="U250" s="330">
        <f t="shared" si="121"/>
        <v>3.6778393534146465</v>
      </c>
      <c r="V250" s="338">
        <f t="shared" si="122"/>
        <v>3.6778393534146465</v>
      </c>
      <c r="W250" s="330">
        <f t="shared" si="123"/>
        <v>8.1385393813349083E-4</v>
      </c>
      <c r="X250" s="330">
        <f t="shared" si="124"/>
        <v>1808.6487302296134</v>
      </c>
      <c r="Y250" s="330">
        <f t="shared" si="78"/>
        <v>53.031739027512145</v>
      </c>
      <c r="Z250" s="110">
        <f>IF(H250&gt;0, rate1(1,$L$52,$L$51,$L$54,U250,$L$53,$L$50,Y250),"")</f>
        <v>1010.8851029374075</v>
      </c>
      <c r="AA250" s="338">
        <f t="shared" si="125"/>
        <v>1.5069367512128522</v>
      </c>
      <c r="AB250" s="338">
        <f t="shared" si="126"/>
        <v>-1.6054348716804129E-3</v>
      </c>
      <c r="AC250" s="330">
        <f t="shared" si="127"/>
        <v>0.10257327080364728</v>
      </c>
      <c r="AD250" s="330">
        <f t="shared" si="128"/>
        <v>-0.19498257044259959</v>
      </c>
      <c r="AE250" s="330">
        <f t="shared" si="129"/>
        <v>-2.6432901420110837E-2</v>
      </c>
      <c r="AF250" s="330">
        <f t="shared" si="130"/>
        <v>693.96678890912813</v>
      </c>
      <c r="AG250" s="330">
        <f t="shared" si="131"/>
        <v>689.2451716562548</v>
      </c>
      <c r="AH250" s="330">
        <f t="shared" si="132"/>
        <v>3.6581255873067335</v>
      </c>
      <c r="AI250" s="330">
        <f t="shared" si="133"/>
        <v>101.69514230970526</v>
      </c>
      <c r="AJ250" s="330">
        <f t="shared" si="134"/>
        <v>12.344278454154182</v>
      </c>
      <c r="AK250" s="339">
        <f t="shared" si="135"/>
        <v>213.70399867717867</v>
      </c>
      <c r="AL250" s="44">
        <f t="shared" si="136"/>
        <v>3.5470165834116298</v>
      </c>
    </row>
    <row r="251" spans="1:38" ht="15" x14ac:dyDescent="0.15">
      <c r="A251" s="118"/>
      <c r="B251" s="330">
        <f t="shared" si="107"/>
        <v>693.96678890912813</v>
      </c>
      <c r="C251" s="330">
        <f t="shared" si="108"/>
        <v>689.2451716562548</v>
      </c>
      <c r="D251" s="330">
        <f t="shared" si="109"/>
        <v>3.6581255873067335</v>
      </c>
      <c r="E251" s="330">
        <f t="shared" si="76"/>
        <v>134.48453738986524</v>
      </c>
      <c r="F251" s="330">
        <f t="shared" si="110"/>
        <v>134.48453738986524</v>
      </c>
      <c r="G251" s="330">
        <f t="shared" si="111"/>
        <v>1828.3982809025504</v>
      </c>
      <c r="H251" s="315">
        <f t="shared" si="112"/>
        <v>0.02</v>
      </c>
      <c r="I251" s="330">
        <f t="shared" si="113"/>
        <v>3.7772938022986637</v>
      </c>
      <c r="J251" s="330">
        <f t="shared" si="73"/>
        <v>80</v>
      </c>
      <c r="K251" s="337">
        <f t="shared" si="114"/>
        <v>-1</v>
      </c>
      <c r="L251" s="325">
        <f t="shared" si="115"/>
        <v>3.6381255873067335</v>
      </c>
      <c r="M251" s="325">
        <f t="shared" si="116"/>
        <v>3.6481255873067333</v>
      </c>
      <c r="N251" s="330">
        <f t="shared" si="117"/>
        <v>-5.075749135718155E-2</v>
      </c>
      <c r="O251" s="330">
        <f t="shared" si="74"/>
        <v>1.1674098205594086</v>
      </c>
      <c r="P251" s="334">
        <f t="shared" si="77"/>
        <v>52.365404072861892</v>
      </c>
      <c r="Q251" s="330">
        <f t="shared" si="118"/>
        <v>1763.2416118349322</v>
      </c>
      <c r="R251" s="279">
        <f>IF(H251&gt;0, rate1(1,$L$52,$L$51,$L$54,L251,$L$53,$L$50,P251),"")</f>
        <v>1005.6416849753687</v>
      </c>
      <c r="S251" s="325">
        <f t="shared" si="119"/>
        <v>1.5019145238730751</v>
      </c>
      <c r="T251" s="325">
        <f t="shared" si="120"/>
        <v>0.10112775969403344</v>
      </c>
      <c r="U251" s="330">
        <f t="shared" si="121"/>
        <v>3.6581255873067335</v>
      </c>
      <c r="V251" s="338">
        <f t="shared" si="122"/>
        <v>3.6581255873067335</v>
      </c>
      <c r="W251" s="330">
        <f t="shared" si="123"/>
        <v>8.0515256474988917E-4</v>
      </c>
      <c r="X251" s="330">
        <f t="shared" si="124"/>
        <v>1778.4409142374791</v>
      </c>
      <c r="Y251" s="330">
        <f t="shared" si="78"/>
        <v>52.652878684713514</v>
      </c>
      <c r="Z251" s="110">
        <f>IF(H251&gt;0, rate1(1,$L$52,$L$51,$L$54,U251,$L$53,$L$50,Y251),"")</f>
        <v>1007.919894156051</v>
      </c>
      <c r="AA251" s="338">
        <f t="shared" si="125"/>
        <v>1.5114371106312019</v>
      </c>
      <c r="AB251" s="338">
        <f t="shared" si="126"/>
        <v>-1.5742943717091463E-3</v>
      </c>
      <c r="AC251" s="330">
        <f t="shared" si="127"/>
        <v>0.10112775969403344</v>
      </c>
      <c r="AD251" s="330">
        <f t="shared" si="128"/>
        <v>-0.19776963378315604</v>
      </c>
      <c r="AE251" s="330">
        <f t="shared" si="129"/>
        <v>-2.7364253717785517E-2</v>
      </c>
      <c r="AF251" s="330">
        <f t="shared" si="130"/>
        <v>693.8149036580769</v>
      </c>
      <c r="AG251" s="330">
        <f t="shared" si="131"/>
        <v>689.14404389656079</v>
      </c>
      <c r="AH251" s="330">
        <f t="shared" si="132"/>
        <v>3.6384099923134632</v>
      </c>
      <c r="AI251" s="330">
        <f t="shared" si="133"/>
        <v>100.56042943020046</v>
      </c>
      <c r="AJ251" s="330">
        <f t="shared" si="134"/>
        <v>12.372211906773682</v>
      </c>
      <c r="AK251" s="339">
        <f t="shared" si="135"/>
        <v>213.89297697768825</v>
      </c>
      <c r="AL251" s="44">
        <f t="shared" si="136"/>
        <v>3.5551521947964062</v>
      </c>
    </row>
    <row r="252" spans="1:38" ht="15" x14ac:dyDescent="0.15">
      <c r="A252" s="118"/>
      <c r="B252" s="330">
        <f t="shared" si="107"/>
        <v>693.8149036580769</v>
      </c>
      <c r="C252" s="330">
        <f t="shared" si="108"/>
        <v>689.14404389656079</v>
      </c>
      <c r="D252" s="330">
        <f t="shared" si="109"/>
        <v>3.6384099923134632</v>
      </c>
      <c r="E252" s="330">
        <f t="shared" si="76"/>
        <v>134.48453738986524</v>
      </c>
      <c r="F252" s="330">
        <f t="shared" si="110"/>
        <v>134.48453738986524</v>
      </c>
      <c r="G252" s="330">
        <f t="shared" si="111"/>
        <v>1798.833479731835</v>
      </c>
      <c r="H252" s="315">
        <f t="shared" si="112"/>
        <v>0.02</v>
      </c>
      <c r="I252" s="330">
        <f t="shared" si="113"/>
        <v>3.7366878092128903</v>
      </c>
      <c r="J252" s="330">
        <f t="shared" si="73"/>
        <v>80</v>
      </c>
      <c r="K252" s="337">
        <f t="shared" si="114"/>
        <v>-1</v>
      </c>
      <c r="L252" s="325">
        <f t="shared" si="115"/>
        <v>3.6184099923134632</v>
      </c>
      <c r="M252" s="325">
        <f t="shared" si="116"/>
        <v>3.628409992313463</v>
      </c>
      <c r="N252" s="330">
        <f t="shared" si="117"/>
        <v>-5.0487867746410231E-2</v>
      </c>
      <c r="O252" s="330">
        <f t="shared" si="74"/>
        <v>1.1477489803684033</v>
      </c>
      <c r="P252" s="334">
        <f t="shared" si="77"/>
        <v>51.987710535844137</v>
      </c>
      <c r="Q252" s="330">
        <f t="shared" si="118"/>
        <v>1733.51848784145</v>
      </c>
      <c r="R252" s="279">
        <f>IF(H252&gt;0, rate1(1,$L$52,$L$51,$L$54,L252,$L$53,$L$50,P252),"")</f>
        <v>1002.6107214040711</v>
      </c>
      <c r="S252" s="325">
        <f t="shared" si="119"/>
        <v>1.5064309080279872</v>
      </c>
      <c r="T252" s="325">
        <f t="shared" si="120"/>
        <v>9.9693496084208369E-2</v>
      </c>
      <c r="U252" s="330">
        <f t="shared" si="121"/>
        <v>3.6384099923134632</v>
      </c>
      <c r="V252" s="338">
        <f t="shared" si="122"/>
        <v>3.6384099923134632</v>
      </c>
      <c r="W252" s="330">
        <f t="shared" si="123"/>
        <v>7.9649715662277742E-4</v>
      </c>
      <c r="X252" s="330">
        <f t="shared" si="124"/>
        <v>1748.5541744752627</v>
      </c>
      <c r="Y252" s="330">
        <f t="shared" si="78"/>
        <v>52.274664603562023</v>
      </c>
      <c r="Z252" s="110">
        <f>IF(H252&gt;0, rate1(1,$L$52,$L$51,$L$54,U252,$L$53,$L$50,Y252),"")</f>
        <v>1004.9174505782946</v>
      </c>
      <c r="AA252" s="338">
        <f t="shared" si="125"/>
        <v>1.5160090324146931</v>
      </c>
      <c r="AB252" s="338">
        <f t="shared" si="126"/>
        <v>-1.5435721210063408E-3</v>
      </c>
      <c r="AC252" s="330">
        <f t="shared" si="127"/>
        <v>9.9693496084208369E-2</v>
      </c>
      <c r="AD252" s="330">
        <f t="shared" si="128"/>
        <v>-0.20061489250117728</v>
      </c>
      <c r="AE252" s="330">
        <f t="shared" si="129"/>
        <v>-2.8336230714174387E-2</v>
      </c>
      <c r="AF252" s="330">
        <f t="shared" si="130"/>
        <v>693.6647222942463</v>
      </c>
      <c r="AG252" s="330">
        <f t="shared" si="131"/>
        <v>689.04435040047656</v>
      </c>
      <c r="AH252" s="330">
        <f t="shared" si="132"/>
        <v>3.6186925666510588</v>
      </c>
      <c r="AI252" s="330">
        <f t="shared" si="133"/>
        <v>99.433901868310471</v>
      </c>
      <c r="AJ252" s="330">
        <f t="shared" si="134"/>
        <v>12.399832435070435</v>
      </c>
      <c r="AK252" s="339">
        <f t="shared" si="135"/>
        <v>214.07684149398526</v>
      </c>
      <c r="AL252" s="44">
        <f t="shared" si="136"/>
        <v>3.5631970291508224</v>
      </c>
    </row>
    <row r="253" spans="1:38" ht="15" x14ac:dyDescent="0.15">
      <c r="A253" s="118"/>
      <c r="B253" s="330">
        <f t="shared" si="107"/>
        <v>693.6647222942463</v>
      </c>
      <c r="C253" s="330">
        <f t="shared" si="108"/>
        <v>689.04435040047656</v>
      </c>
      <c r="D253" s="330">
        <f t="shared" si="109"/>
        <v>3.6186925666510588</v>
      </c>
      <c r="E253" s="330">
        <f t="shared" si="76"/>
        <v>134.48453738986524</v>
      </c>
      <c r="F253" s="330">
        <f t="shared" si="110"/>
        <v>134.48453738986524</v>
      </c>
      <c r="G253" s="330">
        <f t="shared" si="111"/>
        <v>1769.5864100058382</v>
      </c>
      <c r="H253" s="315">
        <f t="shared" si="112"/>
        <v>0.02</v>
      </c>
      <c r="I253" s="330">
        <f t="shared" si="113"/>
        <v>3.6962975150157948</v>
      </c>
      <c r="J253" s="330">
        <f t="shared" si="73"/>
        <v>80</v>
      </c>
      <c r="K253" s="337">
        <f t="shared" si="114"/>
        <v>-1</v>
      </c>
      <c r="L253" s="325">
        <f t="shared" si="115"/>
        <v>3.5986925666510587</v>
      </c>
      <c r="M253" s="325">
        <f t="shared" si="116"/>
        <v>3.608692566651059</v>
      </c>
      <c r="N253" s="330">
        <f t="shared" si="117"/>
        <v>-5.0218172318858834E-2</v>
      </c>
      <c r="O253" s="330">
        <f t="shared" si="74"/>
        <v>1.1283076682338464</v>
      </c>
      <c r="P253" s="334">
        <f t="shared" si="77"/>
        <v>51.610667811688977</v>
      </c>
      <c r="Q253" s="330">
        <f t="shared" si="118"/>
        <v>1704.1139113344584</v>
      </c>
      <c r="R253" s="279">
        <f>IF(H253&gt;0, rate1(1,$L$52,$L$51,$L$54,L253,$L$53,$L$50,P253),"")</f>
        <v>999.54133720798745</v>
      </c>
      <c r="S253" s="325">
        <f t="shared" si="119"/>
        <v>1.5110203817981966</v>
      </c>
      <c r="T253" s="325">
        <f t="shared" si="120"/>
        <v>9.8270390198820154E-2</v>
      </c>
      <c r="U253" s="330">
        <f t="shared" si="121"/>
        <v>3.6186925666510588</v>
      </c>
      <c r="V253" s="338">
        <f t="shared" si="122"/>
        <v>3.6186925666510588</v>
      </c>
      <c r="W253" s="330">
        <f t="shared" si="123"/>
        <v>7.8788772599125423E-4</v>
      </c>
      <c r="X253" s="330">
        <f t="shared" si="124"/>
        <v>1718.9868525395432</v>
      </c>
      <c r="Y253" s="330">
        <f t="shared" si="78"/>
        <v>51.897099396950892</v>
      </c>
      <c r="Z253" s="110">
        <f>IF(H253&gt;0, rate1(1,$L$52,$L$51,$L$54,U253,$L$53,$L$50,Y253),"")</f>
        <v>1001.8771010152788</v>
      </c>
      <c r="AA253" s="338">
        <f t="shared" si="125"/>
        <v>1.520654546977743</v>
      </c>
      <c r="AB253" s="338">
        <f t="shared" si="126"/>
        <v>-1.5132638917007958E-3</v>
      </c>
      <c r="AC253" s="330">
        <f t="shared" si="127"/>
        <v>9.8270390198820154E-2</v>
      </c>
      <c r="AD253" s="330">
        <f t="shared" si="128"/>
        <v>-0.20352010366027959</v>
      </c>
      <c r="AE253" s="330">
        <f t="shared" si="129"/>
        <v>-2.9350920651746871E-2</v>
      </c>
      <c r="AF253" s="330">
        <f t="shared" si="130"/>
        <v>693.51623373172868</v>
      </c>
      <c r="AG253" s="330">
        <f t="shared" si="131"/>
        <v>688.9460800102778</v>
      </c>
      <c r="AH253" s="330">
        <f t="shared" si="132"/>
        <v>3.5989733085085014</v>
      </c>
      <c r="AI253" s="330">
        <f t="shared" si="133"/>
        <v>98.315483853142297</v>
      </c>
      <c r="AJ253" s="330">
        <f t="shared" si="134"/>
        <v>12.427142291696308</v>
      </c>
      <c r="AK253" s="339">
        <f t="shared" si="135"/>
        <v>214.25570652568635</v>
      </c>
      <c r="AL253" s="44">
        <f t="shared" si="136"/>
        <v>3.5711517413002873</v>
      </c>
    </row>
    <row r="254" spans="1:38" ht="15" x14ac:dyDescent="0.15">
      <c r="A254" s="118"/>
      <c r="B254" s="330">
        <f t="shared" si="107"/>
        <v>693.51623373172868</v>
      </c>
      <c r="C254" s="330">
        <f t="shared" si="108"/>
        <v>688.9460800102778</v>
      </c>
      <c r="D254" s="330">
        <f t="shared" si="109"/>
        <v>3.5989733085085014</v>
      </c>
      <c r="E254" s="330">
        <f t="shared" si="76"/>
        <v>134.48453738986524</v>
      </c>
      <c r="F254" s="330">
        <f t="shared" si="110"/>
        <v>134.48453738986524</v>
      </c>
      <c r="G254" s="330">
        <f t="shared" si="111"/>
        <v>1740.6554116865639</v>
      </c>
      <c r="H254" s="315">
        <f t="shared" si="112"/>
        <v>0.02</v>
      </c>
      <c r="I254" s="330">
        <f t="shared" si="113"/>
        <v>3.6561229771607033</v>
      </c>
      <c r="J254" s="330">
        <f t="shared" ref="J254:J317" si="137">$B$7</f>
        <v>80</v>
      </c>
      <c r="K254" s="337">
        <f t="shared" si="114"/>
        <v>-1</v>
      </c>
      <c r="L254" s="325">
        <f t="shared" si="115"/>
        <v>3.5789733085085014</v>
      </c>
      <c r="M254" s="325">
        <f t="shared" si="116"/>
        <v>3.5889733085085016</v>
      </c>
      <c r="N254" s="330">
        <f t="shared" si="117"/>
        <v>-4.9948405036724708E-2</v>
      </c>
      <c r="O254" s="330">
        <f t="shared" ref="O254:O292" si="138">IF(wh(B253,$F$51,$F$52,$F$53)&gt;0,wh(B253,$F$51,$F$52,$F$53),O253)</f>
        <v>1.1090844536635298</v>
      </c>
      <c r="P254" s="334">
        <f t="shared" si="77"/>
        <v>51.23427855453275</v>
      </c>
      <c r="Q254" s="330">
        <f t="shared" si="118"/>
        <v>1675.0262227908045</v>
      </c>
      <c r="R254" s="279">
        <f>IF(H254&gt;0, rate1(1,$L$52,$L$51,$L$54,L254,$L$53,$L$50,P254),"")</f>
        <v>996.432833254917</v>
      </c>
      <c r="S254" s="325">
        <f t="shared" si="119"/>
        <v>1.5156850369246679</v>
      </c>
      <c r="T254" s="325">
        <f t="shared" si="120"/>
        <v>9.6858356283898245E-2</v>
      </c>
      <c r="U254" s="330">
        <f t="shared" si="121"/>
        <v>3.5989733085085014</v>
      </c>
      <c r="V254" s="338">
        <f t="shared" si="122"/>
        <v>3.5989733085085014</v>
      </c>
      <c r="W254" s="330">
        <f t="shared" si="123"/>
        <v>7.7932428510329999E-4</v>
      </c>
      <c r="X254" s="330">
        <f t="shared" si="124"/>
        <v>1689.7372891390073</v>
      </c>
      <c r="Y254" s="330">
        <f t="shared" si="78"/>
        <v>51.52018570117982</v>
      </c>
      <c r="Z254" s="110">
        <f>IF(H254&gt;0, rate1(1,$L$52,$L$51,$L$54,U254,$L$53,$L$50,Y254),"")</f>
        <v>998.79815847780117</v>
      </c>
      <c r="AA254" s="338">
        <f t="shared" si="125"/>
        <v>1.5253757489961932</v>
      </c>
      <c r="AB254" s="338">
        <f t="shared" si="126"/>
        <v>-1.483365546644116E-3</v>
      </c>
      <c r="AC254" s="330">
        <f t="shared" si="127"/>
        <v>9.6858356283898245E-2</v>
      </c>
      <c r="AD254" s="330">
        <f t="shared" si="128"/>
        <v>-0.20648708864497636</v>
      </c>
      <c r="AE254" s="330">
        <f t="shared" si="129"/>
        <v>-3.0410537024174917E-2</v>
      </c>
      <c r="AF254" s="330">
        <f t="shared" si="130"/>
        <v>693.36942697040809</v>
      </c>
      <c r="AG254" s="330">
        <f t="shared" si="131"/>
        <v>688.84922165399394</v>
      </c>
      <c r="AH254" s="330">
        <f t="shared" si="132"/>
        <v>3.5792522160470823</v>
      </c>
      <c r="AI254" s="330">
        <f t="shared" si="133"/>
        <v>97.205103095111497</v>
      </c>
      <c r="AJ254" s="330">
        <f t="shared" si="134"/>
        <v>12.454143709222727</v>
      </c>
      <c r="AK254" s="339">
        <f t="shared" si="135"/>
        <v>214.42968426980602</v>
      </c>
      <c r="AL254" s="44">
        <f t="shared" si="136"/>
        <v>3.5790169800085385</v>
      </c>
    </row>
    <row r="255" spans="1:38" ht="15" x14ac:dyDescent="0.15">
      <c r="A255" s="118"/>
      <c r="B255" s="330">
        <f t="shared" si="107"/>
        <v>693.36942697040809</v>
      </c>
      <c r="C255" s="330">
        <f t="shared" si="108"/>
        <v>688.84922165399394</v>
      </c>
      <c r="D255" s="330">
        <f t="shared" si="109"/>
        <v>3.5792522160470823</v>
      </c>
      <c r="E255" s="330">
        <f t="shared" ref="E255:E318" si="139">IF(H255&gt;0,IF(AND(C255&lt;$B$6,C255&gt;$K$12),bb2wang($B$6,$K$12,C255,$H$8,$H$9,I255,$H$10,$H$11,$K$10,$K$11,$H$13),E254)," ")</f>
        <v>134.48453738986524</v>
      </c>
      <c r="F255" s="330">
        <f t="shared" si="110"/>
        <v>134.48453738986524</v>
      </c>
      <c r="G255" s="330">
        <f t="shared" si="111"/>
        <v>1712.0388238475007</v>
      </c>
      <c r="H255" s="315">
        <f t="shared" si="112"/>
        <v>0.02</v>
      </c>
      <c r="I255" s="330">
        <f t="shared" si="113"/>
        <v>3.6161642531313194</v>
      </c>
      <c r="J255" s="330">
        <f t="shared" si="137"/>
        <v>80</v>
      </c>
      <c r="K255" s="337">
        <f t="shared" si="114"/>
        <v>-1</v>
      </c>
      <c r="L255" s="325">
        <f t="shared" si="115"/>
        <v>3.5592522160470823</v>
      </c>
      <c r="M255" s="325">
        <f t="shared" si="116"/>
        <v>3.5692522160470821</v>
      </c>
      <c r="N255" s="330">
        <f t="shared" si="117"/>
        <v>-4.9678565861798418E-2</v>
      </c>
      <c r="O255" s="330">
        <f t="shared" si="138"/>
        <v>1.0900779176612736</v>
      </c>
      <c r="P255" s="334">
        <f t="shared" ref="P255:P318" si="140">IF(H255&gt;0, $C$54*$L$55*$L$55*M255*M255/(($B$19*(B255-C255))^0.333)*1000,"")</f>
        <v>50.858545442528118</v>
      </c>
      <c r="Q255" s="330">
        <f t="shared" si="118"/>
        <v>1646.2537617990918</v>
      </c>
      <c r="R255" s="279">
        <f>IF(H255&gt;0, rate1(1,$L$52,$L$51,$L$54,L255,$L$53,$L$50,P255),"")</f>
        <v>993.28449379800645</v>
      </c>
      <c r="S255" s="325">
        <f t="shared" si="119"/>
        <v>1.5204270328143623</v>
      </c>
      <c r="T255" s="325">
        <f t="shared" si="120"/>
        <v>9.5457312417356485E-2</v>
      </c>
      <c r="U255" s="330">
        <f t="shared" si="121"/>
        <v>3.5792522160470823</v>
      </c>
      <c r="V255" s="338">
        <f t="shared" si="122"/>
        <v>3.5792522160470823</v>
      </c>
      <c r="W255" s="330">
        <f t="shared" si="123"/>
        <v>7.7080684621222417E-4</v>
      </c>
      <c r="X255" s="330">
        <f t="shared" si="124"/>
        <v>1660.8038240942183</v>
      </c>
      <c r="Y255" s="330">
        <f t="shared" ref="Y255:Y318" si="141">IF(H255&gt;0, $C$54*$L$55*$L$55*V255*V255/(($B$19*(B255-C255))^0.333)*1000,"")</f>
        <v>51.143926176300006</v>
      </c>
      <c r="Z255" s="110">
        <f>IF(H255&gt;0, rate1(1,$L$52,$L$51,$L$54,U255,$L$53,$L$50,Y255),"")</f>
        <v>995.67991971645199</v>
      </c>
      <c r="AA255" s="338">
        <f t="shared" si="125"/>
        <v>1.5301748004863382</v>
      </c>
      <c r="AB255" s="338">
        <f t="shared" si="126"/>
        <v>-1.4538730349031115E-3</v>
      </c>
      <c r="AC255" s="330">
        <f t="shared" si="127"/>
        <v>9.5457312417356485E-2</v>
      </c>
      <c r="AD255" s="330">
        <f t="shared" si="128"/>
        <v>-0.20951773618511713</v>
      </c>
      <c r="AE255" s="330">
        <f t="shared" si="129"/>
        <v>-3.1517427161367746E-2</v>
      </c>
      <c r="AF255" s="330">
        <f t="shared" si="130"/>
        <v>693.22429109212896</v>
      </c>
      <c r="AG255" s="330">
        <f t="shared" si="131"/>
        <v>688.75376434157658</v>
      </c>
      <c r="AH255" s="330">
        <f t="shared" si="132"/>
        <v>3.5595292873997173</v>
      </c>
      <c r="AI255" s="330">
        <f t="shared" si="133"/>
        <v>96.102690632326144</v>
      </c>
      <c r="AJ255" s="330">
        <f t="shared" si="134"/>
        <v>12.48083890106504</v>
      </c>
      <c r="AK255" s="339">
        <f t="shared" si="135"/>
        <v>214.59888485855208</v>
      </c>
      <c r="AL255" s="44">
        <f t="shared" si="136"/>
        <v>3.5867933882561474</v>
      </c>
    </row>
    <row r="256" spans="1:38" ht="15" x14ac:dyDescent="0.15">
      <c r="A256" s="118"/>
      <c r="B256" s="330">
        <f t="shared" si="107"/>
        <v>693.22429109212896</v>
      </c>
      <c r="C256" s="330">
        <f t="shared" si="108"/>
        <v>688.75376434157658</v>
      </c>
      <c r="D256" s="330">
        <f t="shared" si="109"/>
        <v>3.5595292873997173</v>
      </c>
      <c r="E256" s="330">
        <f t="shared" si="139"/>
        <v>134.48453738986524</v>
      </c>
      <c r="F256" s="330">
        <f t="shared" si="110"/>
        <v>134.48453738986524</v>
      </c>
      <c r="G256" s="330">
        <f t="shared" si="111"/>
        <v>1683.7349846730365</v>
      </c>
      <c r="H256" s="315">
        <f t="shared" si="112"/>
        <v>0.02</v>
      </c>
      <c r="I256" s="330">
        <f t="shared" si="113"/>
        <v>3.5764214004419048</v>
      </c>
      <c r="J256" s="330">
        <f t="shared" si="137"/>
        <v>80</v>
      </c>
      <c r="K256" s="337">
        <f t="shared" si="114"/>
        <v>-1</v>
      </c>
      <c r="L256" s="325">
        <f t="shared" si="115"/>
        <v>3.5395292873997173</v>
      </c>
      <c r="M256" s="325">
        <f t="shared" si="116"/>
        <v>3.5495292873997171</v>
      </c>
      <c r="N256" s="330">
        <f t="shared" si="117"/>
        <v>-4.9408654755467296E-2</v>
      </c>
      <c r="O256" s="330">
        <f t="shared" si="138"/>
        <v>1.071286652212238</v>
      </c>
      <c r="P256" s="334">
        <f t="shared" si="140"/>
        <v>50.483471178197213</v>
      </c>
      <c r="Q256" s="330">
        <f t="shared" si="118"/>
        <v>1617.7948670591027</v>
      </c>
      <c r="R256" s="279">
        <f>IF(H256&gt;0, rate1(1,$L$52,$L$51,$L$54,L256,$L$53,$L$50,P256),"")</f>
        <v>990.0955859875362</v>
      </c>
      <c r="S256" s="325">
        <f t="shared" si="119"/>
        <v>1.5252485998050507</v>
      </c>
      <c r="T256" s="325">
        <f t="shared" si="120"/>
        <v>9.4067180329096792E-2</v>
      </c>
      <c r="U256" s="330">
        <f t="shared" si="121"/>
        <v>3.5595292873997173</v>
      </c>
      <c r="V256" s="338">
        <f t="shared" si="122"/>
        <v>3.5595292873997173</v>
      </c>
      <c r="W256" s="330">
        <f t="shared" si="123"/>
        <v>7.6233542157666534E-4</v>
      </c>
      <c r="X256" s="330">
        <f t="shared" si="124"/>
        <v>1632.1847963370431</v>
      </c>
      <c r="Y256" s="330">
        <f t="shared" si="141"/>
        <v>50.768323506461776</v>
      </c>
      <c r="Z256" s="110">
        <f>IF(H256&gt;0, rate1(1,$L$52,$L$51,$L$54,U256,$L$53,$L$50,Y256),"")</f>
        <v>992.52166474574824</v>
      </c>
      <c r="AA256" s="338">
        <f t="shared" si="125"/>
        <v>1.5350539340374569</v>
      </c>
      <c r="AB256" s="338">
        <f t="shared" si="126"/>
        <v>-1.4247823874953462E-3</v>
      </c>
      <c r="AC256" s="330">
        <f t="shared" si="127"/>
        <v>9.4067180329096792E-2</v>
      </c>
      <c r="AD256" s="330">
        <f t="shared" si="128"/>
        <v>-0.21261400554401028</v>
      </c>
      <c r="AE256" s="330">
        <f t="shared" si="129"/>
        <v>-3.2674081476480751E-2</v>
      </c>
      <c r="AF256" s="330">
        <f t="shared" si="130"/>
        <v>693.08081525704438</v>
      </c>
      <c r="AG256" s="330">
        <f t="shared" si="131"/>
        <v>688.65969716124744</v>
      </c>
      <c r="AH256" s="330">
        <f t="shared" si="132"/>
        <v>3.5398045206702848</v>
      </c>
      <c r="AI256" s="330">
        <f t="shared" si="133"/>
        <v>95.008180685173713</v>
      </c>
      <c r="AJ256" s="330">
        <f t="shared" si="134"/>
        <v>12.507230062366476</v>
      </c>
      <c r="AK256" s="339">
        <f t="shared" si="135"/>
        <v>214.76341639599082</v>
      </c>
      <c r="AL256" s="44">
        <f t="shared" si="136"/>
        <v>3.5944816035067335</v>
      </c>
    </row>
    <row r="257" spans="1:38" ht="15" x14ac:dyDescent="0.15">
      <c r="A257" s="118"/>
      <c r="B257" s="330">
        <f t="shared" si="107"/>
        <v>693.08081525704438</v>
      </c>
      <c r="C257" s="330">
        <f t="shared" si="108"/>
        <v>688.65969716124744</v>
      </c>
      <c r="D257" s="330">
        <f t="shared" si="109"/>
        <v>3.5398045206702848</v>
      </c>
      <c r="E257" s="330">
        <f t="shared" si="139"/>
        <v>134.48453738986524</v>
      </c>
      <c r="F257" s="330">
        <f t="shared" si="110"/>
        <v>134.48453738986524</v>
      </c>
      <c r="G257" s="330">
        <f t="shared" si="111"/>
        <v>1655.7422314579558</v>
      </c>
      <c r="H257" s="315">
        <f t="shared" si="112"/>
        <v>0.02</v>
      </c>
      <c r="I257" s="330">
        <f t="shared" si="113"/>
        <v>3.5368944766375536</v>
      </c>
      <c r="J257" s="330">
        <f t="shared" si="137"/>
        <v>80</v>
      </c>
      <c r="K257" s="337">
        <f t="shared" si="114"/>
        <v>-1</v>
      </c>
      <c r="L257" s="325">
        <f t="shared" si="115"/>
        <v>3.5198045206702848</v>
      </c>
      <c r="M257" s="325">
        <f t="shared" si="116"/>
        <v>3.5298045206702851</v>
      </c>
      <c r="N257" s="330">
        <f t="shared" si="117"/>
        <v>-4.9138671678694124E-2</v>
      </c>
      <c r="O257" s="330">
        <f t="shared" si="138"/>
        <v>1.0527092597925107</v>
      </c>
      <c r="P257" s="334">
        <f t="shared" si="140"/>
        <v>50.109058488792797</v>
      </c>
      <c r="Q257" s="330">
        <f t="shared" si="118"/>
        <v>1589.6478763812875</v>
      </c>
      <c r="R257" s="279">
        <f>IF(H257&gt;0, rate1(1,$L$52,$L$51,$L$54,L257,$L$53,$L$50,P257),"")</f>
        <v>986.86535936559812</v>
      </c>
      <c r="S257" s="325">
        <f t="shared" si="119"/>
        <v>1.5301520425969961</v>
      </c>
      <c r="T257" s="325">
        <f t="shared" si="120"/>
        <v>9.2687885230025802E-2</v>
      </c>
      <c r="U257" s="330">
        <f t="shared" si="121"/>
        <v>3.5398045206702848</v>
      </c>
      <c r="V257" s="338">
        <f t="shared" si="122"/>
        <v>3.5398045206702848</v>
      </c>
      <c r="W257" s="330">
        <f t="shared" si="123"/>
        <v>7.5391002346059111E-4</v>
      </c>
      <c r="X257" s="330">
        <f t="shared" si="124"/>
        <v>1603.8785439101384</v>
      </c>
      <c r="Y257" s="330">
        <f t="shared" si="141"/>
        <v>50.393380400270281</v>
      </c>
      <c r="Z257" s="110">
        <f>IF(H257&gt;0, rate1(1,$L$52,$L$51,$L$54,U257,$L$53,$L$50,Y257),"")</f>
        <v>989.32265635165709</v>
      </c>
      <c r="AA257" s="338">
        <f t="shared" si="125"/>
        <v>1.5400154562083341</v>
      </c>
      <c r="AB257" s="338">
        <f t="shared" si="126"/>
        <v>-1.3960897133465343E-3</v>
      </c>
      <c r="AC257" s="330">
        <f t="shared" si="127"/>
        <v>9.2687885230025802E-2</v>
      </c>
      <c r="AD257" s="330">
        <f t="shared" si="128"/>
        <v>-0.21577792988118683</v>
      </c>
      <c r="AE257" s="330">
        <f t="shared" si="129"/>
        <v>-3.3883143439286466E-2</v>
      </c>
      <c r="AF257" s="330">
        <f t="shared" si="130"/>
        <v>692.93898870013561</v>
      </c>
      <c r="AG257" s="330">
        <f t="shared" si="131"/>
        <v>688.56700927601742</v>
      </c>
      <c r="AH257" s="330">
        <f t="shared" si="132"/>
        <v>3.5200779139329819</v>
      </c>
      <c r="AI257" s="330">
        <f t="shared" si="133"/>
        <v>93.921510518526844</v>
      </c>
      <c r="AJ257" s="330">
        <f t="shared" si="134"/>
        <v>12.533319370843845</v>
      </c>
      <c r="AK257" s="339">
        <f t="shared" si="135"/>
        <v>214.92338499364058</v>
      </c>
      <c r="AL257" s="44">
        <f t="shared" si="136"/>
        <v>3.6020822579615475</v>
      </c>
    </row>
    <row r="258" spans="1:38" ht="15" x14ac:dyDescent="0.15">
      <c r="A258" s="118"/>
      <c r="B258" s="330">
        <f t="shared" si="107"/>
        <v>692.93898870013561</v>
      </c>
      <c r="C258" s="330">
        <f t="shared" si="108"/>
        <v>688.56700927601742</v>
      </c>
      <c r="D258" s="330">
        <f t="shared" si="109"/>
        <v>3.5200779139329819</v>
      </c>
      <c r="E258" s="330">
        <f t="shared" si="139"/>
        <v>134.48453738986524</v>
      </c>
      <c r="F258" s="330">
        <f t="shared" si="110"/>
        <v>134.48453738986524</v>
      </c>
      <c r="G258" s="330">
        <f t="shared" si="111"/>
        <v>1628.0589006069615</v>
      </c>
      <c r="H258" s="315">
        <f t="shared" si="112"/>
        <v>0.02</v>
      </c>
      <c r="I258" s="330">
        <f t="shared" si="113"/>
        <v>3.4975835392945558</v>
      </c>
      <c r="J258" s="330">
        <f t="shared" si="137"/>
        <v>80</v>
      </c>
      <c r="K258" s="337">
        <f t="shared" si="114"/>
        <v>-1</v>
      </c>
      <c r="L258" s="325">
        <f t="shared" si="115"/>
        <v>3.5000779139329818</v>
      </c>
      <c r="M258" s="325">
        <f t="shared" si="116"/>
        <v>3.5100779139329816</v>
      </c>
      <c r="N258" s="330">
        <f t="shared" si="117"/>
        <v>-4.8868616592040226E-2</v>
      </c>
      <c r="O258" s="330">
        <f t="shared" si="138"/>
        <v>1.0343443529016834</v>
      </c>
      <c r="P258" s="334">
        <f t="shared" si="140"/>
        <v>49.735310126667542</v>
      </c>
      <c r="Q258" s="330">
        <f t="shared" si="118"/>
        <v>1561.8111266863004</v>
      </c>
      <c r="R258" s="279">
        <f>IF(H258&gt;0, rate1(1,$L$52,$L$51,$L$54,L258,$L$53,$L$50,P258),"")</f>
        <v>983.59304534296632</v>
      </c>
      <c r="S258" s="325">
        <f t="shared" si="119"/>
        <v>1.5351397438627901</v>
      </c>
      <c r="T258" s="325">
        <f t="shared" si="120"/>
        <v>9.1319355649596728E-2</v>
      </c>
      <c r="U258" s="330">
        <f t="shared" si="121"/>
        <v>3.5200779139329819</v>
      </c>
      <c r="V258" s="338">
        <f t="shared" si="122"/>
        <v>3.5200779139329819</v>
      </c>
      <c r="W258" s="330">
        <f t="shared" si="123"/>
        <v>7.4553066414040359E-4</v>
      </c>
      <c r="X258" s="330">
        <f t="shared" si="124"/>
        <v>1575.8834039664987</v>
      </c>
      <c r="Y258" s="330">
        <f t="shared" si="141"/>
        <v>50.019099591149008</v>
      </c>
      <c r="Z258" s="110">
        <f>IF(H258&gt;0, rate1(1,$L$52,$L$51,$L$54,U258,$L$53,$L$50,Y258),"")</f>
        <v>986.08213958183831</v>
      </c>
      <c r="AA258" s="338">
        <f t="shared" si="125"/>
        <v>1.5450617510988207</v>
      </c>
      <c r="AB258" s="338">
        <f t="shared" si="126"/>
        <v>-1.3677911954699559E-3</v>
      </c>
      <c r="AC258" s="330">
        <f t="shared" si="127"/>
        <v>9.1319355649596728E-2</v>
      </c>
      <c r="AD258" s="330">
        <f t="shared" si="128"/>
        <v>-0.21901161980098052</v>
      </c>
      <c r="AE258" s="330">
        <f t="shared" si="129"/>
        <v>-3.5147420333411512E-2</v>
      </c>
      <c r="AF258" s="330">
        <f t="shared" si="130"/>
        <v>692.79880072789399</v>
      </c>
      <c r="AG258" s="330">
        <f t="shared" si="131"/>
        <v>688.47568992036781</v>
      </c>
      <c r="AH258" s="330">
        <f t="shared" si="132"/>
        <v>3.5003494652317597</v>
      </c>
      <c r="AI258" s="330">
        <f t="shared" si="133"/>
        <v>92.842620311284165</v>
      </c>
      <c r="AJ258" s="330">
        <f t="shared" si="134"/>
        <v>12.55910898759698</v>
      </c>
      <c r="AK258" s="339">
        <f t="shared" si="135"/>
        <v>215.07889480504844</v>
      </c>
      <c r="AL258" s="44">
        <f t="shared" si="136"/>
        <v>3.6095959788030294</v>
      </c>
    </row>
    <row r="259" spans="1:38" ht="15" x14ac:dyDescent="0.15">
      <c r="A259" s="118"/>
      <c r="B259" s="330">
        <f t="shared" si="107"/>
        <v>692.79880072789399</v>
      </c>
      <c r="C259" s="330">
        <f t="shared" si="108"/>
        <v>688.47568992036781</v>
      </c>
      <c r="D259" s="330">
        <f t="shared" si="109"/>
        <v>3.5003494652317597</v>
      </c>
      <c r="E259" s="330">
        <f t="shared" si="139"/>
        <v>134.48453738986524</v>
      </c>
      <c r="F259" s="330">
        <f t="shared" si="110"/>
        <v>134.48453738986524</v>
      </c>
      <c r="G259" s="330">
        <f t="shared" si="111"/>
        <v>1600.6833276343643</v>
      </c>
      <c r="H259" s="315">
        <f t="shared" si="112"/>
        <v>0.02</v>
      </c>
      <c r="I259" s="330">
        <f t="shared" si="113"/>
        <v>3.4584886460209421</v>
      </c>
      <c r="J259" s="330">
        <f t="shared" si="137"/>
        <v>80</v>
      </c>
      <c r="K259" s="337">
        <f t="shared" si="114"/>
        <v>-1</v>
      </c>
      <c r="L259" s="325">
        <f t="shared" si="115"/>
        <v>3.4803494652317597</v>
      </c>
      <c r="M259" s="325">
        <f t="shared" si="116"/>
        <v>3.4903494652317599</v>
      </c>
      <c r="N259" s="330">
        <f t="shared" si="117"/>
        <v>-4.8598489455605076E-2</v>
      </c>
      <c r="O259" s="330">
        <f t="shared" si="138"/>
        <v>1.0161905536173612</v>
      </c>
      <c r="P259" s="334">
        <f t="shared" si="140"/>
        <v>49.362228869652988</v>
      </c>
      <c r="Q259" s="330">
        <f t="shared" si="118"/>
        <v>1534.2829540046771</v>
      </c>
      <c r="R259" s="279">
        <f>IF(H259&gt;0, rate1(1,$L$52,$L$51,$L$54,L259,$L$53,$L$50,P259),"")</f>
        <v>980.2778566574417</v>
      </c>
      <c r="S259" s="325">
        <f t="shared" si="119"/>
        <v>1.5402141680472983</v>
      </c>
      <c r="T259" s="325">
        <f t="shared" si="120"/>
        <v>8.9961523281170311E-2</v>
      </c>
      <c r="U259" s="330">
        <f t="shared" si="121"/>
        <v>3.5003494652317597</v>
      </c>
      <c r="V259" s="338">
        <f t="shared" si="122"/>
        <v>3.5003494652317597</v>
      </c>
      <c r="W259" s="330">
        <f t="shared" si="123"/>
        <v>7.3719735589961033E-4</v>
      </c>
      <c r="X259" s="330">
        <f t="shared" si="124"/>
        <v>1548.1977127691209</v>
      </c>
      <c r="Y259" s="330">
        <f t="shared" si="141"/>
        <v>49.64548383771276</v>
      </c>
      <c r="Z259" s="110">
        <f>IF(H259&gt;0, rate1(1,$L$52,$L$51,$L$54,U259,$L$53,$L$50,Y259),"")</f>
        <v>982.79934121790586</v>
      </c>
      <c r="AA259" s="338">
        <f t="shared" si="125"/>
        <v>1.5501952841080719</v>
      </c>
      <c r="AB259" s="338">
        <f t="shared" si="126"/>
        <v>-1.3398830873199679E-3</v>
      </c>
      <c r="AC259" s="330">
        <f t="shared" si="127"/>
        <v>8.9961523281170311E-2</v>
      </c>
      <c r="AD259" s="330">
        <f t="shared" si="128"/>
        <v>-0.22231726709974647</v>
      </c>
      <c r="AE259" s="330">
        <f t="shared" si="129"/>
        <v>-3.6469894875437031E-2</v>
      </c>
      <c r="AF259" s="330">
        <f t="shared" si="130"/>
        <v>692.66024071515722</v>
      </c>
      <c r="AG259" s="330">
        <f t="shared" si="131"/>
        <v>688.38572839708661</v>
      </c>
      <c r="AH259" s="330">
        <f t="shared" si="132"/>
        <v>3.4806191725794493</v>
      </c>
      <c r="AI259" s="330">
        <f t="shared" si="133"/>
        <v>91.771453032634795</v>
      </c>
      <c r="AJ259" s="330">
        <f t="shared" si="134"/>
        <v>12.584601057883823</v>
      </c>
      <c r="AK259" s="339">
        <f t="shared" si="135"/>
        <v>215.23004805940189</v>
      </c>
      <c r="AL259" s="44">
        <f t="shared" si="136"/>
        <v>3.6170233884279321</v>
      </c>
    </row>
    <row r="260" spans="1:38" ht="15" x14ac:dyDescent="0.15">
      <c r="A260" s="118"/>
      <c r="B260" s="330">
        <f t="shared" si="107"/>
        <v>692.66024071515722</v>
      </c>
      <c r="C260" s="330">
        <f t="shared" si="108"/>
        <v>688.38572839708661</v>
      </c>
      <c r="D260" s="330">
        <f t="shared" si="109"/>
        <v>3.4806191725794493</v>
      </c>
      <c r="E260" s="330">
        <f t="shared" si="139"/>
        <v>134.48453738986524</v>
      </c>
      <c r="F260" s="330">
        <f t="shared" si="110"/>
        <v>134.48453738986524</v>
      </c>
      <c r="G260" s="330">
        <f t="shared" si="111"/>
        <v>1573.6138471633274</v>
      </c>
      <c r="H260" s="315">
        <f t="shared" si="112"/>
        <v>0.02</v>
      </c>
      <c r="I260" s="330">
        <f t="shared" si="113"/>
        <v>3.419609854456485</v>
      </c>
      <c r="J260" s="330">
        <f t="shared" si="137"/>
        <v>80</v>
      </c>
      <c r="K260" s="337">
        <f t="shared" si="114"/>
        <v>-1</v>
      </c>
      <c r="L260" s="325">
        <f t="shared" si="115"/>
        <v>3.4606191725794493</v>
      </c>
      <c r="M260" s="325">
        <f t="shared" si="116"/>
        <v>3.4706191725794495</v>
      </c>
      <c r="N260" s="330">
        <f t="shared" si="117"/>
        <v>-4.8328290229056492E-2</v>
      </c>
      <c r="O260" s="330">
        <f t="shared" si="138"/>
        <v>0.9982464931704339</v>
      </c>
      <c r="P260" s="334">
        <f t="shared" si="140"/>
        <v>48.98981752144055</v>
      </c>
      <c r="Q260" s="330">
        <f t="shared" si="118"/>
        <v>1507.0616934760885</v>
      </c>
      <c r="R260" s="279">
        <f>IF(H260&gt;0, rate1(1,$L$52,$L$51,$L$54,L260,$L$53,$L$50,P260),"")</f>
        <v>976.91898681283988</v>
      </c>
      <c r="S260" s="325">
        <f t="shared" si="119"/>
        <v>1.5453778653702679</v>
      </c>
      <c r="T260" s="325">
        <f t="shared" si="120"/>
        <v>8.8614322835132764E-2</v>
      </c>
      <c r="U260" s="330">
        <f t="shared" si="121"/>
        <v>3.4806191725794493</v>
      </c>
      <c r="V260" s="338">
        <f t="shared" si="122"/>
        <v>3.4806191725794493</v>
      </c>
      <c r="W260" s="330">
        <f t="shared" si="123"/>
        <v>7.2891011101283709E-4</v>
      </c>
      <c r="X260" s="330">
        <f t="shared" si="124"/>
        <v>1520.8198056902672</v>
      </c>
      <c r="Y260" s="330">
        <f t="shared" si="141"/>
        <v>49.272535924142751</v>
      </c>
      <c r="Z260" s="110">
        <f>IF(H260&gt;0, rate1(1,$L$52,$L$51,$L$54,U260,$L$53,$L$50,Y260),"")</f>
        <v>979.47346922890881</v>
      </c>
      <c r="AA260" s="338">
        <f t="shared" si="125"/>
        <v>1.5554186058917472</v>
      </c>
      <c r="AB260" s="338">
        <f t="shared" si="126"/>
        <v>-1.3123617093139008E-3</v>
      </c>
      <c r="AC260" s="330">
        <f t="shared" si="127"/>
        <v>8.8614322835132764E-2</v>
      </c>
      <c r="AD260" s="330">
        <f t="shared" si="128"/>
        <v>-0.22569714872402813</v>
      </c>
      <c r="AE260" s="330">
        <f t="shared" si="129"/>
        <v>-3.7853737756677379E-2</v>
      </c>
      <c r="AF260" s="330">
        <f t="shared" si="130"/>
        <v>692.52329810209301</v>
      </c>
      <c r="AG260" s="330">
        <f t="shared" si="131"/>
        <v>688.29711407425145</v>
      </c>
      <c r="AH260" s="330">
        <f t="shared" si="132"/>
        <v>3.46088703395715</v>
      </c>
      <c r="AI260" s="330">
        <f t="shared" si="133"/>
        <v>90.707954325090498</v>
      </c>
      <c r="AJ260" s="330">
        <f t="shared" si="134"/>
        <v>12.609797711863015</v>
      </c>
      <c r="AK260" s="339">
        <f t="shared" si="135"/>
        <v>215.37694509422403</v>
      </c>
      <c r="AL260" s="44">
        <f t="shared" si="136"/>
        <v>3.624365104670543</v>
      </c>
    </row>
    <row r="261" spans="1:38" ht="15" x14ac:dyDescent="0.15">
      <c r="A261" s="118"/>
      <c r="B261" s="330">
        <f t="shared" si="107"/>
        <v>692.52329810209301</v>
      </c>
      <c r="C261" s="330">
        <f t="shared" si="108"/>
        <v>688.29711407425145</v>
      </c>
      <c r="D261" s="330">
        <f t="shared" si="109"/>
        <v>3.46088703395715</v>
      </c>
      <c r="E261" s="330">
        <f t="shared" si="139"/>
        <v>134.48453738986524</v>
      </c>
      <c r="F261" s="330">
        <f t="shared" si="110"/>
        <v>134.48453738986524</v>
      </c>
      <c r="G261" s="330">
        <f t="shared" si="111"/>
        <v>1546.848792925518</v>
      </c>
      <c r="H261" s="315">
        <f t="shared" si="112"/>
        <v>0.02</v>
      </c>
      <c r="I261" s="330">
        <f t="shared" si="113"/>
        <v>3.3809472222732442</v>
      </c>
      <c r="J261" s="330">
        <f t="shared" si="137"/>
        <v>80</v>
      </c>
      <c r="K261" s="337">
        <f t="shared" si="114"/>
        <v>-1</v>
      </c>
      <c r="L261" s="325">
        <f t="shared" si="115"/>
        <v>3.44088703395715</v>
      </c>
      <c r="M261" s="325">
        <f t="shared" si="116"/>
        <v>3.4508870339571498</v>
      </c>
      <c r="N261" s="330">
        <f t="shared" si="117"/>
        <v>-4.8058018871611097E-2</v>
      </c>
      <c r="O261" s="330">
        <f t="shared" si="138"/>
        <v>0.98051081154012676</v>
      </c>
      <c r="P261" s="334">
        <f t="shared" si="140"/>
        <v>48.618078911976191</v>
      </c>
      <c r="Q261" s="330">
        <f t="shared" si="118"/>
        <v>1480.145679348997</v>
      </c>
      <c r="R261" s="279">
        <f>IF(H261&gt;0, rate1(1,$L$52,$L$51,$L$54,L261,$L$53,$L$50,P261),"")</f>
        <v>973.51560949791713</v>
      </c>
      <c r="S261" s="325">
        <f t="shared" si="119"/>
        <v>1.5506334760460156</v>
      </c>
      <c r="T261" s="325">
        <f t="shared" si="120"/>
        <v>8.7277691898984641E-2</v>
      </c>
      <c r="U261" s="330">
        <f t="shared" si="121"/>
        <v>3.46088703395715</v>
      </c>
      <c r="V261" s="338">
        <f t="shared" si="122"/>
        <v>3.46088703395715</v>
      </c>
      <c r="W261" s="330">
        <f t="shared" si="123"/>
        <v>7.2066894177957863E-4</v>
      </c>
      <c r="X261" s="330">
        <f t="shared" si="124"/>
        <v>1493.748017211125</v>
      </c>
      <c r="Y261" s="330">
        <f t="shared" si="141"/>
        <v>48.90025866057502</v>
      </c>
      <c r="Z261" s="110">
        <f>IF(H261&gt;0, rate1(1,$L$52,$L$51,$L$54,U261,$L$53,$L$50,Y261),"")</f>
        <v>976.10371220534932</v>
      </c>
      <c r="AA261" s="338">
        <f t="shared" si="125"/>
        <v>1.5607343565322347</v>
      </c>
      <c r="AB261" s="338">
        <f t="shared" si="126"/>
        <v>-1.2852234456194765E-3</v>
      </c>
      <c r="AC261" s="330">
        <f t="shared" si="127"/>
        <v>8.7277691898984641E-2</v>
      </c>
      <c r="AD261" s="330">
        <f t="shared" si="128"/>
        <v>-0.22915363095472366</v>
      </c>
      <c r="AE261" s="330">
        <f t="shared" si="129"/>
        <v>-3.9302321210208775E-2</v>
      </c>
      <c r="AF261" s="330">
        <f t="shared" si="130"/>
        <v>692.38796239132239</v>
      </c>
      <c r="AG261" s="330">
        <f t="shared" si="131"/>
        <v>688.20983638235248</v>
      </c>
      <c r="AH261" s="330">
        <f t="shared" si="132"/>
        <v>3.4411530473134904</v>
      </c>
      <c r="AI261" s="330">
        <f t="shared" si="133"/>
        <v>89.652072393577143</v>
      </c>
      <c r="AJ261" s="330">
        <f t="shared" si="134"/>
        <v>12.634701065305675</v>
      </c>
      <c r="AK261" s="339">
        <f t="shared" si="135"/>
        <v>215.51968438719786</v>
      </c>
      <c r="AL261" s="44">
        <f t="shared" si="136"/>
        <v>3.6316217410165503</v>
      </c>
    </row>
    <row r="262" spans="1:38" ht="15" x14ac:dyDescent="0.15">
      <c r="A262" s="118"/>
      <c r="B262" s="330">
        <f t="shared" si="107"/>
        <v>692.38796239132239</v>
      </c>
      <c r="C262" s="330">
        <f t="shared" si="108"/>
        <v>688.20983638235248</v>
      </c>
      <c r="D262" s="330">
        <f t="shared" si="109"/>
        <v>3.4411530473134904</v>
      </c>
      <c r="E262" s="330">
        <f t="shared" si="139"/>
        <v>134.48453738986524</v>
      </c>
      <c r="F262" s="330">
        <f t="shared" si="110"/>
        <v>134.48453738986524</v>
      </c>
      <c r="G262" s="330">
        <f t="shared" si="111"/>
        <v>1520.3864977606245</v>
      </c>
      <c r="H262" s="315">
        <f t="shared" si="112"/>
        <v>0.02</v>
      </c>
      <c r="I262" s="330">
        <f t="shared" si="113"/>
        <v>3.3425008071759295</v>
      </c>
      <c r="J262" s="330">
        <f t="shared" si="137"/>
        <v>80</v>
      </c>
      <c r="K262" s="337">
        <f t="shared" si="114"/>
        <v>-1</v>
      </c>
      <c r="L262" s="325">
        <f t="shared" si="115"/>
        <v>3.4211530473134903</v>
      </c>
      <c r="M262" s="325">
        <f t="shared" si="116"/>
        <v>3.4311530473134901</v>
      </c>
      <c r="N262" s="330">
        <f t="shared" si="117"/>
        <v>-4.7787675342005898E-2</v>
      </c>
      <c r="O262" s="330">
        <f t="shared" si="138"/>
        <v>0.96298215706790824</v>
      </c>
      <c r="P262" s="334">
        <f t="shared" si="140"/>
        <v>48.247015897861246</v>
      </c>
      <c r="Q262" s="330">
        <f t="shared" si="118"/>
        <v>1453.5332449801631</v>
      </c>
      <c r="R262" s="279">
        <f>IF(H262&gt;0, rate1(1,$L$52,$L$51,$L$54,L262,$L$53,$L$50,P262),"")</f>
        <v>970.06687798433188</v>
      </c>
      <c r="S262" s="325">
        <f t="shared" si="119"/>
        <v>1.5559837347345626</v>
      </c>
      <c r="T262" s="325">
        <f t="shared" si="120"/>
        <v>8.5951570804172275E-2</v>
      </c>
      <c r="U262" s="330">
        <f t="shared" si="121"/>
        <v>3.4411530473134904</v>
      </c>
      <c r="V262" s="338">
        <f t="shared" si="122"/>
        <v>3.4411530473134904</v>
      </c>
      <c r="W262" s="330">
        <f t="shared" si="123"/>
        <v>7.1247386050110606E-4</v>
      </c>
      <c r="X262" s="330">
        <f t="shared" si="124"/>
        <v>1466.9806809213076</v>
      </c>
      <c r="Y262" s="330">
        <f t="shared" si="141"/>
        <v>48.528654883494852</v>
      </c>
      <c r="Z262" s="110">
        <f>IF(H262&gt;0, rate1(1,$L$52,$L$51,$L$54,U262,$L$53,$L$50,Y262),"")</f>
        <v>972.68923877286613</v>
      </c>
      <c r="AA262" s="338">
        <f t="shared" si="125"/>
        <v>1.5661452699358849</v>
      </c>
      <c r="AB262" s="338">
        <f t="shared" si="126"/>
        <v>-1.2584647410050652E-3</v>
      </c>
      <c r="AC262" s="330">
        <f t="shared" si="127"/>
        <v>8.5951570804172275E-2</v>
      </c>
      <c r="AD262" s="330">
        <f t="shared" si="128"/>
        <v>-0.23268917383216872</v>
      </c>
      <c r="AE262" s="330">
        <f t="shared" si="129"/>
        <v>-4.0819233682285162E-2</v>
      </c>
      <c r="AF262" s="330">
        <f t="shared" si="130"/>
        <v>692.25422314517618</v>
      </c>
      <c r="AG262" s="330">
        <f t="shared" si="131"/>
        <v>688.12388481154835</v>
      </c>
      <c r="AH262" s="330">
        <f t="shared" si="132"/>
        <v>3.4214172105638734</v>
      </c>
      <c r="AI262" s="330">
        <f t="shared" si="133"/>
        <v>88.60375790045326</v>
      </c>
      <c r="AJ262" s="330">
        <f t="shared" si="134"/>
        <v>12.659313220278023</v>
      </c>
      <c r="AK262" s="339">
        <f t="shared" si="135"/>
        <v>215.65836258716314</v>
      </c>
      <c r="AL262" s="44">
        <f t="shared" si="136"/>
        <v>3.6387939068080364</v>
      </c>
    </row>
    <row r="263" spans="1:38" ht="15" x14ac:dyDescent="0.15">
      <c r="A263" s="118"/>
      <c r="B263" s="330">
        <f t="shared" si="107"/>
        <v>692.25422314517618</v>
      </c>
      <c r="C263" s="330">
        <f t="shared" si="108"/>
        <v>688.12388481154835</v>
      </c>
      <c r="D263" s="330">
        <f t="shared" si="109"/>
        <v>3.4214172105638734</v>
      </c>
      <c r="E263" s="330">
        <f t="shared" si="139"/>
        <v>134.48453738986524</v>
      </c>
      <c r="F263" s="330">
        <f t="shared" si="110"/>
        <v>134.48453738986524</v>
      </c>
      <c r="G263" s="330">
        <f t="shared" si="111"/>
        <v>1494.2252936158397</v>
      </c>
      <c r="H263" s="315">
        <f t="shared" si="112"/>
        <v>0.02</v>
      </c>
      <c r="I263" s="330">
        <f t="shared" si="113"/>
        <v>3.3042706669022666</v>
      </c>
      <c r="J263" s="330">
        <f t="shared" si="137"/>
        <v>80</v>
      </c>
      <c r="K263" s="337">
        <f t="shared" si="114"/>
        <v>-1</v>
      </c>
      <c r="L263" s="325">
        <f t="shared" si="115"/>
        <v>3.4014172105638734</v>
      </c>
      <c r="M263" s="325">
        <f t="shared" si="116"/>
        <v>3.4114172105638731</v>
      </c>
      <c r="N263" s="330">
        <f t="shared" si="117"/>
        <v>-4.7517259598512496E-2</v>
      </c>
      <c r="O263" s="330">
        <f t="shared" si="138"/>
        <v>0.94565918608926902</v>
      </c>
      <c r="P263" s="334">
        <f t="shared" si="140"/>
        <v>47.876631362761856</v>
      </c>
      <c r="Q263" s="330">
        <f t="shared" si="118"/>
        <v>1427.2227228341433</v>
      </c>
      <c r="R263" s="279">
        <f>IF(H263&gt;0, rate1(1,$L$52,$L$51,$L$54,L263,$L$53,$L$50,P263),"")</f>
        <v>966.57192450278137</v>
      </c>
      <c r="S263" s="325">
        <f t="shared" si="119"/>
        <v>1.561431475240415</v>
      </c>
      <c r="T263" s="325">
        <f t="shared" si="120"/>
        <v>8.4635902499347326E-2</v>
      </c>
      <c r="U263" s="330">
        <f t="shared" si="121"/>
        <v>3.4214172105638734</v>
      </c>
      <c r="V263" s="338">
        <f t="shared" si="122"/>
        <v>3.4214172105638734</v>
      </c>
      <c r="W263" s="330">
        <f t="shared" si="123"/>
        <v>7.0432487948579592E-4</v>
      </c>
      <c r="X263" s="330">
        <f t="shared" si="124"/>
        <v>1440.5161295183616</v>
      </c>
      <c r="Y263" s="330">
        <f t="shared" si="141"/>
        <v>48.157727456139654</v>
      </c>
      <c r="Z263" s="110">
        <f>IF(H263&gt;0, rate1(1,$L$52,$L$51,$L$54,U263,$L$53,$L$50,Y263),"")</f>
        <v>969.22919698475005</v>
      </c>
      <c r="AA263" s="338">
        <f t="shared" si="125"/>
        <v>1.5716541784730771</v>
      </c>
      <c r="AB263" s="338">
        <f t="shared" si="126"/>
        <v>-1.232082097898926E-3</v>
      </c>
      <c r="AC263" s="330">
        <f t="shared" si="127"/>
        <v>8.4635902499347326E-2</v>
      </c>
      <c r="AD263" s="330">
        <f t="shared" si="128"/>
        <v>-0.23630633583843724</v>
      </c>
      <c r="AE263" s="330">
        <f t="shared" si="129"/>
        <v>-4.2408295711522104E-2</v>
      </c>
      <c r="AF263" s="330">
        <f t="shared" si="130"/>
        <v>692.12206998307829</v>
      </c>
      <c r="AG263" s="330">
        <f t="shared" si="131"/>
        <v>688.03924890904898</v>
      </c>
      <c r="AH263" s="330">
        <f t="shared" si="132"/>
        <v>3.401679521589736</v>
      </c>
      <c r="AI263" s="330">
        <f t="shared" si="133"/>
        <v>87.562963866227818</v>
      </c>
      <c r="AJ263" s="330">
        <f t="shared" si="134"/>
        <v>12.683636265796419</v>
      </c>
      <c r="AK263" s="339">
        <f t="shared" si="135"/>
        <v>215.79307454432583</v>
      </c>
      <c r="AL263" s="44">
        <f t="shared" si="136"/>
        <v>3.6458822074400725</v>
      </c>
    </row>
    <row r="264" spans="1:38" ht="15" x14ac:dyDescent="0.15">
      <c r="A264" s="118"/>
      <c r="B264" s="330">
        <f t="shared" si="107"/>
        <v>692.12206998307829</v>
      </c>
      <c r="C264" s="330">
        <f t="shared" si="108"/>
        <v>688.03924890904898</v>
      </c>
      <c r="D264" s="330">
        <f t="shared" si="109"/>
        <v>3.401679521589736</v>
      </c>
      <c r="E264" s="330">
        <f t="shared" si="139"/>
        <v>134.48453738986524</v>
      </c>
      <c r="F264" s="330">
        <f t="shared" si="110"/>
        <v>134.48453738986524</v>
      </c>
      <c r="G264" s="330">
        <f t="shared" si="111"/>
        <v>1468.363511545419</v>
      </c>
      <c r="H264" s="315">
        <f t="shared" si="112"/>
        <v>0.02</v>
      </c>
      <c r="I264" s="330">
        <f t="shared" si="113"/>
        <v>3.2662568592234495</v>
      </c>
      <c r="J264" s="330">
        <f t="shared" si="137"/>
        <v>80</v>
      </c>
      <c r="K264" s="337">
        <f t="shared" si="114"/>
        <v>-1</v>
      </c>
      <c r="L264" s="325">
        <f t="shared" si="115"/>
        <v>3.3816795215897359</v>
      </c>
      <c r="M264" s="325">
        <f t="shared" si="116"/>
        <v>3.3916795215897357</v>
      </c>
      <c r="N264" s="330">
        <f t="shared" si="117"/>
        <v>-4.7246771598919324E-2</v>
      </c>
      <c r="O264" s="330">
        <f t="shared" si="138"/>
        <v>0.92854056258255468</v>
      </c>
      <c r="P264" s="334">
        <f t="shared" si="140"/>
        <v>47.506928217827763</v>
      </c>
      <c r="Q264" s="330">
        <f t="shared" si="118"/>
        <v>1401.2124444828435</v>
      </c>
      <c r="R264" s="279">
        <f>IF(H264&gt;0, rate1(1,$L$52,$L$51,$L$54,L264,$L$53,$L$50,P264),"")</f>
        <v>963.0298595963975</v>
      </c>
      <c r="S264" s="325">
        <f t="shared" si="119"/>
        <v>1.5669796354762002</v>
      </c>
      <c r="T264" s="325">
        <f t="shared" si="120"/>
        <v>8.3330632429570881E-2</v>
      </c>
      <c r="U264" s="330">
        <f t="shared" si="121"/>
        <v>3.401679521589736</v>
      </c>
      <c r="V264" s="338">
        <f t="shared" si="122"/>
        <v>3.401679521589736</v>
      </c>
      <c r="W264" s="330">
        <f t="shared" si="123"/>
        <v>6.9622201104202475E-4</v>
      </c>
      <c r="X264" s="330">
        <f t="shared" si="124"/>
        <v>1414.3526948073163</v>
      </c>
      <c r="Y264" s="330">
        <f t="shared" si="141"/>
        <v>47.787479268911163</v>
      </c>
      <c r="Z264" s="110">
        <f>IF(H264&gt;0, rate1(1,$L$52,$L$51,$L$54,U264,$L$53,$L$50,Y264),"")</f>
        <v>965.72271369241253</v>
      </c>
      <c r="AA264" s="338">
        <f t="shared" si="125"/>
        <v>1.5772640178778352</v>
      </c>
      <c r="AB264" s="338">
        <f t="shared" si="126"/>
        <v>-1.2060720735747716E-3</v>
      </c>
      <c r="AC264" s="330">
        <f t="shared" si="127"/>
        <v>8.3330632429570881E-2</v>
      </c>
      <c r="AD264" s="330">
        <f t="shared" si="128"/>
        <v>-0.24000777885495514</v>
      </c>
      <c r="AE264" s="330">
        <f t="shared" si="129"/>
        <v>-4.4073577133496397E-2</v>
      </c>
      <c r="AF264" s="330">
        <f t="shared" si="130"/>
        <v>691.9914925790498</v>
      </c>
      <c r="AG264" s="330">
        <f t="shared" si="131"/>
        <v>687.9559182766194</v>
      </c>
      <c r="AH264" s="330">
        <f t="shared" si="132"/>
        <v>3.3819399782376425</v>
      </c>
      <c r="AI264" s="330">
        <f t="shared" si="133"/>
        <v>86.529645575573809</v>
      </c>
      <c r="AJ264" s="330">
        <f t="shared" si="134"/>
        <v>12.7076722784563</v>
      </c>
      <c r="AK264" s="339">
        <f t="shared" si="135"/>
        <v>215.92391333971872</v>
      </c>
      <c r="AL264" s="44">
        <f t="shared" si="136"/>
        <v>3.6528872445493707</v>
      </c>
    </row>
    <row r="265" spans="1:38" ht="15" x14ac:dyDescent="0.15">
      <c r="A265" s="118"/>
      <c r="B265" s="330">
        <f t="shared" si="107"/>
        <v>691.9914925790498</v>
      </c>
      <c r="C265" s="330">
        <f t="shared" si="108"/>
        <v>687.9559182766194</v>
      </c>
      <c r="D265" s="330">
        <f t="shared" si="109"/>
        <v>3.3819399782376425</v>
      </c>
      <c r="E265" s="330">
        <f t="shared" si="139"/>
        <v>134.48453738986524</v>
      </c>
      <c r="F265" s="330">
        <f t="shared" si="110"/>
        <v>134.48453738986524</v>
      </c>
      <c r="G265" s="330">
        <f t="shared" si="111"/>
        <v>1442.7994817100362</v>
      </c>
      <c r="H265" s="315">
        <f t="shared" si="112"/>
        <v>0.02</v>
      </c>
      <c r="I265" s="330">
        <f t="shared" si="113"/>
        <v>3.2284594419443238</v>
      </c>
      <c r="J265" s="330">
        <f t="shared" si="137"/>
        <v>80</v>
      </c>
      <c r="K265" s="337">
        <f t="shared" si="114"/>
        <v>-1</v>
      </c>
      <c r="L265" s="325">
        <f t="shared" si="115"/>
        <v>3.3619399782376425</v>
      </c>
      <c r="M265" s="325">
        <f t="shared" si="116"/>
        <v>3.3719399782376422</v>
      </c>
      <c r="N265" s="330">
        <f t="shared" si="117"/>
        <v>-4.6976211300508552E-2</v>
      </c>
      <c r="O265" s="330">
        <f t="shared" si="138"/>
        <v>0.91162495783402431</v>
      </c>
      <c r="P265" s="334">
        <f t="shared" si="140"/>
        <v>47.137909402117465</v>
      </c>
      <c r="Q265" s="330">
        <f t="shared" si="118"/>
        <v>1375.500740604878</v>
      </c>
      <c r="R265" s="279">
        <f>IF(H265&gt;0, rate1(1,$L$52,$L$51,$L$54,L265,$L$53,$L$50,P265),"")</f>
        <v>959.43977145040583</v>
      </c>
      <c r="S265" s="325">
        <f t="shared" si="119"/>
        <v>1.5726312627094985</v>
      </c>
      <c r="T265" s="325">
        <f t="shared" si="120"/>
        <v>8.2035708421214951E-2</v>
      </c>
      <c r="U265" s="330">
        <f t="shared" si="121"/>
        <v>3.3819399782376425</v>
      </c>
      <c r="V265" s="338">
        <f t="shared" si="122"/>
        <v>3.3819399782376425</v>
      </c>
      <c r="W265" s="330">
        <f t="shared" si="123"/>
        <v>6.881652674941563E-4</v>
      </c>
      <c r="X265" s="330">
        <f t="shared" si="124"/>
        <v>1388.4887077000465</v>
      </c>
      <c r="Y265" s="330">
        <f t="shared" si="141"/>
        <v>47.417913239793499</v>
      </c>
      <c r="Z265" s="110">
        <f>IF(H265&gt;0, rate1(1,$L$52,$L$51,$L$54,U265,$L$53,$L$50,Y265),"")</f>
        <v>962.16889389283835</v>
      </c>
      <c r="AA265" s="338">
        <f t="shared" si="125"/>
        <v>1.582977832424878</v>
      </c>
      <c r="AB265" s="338">
        <f t="shared" si="126"/>
        <v>-1.1804312775183139E-3</v>
      </c>
      <c r="AC265" s="330">
        <f t="shared" si="127"/>
        <v>8.2035708421214951E-2</v>
      </c>
      <c r="AD265" s="330">
        <f t="shared" si="128"/>
        <v>-0.24379627341436932</v>
      </c>
      <c r="AE265" s="330">
        <f t="shared" si="129"/>
        <v>-4.5819415727806879E-2</v>
      </c>
      <c r="AF265" s="330">
        <f t="shared" si="130"/>
        <v>691.86248065932807</v>
      </c>
      <c r="AG265" s="330">
        <f t="shared" si="131"/>
        <v>687.87388256819816</v>
      </c>
      <c r="AH265" s="330">
        <f t="shared" si="132"/>
        <v>3.362198578318536</v>
      </c>
      <c r="AI265" s="330">
        <f t="shared" si="133"/>
        <v>85.503760488477354</v>
      </c>
      <c r="AJ265" s="330">
        <f t="shared" si="134"/>
        <v>12.731423323036433</v>
      </c>
      <c r="AK265" s="339">
        <f t="shared" si="135"/>
        <v>216.05097031394885</v>
      </c>
      <c r="AL265" s="44">
        <f t="shared" si="136"/>
        <v>3.6598096161954166</v>
      </c>
    </row>
    <row r="266" spans="1:38" ht="15" x14ac:dyDescent="0.15">
      <c r="A266" s="118"/>
      <c r="B266" s="330">
        <f t="shared" si="107"/>
        <v>691.86248065932807</v>
      </c>
      <c r="C266" s="330">
        <f t="shared" si="108"/>
        <v>687.87388256819816</v>
      </c>
      <c r="D266" s="330">
        <f t="shared" si="109"/>
        <v>3.362198578318536</v>
      </c>
      <c r="E266" s="330">
        <f t="shared" si="139"/>
        <v>134.48453738986524</v>
      </c>
      <c r="F266" s="330">
        <f t="shared" si="110"/>
        <v>134.48453738986524</v>
      </c>
      <c r="G266" s="330">
        <f t="shared" si="111"/>
        <v>1417.5315333763849</v>
      </c>
      <c r="H266" s="315">
        <f t="shared" si="112"/>
        <v>0.02</v>
      </c>
      <c r="I266" s="330">
        <f t="shared" si="113"/>
        <v>3.1908784729039326</v>
      </c>
      <c r="J266" s="330">
        <f t="shared" si="137"/>
        <v>80</v>
      </c>
      <c r="K266" s="337">
        <f t="shared" si="114"/>
        <v>-1</v>
      </c>
      <c r="L266" s="325">
        <f t="shared" si="115"/>
        <v>3.342198578318536</v>
      </c>
      <c r="M266" s="325">
        <f t="shared" si="116"/>
        <v>3.3521985783185357</v>
      </c>
      <c r="N266" s="330">
        <f t="shared" si="117"/>
        <v>-4.6705578660047209E-2</v>
      </c>
      <c r="O266" s="330">
        <f t="shared" si="138"/>
        <v>0.89491105011837813</v>
      </c>
      <c r="P266" s="334">
        <f t="shared" si="140"/>
        <v>46.769577883035986</v>
      </c>
      <c r="Q266" s="330">
        <f t="shared" si="118"/>
        <v>1350.0859409851664</v>
      </c>
      <c r="R266" s="279">
        <f>IF(H266&gt;0, rate1(1,$L$52,$L$51,$L$54,L266,$L$53,$L$50,P266),"")</f>
        <v>955.80072519709404</v>
      </c>
      <c r="S266" s="325">
        <f t="shared" si="119"/>
        <v>1.578389519113234</v>
      </c>
      <c r="T266" s="325">
        <f t="shared" si="120"/>
        <v>8.0751080572231876E-2</v>
      </c>
      <c r="U266" s="330">
        <f t="shared" si="121"/>
        <v>3.362198578318536</v>
      </c>
      <c r="V266" s="338">
        <f t="shared" si="122"/>
        <v>3.362198578318536</v>
      </c>
      <c r="W266" s="330">
        <f t="shared" si="123"/>
        <v>6.8015466117277157E-4</v>
      </c>
      <c r="X266" s="330">
        <f t="shared" si="124"/>
        <v>1362.9224982148694</v>
      </c>
      <c r="Y266" s="330">
        <f t="shared" si="141"/>
        <v>47.049032314783958</v>
      </c>
      <c r="Z266" s="110">
        <f>IF(H266&gt;0, rate1(1,$L$52,$L$51,$L$54,U266,$L$53,$L$50,Y266),"")</f>
        <v>958.56682005210712</v>
      </c>
      <c r="AA266" s="338">
        <f t="shared" si="125"/>
        <v>1.5887987804038985</v>
      </c>
      <c r="AB266" s="338">
        <f t="shared" si="126"/>
        <v>-1.1551563688807331E-3</v>
      </c>
      <c r="AC266" s="330">
        <f t="shared" si="127"/>
        <v>8.0751080572231876E-2</v>
      </c>
      <c r="AD266" s="330">
        <f t="shared" si="128"/>
        <v>-0.24767470426739358</v>
      </c>
      <c r="AE266" s="330">
        <f t="shared" si="129"/>
        <v>-4.765043744649796E-2</v>
      </c>
      <c r="AF266" s="330">
        <f t="shared" si="130"/>
        <v>691.73502400009579</v>
      </c>
      <c r="AG266" s="330">
        <f t="shared" si="131"/>
        <v>687.79313148762594</v>
      </c>
      <c r="AH266" s="330">
        <f t="shared" si="132"/>
        <v>3.3424553196068678</v>
      </c>
      <c r="AI266" s="330">
        <f t="shared" si="133"/>
        <v>84.485268156267963</v>
      </c>
      <c r="AJ266" s="330">
        <f t="shared" si="134"/>
        <v>12.754891453079841</v>
      </c>
      <c r="AK266" s="339">
        <f t="shared" si="135"/>
        <v>216.17433509526589</v>
      </c>
      <c r="AL266" s="44">
        <f t="shared" si="136"/>
        <v>3.6666499170344946</v>
      </c>
    </row>
    <row r="267" spans="1:38" ht="15" x14ac:dyDescent="0.15">
      <c r="A267" s="118"/>
      <c r="B267" s="330">
        <f t="shared" si="107"/>
        <v>691.73502400009579</v>
      </c>
      <c r="C267" s="330">
        <f t="shared" si="108"/>
        <v>687.79313148762594</v>
      </c>
      <c r="D267" s="330">
        <f t="shared" si="109"/>
        <v>3.3424553196068678</v>
      </c>
      <c r="E267" s="330">
        <f t="shared" si="139"/>
        <v>134.48453738986524</v>
      </c>
      <c r="F267" s="330">
        <f t="shared" si="110"/>
        <v>134.48453738986524</v>
      </c>
      <c r="G267" s="330">
        <f t="shared" si="111"/>
        <v>1392.5579949166242</v>
      </c>
      <c r="H267" s="315">
        <f t="shared" si="112"/>
        <v>0.02</v>
      </c>
      <c r="I267" s="330">
        <f t="shared" si="113"/>
        <v>3.1535140099758792</v>
      </c>
      <c r="J267" s="330">
        <f t="shared" si="137"/>
        <v>80</v>
      </c>
      <c r="K267" s="337">
        <f t="shared" si="114"/>
        <v>-1</v>
      </c>
      <c r="L267" s="325">
        <f t="shared" si="115"/>
        <v>3.3224553196068678</v>
      </c>
      <c r="M267" s="325">
        <f t="shared" si="116"/>
        <v>3.3324553196068676</v>
      </c>
      <c r="N267" s="330">
        <f t="shared" si="117"/>
        <v>-4.643487363379073E-2</v>
      </c>
      <c r="O267" s="330">
        <f t="shared" si="138"/>
        <v>0.87839752439399632</v>
      </c>
      <c r="P267" s="334">
        <f t="shared" si="140"/>
        <v>46.401936656780222</v>
      </c>
      <c r="Q267" s="330">
        <f t="shared" si="118"/>
        <v>1324.9663745143932</v>
      </c>
      <c r="R267" s="279">
        <f>IF(H267&gt;0, rate1(1,$L$52,$L$51,$L$54,L267,$L$53,$L$50,P267),"")</f>
        <v>952.11176219497793</v>
      </c>
      <c r="S267" s="325">
        <f t="shared" si="119"/>
        <v>1.5842576876409478</v>
      </c>
      <c r="T267" s="325">
        <f t="shared" si="120"/>
        <v>7.9476701147537174E-2</v>
      </c>
      <c r="U267" s="330">
        <f t="shared" si="121"/>
        <v>3.3424553196068678</v>
      </c>
      <c r="V267" s="338">
        <f t="shared" si="122"/>
        <v>3.3424553196068678</v>
      </c>
      <c r="W267" s="330">
        <f t="shared" si="123"/>
        <v>6.7219020441466881E-4</v>
      </c>
      <c r="X267" s="330">
        <f t="shared" si="124"/>
        <v>1337.6523954760094</v>
      </c>
      <c r="Y267" s="330">
        <f t="shared" si="141"/>
        <v>46.68083946833103</v>
      </c>
      <c r="Z267" s="110">
        <f>IF(H267&gt;0, rate1(1,$L$52,$L$51,$L$54,U267,$L$53,$L$50,Y267),"")</f>
        <v>954.91555140390892</v>
      </c>
      <c r="AA267" s="338">
        <f t="shared" si="125"/>
        <v>1.5947301399118026</v>
      </c>
      <c r="AB267" s="338">
        <f t="shared" si="126"/>
        <v>-1.1302440540752708E-3</v>
      </c>
      <c r="AC267" s="330">
        <f t="shared" si="127"/>
        <v>7.9476701147537174E-2</v>
      </c>
      <c r="AD267" s="330">
        <f t="shared" si="128"/>
        <v>-0.25164607628684599</v>
      </c>
      <c r="AE267" s="330">
        <f t="shared" si="129"/>
        <v>-4.9571578372072309E-2</v>
      </c>
      <c r="AF267" s="330">
        <f t="shared" si="130"/>
        <v>691.60911242531449</v>
      </c>
      <c r="AG267" s="330">
        <f t="shared" si="131"/>
        <v>687.7136547864784</v>
      </c>
      <c r="AH267" s="330">
        <f t="shared" si="132"/>
        <v>3.3227101998397917</v>
      </c>
      <c r="AI267" s="330">
        <f t="shared" si="133"/>
        <v>83.474130142361972</v>
      </c>
      <c r="AJ267" s="330">
        <f t="shared" si="134"/>
        <v>12.77807871145272</v>
      </c>
      <c r="AK267" s="339">
        <f t="shared" si="135"/>
        <v>216.29409562698316</v>
      </c>
      <c r="AL267" s="44">
        <f t="shared" si="136"/>
        <v>3.6734087384869962</v>
      </c>
    </row>
    <row r="268" spans="1:38" ht="15" x14ac:dyDescent="0.15">
      <c r="A268" s="118"/>
      <c r="B268" s="330">
        <f t="shared" si="107"/>
        <v>691.60911242531449</v>
      </c>
      <c r="C268" s="330">
        <f t="shared" si="108"/>
        <v>687.7136547864784</v>
      </c>
      <c r="D268" s="330">
        <f t="shared" si="109"/>
        <v>3.3227101998397917</v>
      </c>
      <c r="E268" s="330">
        <f t="shared" si="139"/>
        <v>134.48453738986524</v>
      </c>
      <c r="F268" s="330">
        <f t="shared" si="110"/>
        <v>134.48453738986524</v>
      </c>
      <c r="G268" s="330">
        <f t="shared" si="111"/>
        <v>1367.8771938079667</v>
      </c>
      <c r="H268" s="315">
        <f t="shared" si="112"/>
        <v>0.02</v>
      </c>
      <c r="I268" s="330">
        <f t="shared" si="113"/>
        <v>3.1163661110688738</v>
      </c>
      <c r="J268" s="330">
        <f t="shared" si="137"/>
        <v>80</v>
      </c>
      <c r="K268" s="337">
        <f t="shared" si="114"/>
        <v>-1</v>
      </c>
      <c r="L268" s="325">
        <f t="shared" si="115"/>
        <v>3.3027101998397916</v>
      </c>
      <c r="M268" s="325">
        <f t="shared" si="116"/>
        <v>3.3127101998397919</v>
      </c>
      <c r="N268" s="330">
        <f t="shared" si="117"/>
        <v>-4.6164096177450986E-2</v>
      </c>
      <c r="O268" s="330">
        <f t="shared" si="138"/>
        <v>0.86208307201226453</v>
      </c>
      <c r="P268" s="334">
        <f t="shared" si="140"/>
        <v>46.034988748795833</v>
      </c>
      <c r="Q268" s="330">
        <f t="shared" si="118"/>
        <v>1300.1403691885873</v>
      </c>
      <c r="R268" s="279">
        <f>IF(H268&gt;0, rate1(1,$L$52,$L$51,$L$54,L268,$L$53,$L$50,P268),"")</f>
        <v>948.37189928108728</v>
      </c>
      <c r="S268" s="325">
        <f t="shared" si="119"/>
        <v>1.5902391782504011</v>
      </c>
      <c r="T268" s="325">
        <f t="shared" si="120"/>
        <v>7.8212524479129866E-2</v>
      </c>
      <c r="U268" s="330">
        <f t="shared" si="121"/>
        <v>3.3227101998397917</v>
      </c>
      <c r="V268" s="338">
        <f t="shared" si="122"/>
        <v>3.3227101998397917</v>
      </c>
      <c r="W268" s="330">
        <f t="shared" si="123"/>
        <v>6.6427190955842264E-4</v>
      </c>
      <c r="X268" s="330">
        <f t="shared" si="124"/>
        <v>1312.676727713173</v>
      </c>
      <c r="Y268" s="330">
        <f t="shared" si="141"/>
        <v>46.313337703783695</v>
      </c>
      <c r="Z268" s="110">
        <f>IF(H268&gt;0, rate1(1,$L$52,$L$51,$L$54,U268,$L$53,$L$50,Y268),"")</f>
        <v>951.21412322201195</v>
      </c>
      <c r="AA268" s="338">
        <f t="shared" si="125"/>
        <v>1.6007753149856854</v>
      </c>
      <c r="AB268" s="338">
        <f t="shared" si="126"/>
        <v>-1.1056910844851376E-3</v>
      </c>
      <c r="AC268" s="330">
        <f t="shared" si="127"/>
        <v>7.8212524479129866E-2</v>
      </c>
      <c r="AD268" s="330">
        <f t="shared" si="128"/>
        <v>-0.25571352073332931</v>
      </c>
      <c r="AE268" s="330">
        <f t="shared" si="129"/>
        <v>-5.1588108576461608E-2</v>
      </c>
      <c r="AF268" s="330">
        <f t="shared" si="130"/>
        <v>691.48473580465793</v>
      </c>
      <c r="AG268" s="330">
        <f t="shared" si="131"/>
        <v>687.63544226199929</v>
      </c>
      <c r="AH268" s="330">
        <f t="shared" si="132"/>
        <v>3.3029632167161331</v>
      </c>
      <c r="AI268" s="330">
        <f t="shared" si="133"/>
        <v>82.470309947414961</v>
      </c>
      <c r="AJ268" s="330">
        <f t="shared" si="134"/>
        <v>12.800987130882557</v>
      </c>
      <c r="AK268" s="339">
        <f t="shared" si="135"/>
        <v>216.41033819428162</v>
      </c>
      <c r="AL268" s="44">
        <f t="shared" si="136"/>
        <v>3.6800866688983853</v>
      </c>
    </row>
    <row r="269" spans="1:38" ht="15" x14ac:dyDescent="0.15">
      <c r="A269" s="118"/>
      <c r="B269" s="330">
        <f t="shared" si="107"/>
        <v>691.48473580465793</v>
      </c>
      <c r="C269" s="330">
        <f t="shared" si="108"/>
        <v>687.63544226199929</v>
      </c>
      <c r="D269" s="330">
        <f t="shared" si="109"/>
        <v>3.3029632167161331</v>
      </c>
      <c r="E269" s="330">
        <f t="shared" si="139"/>
        <v>134.48453738986524</v>
      </c>
      <c r="F269" s="330">
        <f t="shared" si="110"/>
        <v>134.48453738986524</v>
      </c>
      <c r="G269" s="330">
        <f t="shared" si="111"/>
        <v>1343.4874566319825</v>
      </c>
      <c r="H269" s="315">
        <f t="shared" si="112"/>
        <v>0.02</v>
      </c>
      <c r="I269" s="330">
        <f t="shared" si="113"/>
        <v>3.0794348341269142</v>
      </c>
      <c r="J269" s="330">
        <f t="shared" si="137"/>
        <v>80</v>
      </c>
      <c r="K269" s="337">
        <f t="shared" si="114"/>
        <v>-1</v>
      </c>
      <c r="L269" s="325">
        <f t="shared" si="115"/>
        <v>3.2829632167161331</v>
      </c>
      <c r="M269" s="325">
        <f t="shared" si="116"/>
        <v>3.2929632167161333</v>
      </c>
      <c r="N269" s="330">
        <f t="shared" si="117"/>
        <v>-4.5893246246207831E-2</v>
      </c>
      <c r="O269" s="330">
        <f t="shared" si="138"/>
        <v>0.84596639044025834</v>
      </c>
      <c r="P269" s="334">
        <f t="shared" si="140"/>
        <v>45.668737214240146</v>
      </c>
      <c r="Q269" s="330">
        <f t="shared" si="118"/>
        <v>1275.6062521084368</v>
      </c>
      <c r="R269" s="279">
        <f>IF(H269&gt;0, rate1(1,$L$52,$L$51,$L$54,L269,$L$53,$L$50,P269),"")</f>
        <v>944.58012799514665</v>
      </c>
      <c r="S269" s="325">
        <f t="shared" si="119"/>
        <v>1.5963375345005213</v>
      </c>
      <c r="T269" s="325">
        <f t="shared" si="120"/>
        <v>7.695850687085623E-2</v>
      </c>
      <c r="U269" s="330">
        <f t="shared" si="121"/>
        <v>3.3029632167161331</v>
      </c>
      <c r="V269" s="338">
        <f t="shared" si="122"/>
        <v>3.3029632167161331</v>
      </c>
      <c r="W269" s="330">
        <f t="shared" si="123"/>
        <v>6.5639978895948303E-4</v>
      </c>
      <c r="X269" s="330">
        <f t="shared" si="124"/>
        <v>1287.9938222608753</v>
      </c>
      <c r="Y269" s="330">
        <f t="shared" si="141"/>
        <v>45.946530053846821</v>
      </c>
      <c r="Z269" s="110">
        <f>IF(H269&gt;0, rate1(1,$L$52,$L$51,$L$54,U269,$L$53,$L$50,Y269),"")</f>
        <v>947.46154606550624</v>
      </c>
      <c r="AA269" s="338">
        <f t="shared" si="125"/>
        <v>1.6069378421008336</v>
      </c>
      <c r="AB269" s="338">
        <f t="shared" si="126"/>
        <v>-1.0814942543167906E-3</v>
      </c>
      <c r="AC269" s="330">
        <f t="shared" si="127"/>
        <v>7.695850687085623E-2</v>
      </c>
      <c r="AD269" s="330">
        <f t="shared" si="128"/>
        <v>-0.2598803019081688</v>
      </c>
      <c r="AE269" s="330">
        <f t="shared" si="129"/>
        <v>-5.3705658054709546E-2</v>
      </c>
      <c r="AF269" s="330">
        <f t="shared" si="130"/>
        <v>691.36188405154087</v>
      </c>
      <c r="AG269" s="330">
        <f t="shared" si="131"/>
        <v>687.55848375512846</v>
      </c>
      <c r="AH269" s="330">
        <f t="shared" si="132"/>
        <v>3.2832143678955696</v>
      </c>
      <c r="AI269" s="330">
        <f t="shared" si="133"/>
        <v>81.473772938881524</v>
      </c>
      <c r="AJ269" s="330">
        <f t="shared" si="134"/>
        <v>12.823618734476691</v>
      </c>
      <c r="AK269" s="339">
        <f t="shared" si="135"/>
        <v>216.52314745042497</v>
      </c>
      <c r="AL269" s="44">
        <f t="shared" si="136"/>
        <v>3.6866842936941784</v>
      </c>
    </row>
    <row r="270" spans="1:38" ht="15" x14ac:dyDescent="0.15">
      <c r="A270" s="118"/>
      <c r="B270" s="330">
        <f t="shared" si="107"/>
        <v>691.36188405154087</v>
      </c>
      <c r="C270" s="330">
        <f t="shared" si="108"/>
        <v>687.55848375512846</v>
      </c>
      <c r="D270" s="330">
        <f t="shared" si="109"/>
        <v>3.2832143678955696</v>
      </c>
      <c r="E270" s="330">
        <f t="shared" si="139"/>
        <v>134.48453738986524</v>
      </c>
      <c r="F270" s="330">
        <f t="shared" si="110"/>
        <v>134.48453738986524</v>
      </c>
      <c r="G270" s="330">
        <f t="shared" si="111"/>
        <v>1319.3871090742309</v>
      </c>
      <c r="H270" s="315">
        <f t="shared" si="112"/>
        <v>0.02</v>
      </c>
      <c r="I270" s="330">
        <f t="shared" si="113"/>
        <v>3.0427202371299247</v>
      </c>
      <c r="J270" s="330">
        <f t="shared" si="137"/>
        <v>80</v>
      </c>
      <c r="K270" s="337">
        <f t="shared" si="114"/>
        <v>-1</v>
      </c>
      <c r="L270" s="325">
        <f t="shared" si="115"/>
        <v>3.2632143678955696</v>
      </c>
      <c r="M270" s="325">
        <f t="shared" si="116"/>
        <v>3.2732143678955694</v>
      </c>
      <c r="N270" s="330">
        <f t="shared" si="117"/>
        <v>-4.5622323794663799E-2</v>
      </c>
      <c r="O270" s="330">
        <f t="shared" si="138"/>
        <v>0.83004618299621846</v>
      </c>
      <c r="P270" s="334">
        <f t="shared" si="140"/>
        <v>45.303185138460258</v>
      </c>
      <c r="Q270" s="330">
        <f t="shared" si="118"/>
        <v>1251.3623494789108</v>
      </c>
      <c r="R270" s="279">
        <f>IF(H270&gt;0, rate1(1,$L$52,$L$51,$L$54,L270,$L$53,$L$50,P270),"")</f>
        <v>940.73541377451465</v>
      </c>
      <c r="S270" s="325">
        <f t="shared" si="119"/>
        <v>1.6025564405494441</v>
      </c>
      <c r="T270" s="325">
        <f t="shared" si="120"/>
        <v>7.5714606507338716E-2</v>
      </c>
      <c r="U270" s="330">
        <f t="shared" si="121"/>
        <v>3.2832143678955696</v>
      </c>
      <c r="V270" s="338">
        <f t="shared" si="122"/>
        <v>3.2832143678955696</v>
      </c>
      <c r="W270" s="330">
        <f t="shared" si="123"/>
        <v>6.4857385497685272E-4</v>
      </c>
      <c r="X270" s="330">
        <f t="shared" si="124"/>
        <v>1263.602005558053</v>
      </c>
      <c r="Y270" s="330">
        <f t="shared" si="141"/>
        <v>45.580419581051089</v>
      </c>
      <c r="Z270" s="110">
        <f>IF(H270&gt;0, rate1(1,$L$52,$L$51,$L$54,U270,$L$53,$L$50,Y270),"")</f>
        <v>943.65680499571727</v>
      </c>
      <c r="AA270" s="338">
        <f t="shared" si="125"/>
        <v>1.6132213970606797</v>
      </c>
      <c r="AB270" s="338">
        <f t="shared" si="126"/>
        <v>-1.057650398511249E-3</v>
      </c>
      <c r="AC270" s="330">
        <f t="shared" si="127"/>
        <v>7.5714606507338716E-2</v>
      </c>
      <c r="AD270" s="330">
        <f t="shared" si="128"/>
        <v>-0.26414982422264166</v>
      </c>
      <c r="AE270" s="330">
        <f t="shared" si="129"/>
        <v>-5.5930244952778214E-2</v>
      </c>
      <c r="AF270" s="330">
        <f t="shared" si="130"/>
        <v>691.24054712123882</v>
      </c>
      <c r="AG270" s="330">
        <f t="shared" si="131"/>
        <v>687.48276914862117</v>
      </c>
      <c r="AH270" s="330">
        <f t="shared" si="132"/>
        <v>3.2634636509976263</v>
      </c>
      <c r="AI270" s="330">
        <f t="shared" si="133"/>
        <v>80.48448628456417</v>
      </c>
      <c r="AJ270" s="330">
        <f t="shared" si="134"/>
        <v>12.845975536222403</v>
      </c>
      <c r="AK270" s="339">
        <f t="shared" si="135"/>
        <v>216.63260644241285</v>
      </c>
      <c r="AL270" s="44">
        <f t="shared" si="136"/>
        <v>3.6932021955292891</v>
      </c>
    </row>
    <row r="271" spans="1:38" ht="15" x14ac:dyDescent="0.15">
      <c r="A271" s="118"/>
      <c r="B271" s="330">
        <f t="shared" si="107"/>
        <v>691.24054712123882</v>
      </c>
      <c r="C271" s="330">
        <f t="shared" si="108"/>
        <v>687.48276914862117</v>
      </c>
      <c r="D271" s="330">
        <f t="shared" si="109"/>
        <v>3.2634636509976263</v>
      </c>
      <c r="E271" s="330">
        <f t="shared" si="139"/>
        <v>134.48453738986524</v>
      </c>
      <c r="F271" s="330">
        <f t="shared" si="110"/>
        <v>134.48453738986524</v>
      </c>
      <c r="G271" s="330">
        <f t="shared" si="111"/>
        <v>1295.57447592367</v>
      </c>
      <c r="H271" s="315">
        <f t="shared" si="112"/>
        <v>0.02</v>
      </c>
      <c r="I271" s="330">
        <f t="shared" si="113"/>
        <v>3.0062223780941171</v>
      </c>
      <c r="J271" s="330">
        <f t="shared" si="137"/>
        <v>80</v>
      </c>
      <c r="K271" s="337">
        <f t="shared" si="114"/>
        <v>-1</v>
      </c>
      <c r="L271" s="325">
        <f t="shared" si="115"/>
        <v>3.2434636509976262</v>
      </c>
      <c r="M271" s="325">
        <f t="shared" si="116"/>
        <v>3.2534636509976265</v>
      </c>
      <c r="N271" s="330">
        <f t="shared" si="117"/>
        <v>-4.5351328776847666E-2</v>
      </c>
      <c r="O271" s="330">
        <f t="shared" si="138"/>
        <v>0.81432115859723453</v>
      </c>
      <c r="P271" s="334">
        <f t="shared" si="140"/>
        <v>44.938335637478367</v>
      </c>
      <c r="Q271" s="330">
        <f t="shared" si="118"/>
        <v>1227.4069866086791</v>
      </c>
      <c r="R271" s="279">
        <f>IF(H271&gt;0, rate1(1,$L$52,$L$51,$L$54,L271,$L$53,$L$50,P271),"")</f>
        <v>936.83669511850997</v>
      </c>
      <c r="S271" s="325">
        <f t="shared" si="119"/>
        <v>1.608899728582776</v>
      </c>
      <c r="T271" s="325">
        <f t="shared" si="120"/>
        <v>7.4480783367080194E-2</v>
      </c>
      <c r="U271" s="330">
        <f t="shared" si="121"/>
        <v>3.2634636509976263</v>
      </c>
      <c r="V271" s="338">
        <f t="shared" si="122"/>
        <v>3.2634636509976263</v>
      </c>
      <c r="W271" s="330">
        <f t="shared" si="123"/>
        <v>6.4079411997575164E-4</v>
      </c>
      <c r="X271" s="330">
        <f t="shared" si="124"/>
        <v>1239.4996031474898</v>
      </c>
      <c r="Y271" s="330">
        <f t="shared" si="141"/>
        <v>45.215009378230242</v>
      </c>
      <c r="Z271" s="110">
        <f>IF(H271&gt;0, rate1(1,$L$52,$L$51,$L$54,U271,$L$53,$L$50,Y271),"")</f>
        <v>939.7988587634776</v>
      </c>
      <c r="AA271" s="338">
        <f t="shared" si="125"/>
        <v>1.6196298023069482</v>
      </c>
      <c r="AB271" s="338">
        <f t="shared" si="126"/>
        <v>-1.0341563907836687E-3</v>
      </c>
      <c r="AC271" s="330">
        <f t="shared" si="127"/>
        <v>7.4480783367080194E-2</v>
      </c>
      <c r="AD271" s="330">
        <f t="shared" si="128"/>
        <v>-0.26852563971339499</v>
      </c>
      <c r="AE271" s="330">
        <f t="shared" si="129"/>
        <v>-5.8268306296378747E-2</v>
      </c>
      <c r="AF271" s="330">
        <f t="shared" si="130"/>
        <v>691.12071500909485</v>
      </c>
      <c r="AG271" s="330">
        <f t="shared" si="131"/>
        <v>687.40828836525407</v>
      </c>
      <c r="AH271" s="330">
        <f t="shared" si="132"/>
        <v>3.2437110636007924</v>
      </c>
      <c r="AI271" s="330">
        <f t="shared" si="133"/>
        <v>79.502418890261723</v>
      </c>
      <c r="AJ271" s="330">
        <f t="shared" si="134"/>
        <v>12.868059541469698</v>
      </c>
      <c r="AK271" s="339">
        <f t="shared" si="135"/>
        <v>216.73879663609716</v>
      </c>
      <c r="AL271" s="44">
        <f t="shared" si="136"/>
        <v>3.6996409544320543</v>
      </c>
    </row>
    <row r="272" spans="1:38" ht="15" x14ac:dyDescent="0.15">
      <c r="A272" s="118"/>
      <c r="B272" s="330">
        <f t="shared" si="107"/>
        <v>691.12071500909485</v>
      </c>
      <c r="C272" s="330">
        <f t="shared" si="108"/>
        <v>687.40828836525407</v>
      </c>
      <c r="D272" s="330">
        <f t="shared" si="109"/>
        <v>3.2437110636007924</v>
      </c>
      <c r="E272" s="330">
        <f t="shared" si="139"/>
        <v>134.48453738986524</v>
      </c>
      <c r="F272" s="330">
        <f t="shared" si="110"/>
        <v>134.48453738986524</v>
      </c>
      <c r="G272" s="330">
        <f t="shared" si="111"/>
        <v>1272.0478810722395</v>
      </c>
      <c r="H272" s="315">
        <f t="shared" si="112"/>
        <v>0.02</v>
      </c>
      <c r="I272" s="330">
        <f t="shared" si="113"/>
        <v>2.9699413150726288</v>
      </c>
      <c r="J272" s="330">
        <f t="shared" si="137"/>
        <v>80</v>
      </c>
      <c r="K272" s="337">
        <f t="shared" si="114"/>
        <v>-1</v>
      </c>
      <c r="L272" s="325">
        <f t="shared" si="115"/>
        <v>3.2237110636007924</v>
      </c>
      <c r="M272" s="325">
        <f t="shared" si="116"/>
        <v>3.2337110636007926</v>
      </c>
      <c r="N272" s="330">
        <f t="shared" si="117"/>
        <v>-4.5080261146213552E-2</v>
      </c>
      <c r="O272" s="330">
        <f t="shared" si="138"/>
        <v>0.79879003151857209</v>
      </c>
      <c r="P272" s="334">
        <f t="shared" si="140"/>
        <v>44.574191858490884</v>
      </c>
      <c r="Q272" s="330">
        <f t="shared" si="118"/>
        <v>1203.7384879096983</v>
      </c>
      <c r="R272" s="279">
        <f>IF(H272&gt;0, rate1(1,$L$52,$L$51,$L$54,L272,$L$53,$L$50,P272),"")</f>
        <v>932.88288272083753</v>
      </c>
      <c r="S272" s="325">
        <f t="shared" si="119"/>
        <v>1.6153713867045321</v>
      </c>
      <c r="T272" s="325">
        <f t="shared" si="120"/>
        <v>7.3256999139380927E-2</v>
      </c>
      <c r="U272" s="330">
        <f t="shared" si="121"/>
        <v>3.2437110636007924</v>
      </c>
      <c r="V272" s="338">
        <f t="shared" si="122"/>
        <v>3.2437110636007924</v>
      </c>
      <c r="W272" s="330">
        <f t="shared" si="123"/>
        <v>6.3306059632761702E-4</v>
      </c>
      <c r="X272" s="330">
        <f t="shared" si="124"/>
        <v>1215.6849396754089</v>
      </c>
      <c r="Y272" s="330">
        <f t="shared" si="141"/>
        <v>44.850302569011944</v>
      </c>
      <c r="Z272" s="110">
        <f>IF(H272&gt;0, rate1(1,$L$52,$L$51,$L$54,U272,$L$53,$L$50,Y272),"")</f>
        <v>935.88663896551157</v>
      </c>
      <c r="AA272" s="338">
        <f t="shared" si="125"/>
        <v>1.6261670346814505</v>
      </c>
      <c r="AB272" s="338">
        <f t="shared" si="126"/>
        <v>-1.0110091417534835E-3</v>
      </c>
      <c r="AC272" s="330">
        <f t="shared" si="127"/>
        <v>7.3256999139380927E-2</v>
      </c>
      <c r="AD272" s="330">
        <f t="shared" si="128"/>
        <v>-0.27301145603776933</v>
      </c>
      <c r="AE272" s="330">
        <f t="shared" si="129"/>
        <v>-6.0726731486959402E-2</v>
      </c>
      <c r="AF272" s="330">
        <f t="shared" si="130"/>
        <v>691.00237774880929</v>
      </c>
      <c r="AG272" s="330">
        <f t="shared" si="131"/>
        <v>687.33503136611466</v>
      </c>
      <c r="AH272" s="330">
        <f t="shared" si="132"/>
        <v>3.223956603241346</v>
      </c>
      <c r="AI272" s="330">
        <f t="shared" si="133"/>
        <v>78.527541341224136</v>
      </c>
      <c r="AJ272" s="330">
        <f t="shared" si="134"/>
        <v>12.889872747397815</v>
      </c>
      <c r="AK272" s="339">
        <f t="shared" si="135"/>
        <v>216.84179794078557</v>
      </c>
      <c r="AL272" s="44">
        <f t="shared" si="136"/>
        <v>3.7060011479432751</v>
      </c>
    </row>
    <row r="273" spans="1:38" ht="15" x14ac:dyDescent="0.15">
      <c r="A273" s="118"/>
      <c r="B273" s="330">
        <f t="shared" ref="B273:B292" si="142">IF(H273&gt;0, AF272,"")</f>
        <v>691.00237774880929</v>
      </c>
      <c r="C273" s="330">
        <f t="shared" ref="C273:C292" si="143">IF(H273&gt;0, AG272,"")</f>
        <v>687.33503136611466</v>
      </c>
      <c r="D273" s="330">
        <f t="shared" ref="D273:D292" si="144">IF(H273&gt;0, AH272,"")</f>
        <v>3.223956603241346</v>
      </c>
      <c r="E273" s="330">
        <f t="shared" si="139"/>
        <v>134.48453738986524</v>
      </c>
      <c r="F273" s="330">
        <f t="shared" ref="F273:F292" si="145">IF(H273&gt;0, (E273+E272)/2,"")</f>
        <v>134.48453738986524</v>
      </c>
      <c r="G273" s="330">
        <f t="shared" ref="G273:G292" si="146">IF(H273&gt;0, F273*$S$53*$C$55*(B273-C273+N273)^1.5,"")</f>
        <v>1248.8056475141498</v>
      </c>
      <c r="H273" s="315">
        <f t="shared" ref="H273:H292" si="147">dv(S272)</f>
        <v>0.02</v>
      </c>
      <c r="I273" s="330">
        <f t="shared" ref="I273:I292" si="148">IF(H273&gt;0, (B273-C273)*B$19,"")</f>
        <v>2.9338771061557054</v>
      </c>
      <c r="J273" s="330">
        <f t="shared" si="137"/>
        <v>80</v>
      </c>
      <c r="K273" s="337">
        <f t="shared" ref="K273:K292" si="149">IF(H273&gt;0, IF((1-S272-0.015)&gt;0,1,-1),"")</f>
        <v>-1</v>
      </c>
      <c r="L273" s="325">
        <f t="shared" ref="L273:L292" si="150">IF(H273&gt;0, D273+K273*H273,"")</f>
        <v>3.203956603241346</v>
      </c>
      <c r="M273" s="325">
        <f t="shared" ref="M273:M292" si="151">IF(H273&gt;0, (D273+L273)/2,"")</f>
        <v>3.2139566032413462</v>
      </c>
      <c r="N273" s="330">
        <f t="shared" ref="N273:N292" si="152">IF(H273&gt;0, 2*($P$53*M273/$S$52/$S$51)^2-(B273-C273)*2,"")</f>
        <v>-4.4809120855601847E-2</v>
      </c>
      <c r="O273" s="330">
        <f t="shared" si="138"/>
        <v>0.7834515211641444</v>
      </c>
      <c r="P273" s="334">
        <f t="shared" si="140"/>
        <v>44.210756980374128</v>
      </c>
      <c r="Q273" s="330">
        <f t="shared" ref="Q273:Q292" si="153">IF(H273&gt;0, M273/$S$54*(B273-C273+N273/2)*E273-J273,"")</f>
        <v>1180.3551768964983</v>
      </c>
      <c r="R273" s="279">
        <f>IF(H273&gt;0, rate1(1,$L$52,$L$51,$L$54,L273,$L$53,$L$50,P273),"")</f>
        <v>928.87285856861797</v>
      </c>
      <c r="S273" s="325">
        <f t="shared" ref="S273:S292" si="154">IF(H273&gt;0, Q273/O273/R273,"")</f>
        <v>1.6219755673250509</v>
      </c>
      <c r="T273" s="325">
        <f t="shared" ref="T273:T292" si="155">IF(H273&gt;0, N273/(1-S273),"")</f>
        <v>7.2043217144869193E-2</v>
      </c>
      <c r="U273" s="330">
        <f t="shared" ref="U273:U292" si="156">L273-K273*H273</f>
        <v>3.223956603241346</v>
      </c>
      <c r="V273" s="338">
        <f t="shared" ref="V273:V292" si="157">IF(H273&gt;0, (D273+U273)/2,"")</f>
        <v>3.223956603241346</v>
      </c>
      <c r="W273" s="330">
        <f t="shared" ref="W273:W292" si="158">IF(H273&gt;0, 2*($P$53*V273/$S$52/$S$51)^2-(B273-C273)*2,"")</f>
        <v>6.2537329641720873E-4</v>
      </c>
      <c r="X273" s="330">
        <f t="shared" ref="X273:X292" si="159">IF(H273&gt;0, V273/$S$54*(B273-C273+W273/2)*F273-J273,"")</f>
        <v>1192.1563388907543</v>
      </c>
      <c r="Y273" s="330">
        <f t="shared" si="141"/>
        <v>44.486302308314613</v>
      </c>
      <c r="Z273" s="110">
        <f>IF(H273&gt;0, rate1(1,$L$52,$L$51,$L$54,U273,$L$53,$L$50,Y273),"")</f>
        <v>931.91904916848296</v>
      </c>
      <c r="AA273" s="338">
        <f t="shared" ref="AA273:AA292" si="160">IF(H273&gt;0, X273/O273/Z273,"")</f>
        <v>1.6328372336727168</v>
      </c>
      <c r="AB273" s="338">
        <f t="shared" ref="AB273:AB292" si="161">IF(H273&gt;0, W273/(1-AA273),"")</f>
        <v>-9.8820559717671696E-4</v>
      </c>
      <c r="AC273" s="330">
        <f t="shared" ref="AC273:AC292" si="162">IF(H273&gt;0, delta_z(N273,S273,H273,AE272,AB273),"")</f>
        <v>7.2043217144869193E-2</v>
      </c>
      <c r="AD273" s="330">
        <f t="shared" ref="AD273:AD292" si="163">IF(H273&gt;0, H273/AC273*K273,"")</f>
        <v>-0.27761114498513717</v>
      </c>
      <c r="AE273" s="330">
        <f t="shared" ref="AE273:AE292" si="164">IF(H273&gt;0, (AD273-AD272)/(AC273+AC272)*2,"")</f>
        <v>-6.3312898837941056E-2</v>
      </c>
      <c r="AF273" s="330">
        <f t="shared" ref="AF273:AF292" si="165">IF(H273&gt;0, B273-(AC273-N273),"")</f>
        <v>690.88552541080878</v>
      </c>
      <c r="AG273" s="330">
        <f t="shared" ref="AG273:AG292" si="166">IF(H273&gt;0, C273-AC273,"")</f>
        <v>687.26298814896984</v>
      </c>
      <c r="AH273" s="330">
        <f t="shared" ref="AH273:AH292" si="167">IF(H273&gt;0, $S$54*$S$53*$C$55*SQRT(AF273-AG273),"")</f>
        <v>3.2042002674122934</v>
      </c>
      <c r="AI273" s="330">
        <f t="shared" ref="AI273:AI292" si="168">IF(H273&gt;0, AC273/R273*1000000,"")</f>
        <v>77.559825847303728</v>
      </c>
      <c r="AJ273" s="330">
        <f t="shared" ref="AJ273:AJ292" si="169">IF(H273&gt;0, AJ272+AI273/3600,"")</f>
        <v>12.91141714346651</v>
      </c>
      <c r="AK273" s="339">
        <f t="shared" ref="AK273:AK292" si="170">IF(H273&gt;0, AK272+AI272*G272/1000000,"")</f>
        <v>216.94168873335448</v>
      </c>
      <c r="AL273" s="44">
        <f t="shared" ref="AL273:AL292" si="171">IF(H273&gt;0, AL272+AI272*J272/1000000,"")</f>
        <v>3.7122833512505728</v>
      </c>
    </row>
    <row r="274" spans="1:38" ht="15" x14ac:dyDescent="0.15">
      <c r="A274" s="118"/>
      <c r="B274" s="330">
        <f t="shared" si="142"/>
        <v>690.88552541080878</v>
      </c>
      <c r="C274" s="330">
        <f t="shared" si="143"/>
        <v>687.26298814896984</v>
      </c>
      <c r="D274" s="330">
        <f t="shared" si="144"/>
        <v>3.2042002674122934</v>
      </c>
      <c r="E274" s="330">
        <f t="shared" si="139"/>
        <v>134.48453738986524</v>
      </c>
      <c r="F274" s="330">
        <f t="shared" si="145"/>
        <v>134.48453738986524</v>
      </c>
      <c r="G274" s="330">
        <f t="shared" si="146"/>
        <v>1225.8460973453302</v>
      </c>
      <c r="H274" s="315">
        <f t="shared" si="147"/>
        <v>0.02</v>
      </c>
      <c r="I274" s="330">
        <f t="shared" si="148"/>
        <v>2.8980298094711543</v>
      </c>
      <c r="J274" s="330">
        <f t="shared" si="137"/>
        <v>80</v>
      </c>
      <c r="K274" s="337">
        <f t="shared" si="149"/>
        <v>-1</v>
      </c>
      <c r="L274" s="325">
        <f t="shared" si="150"/>
        <v>3.1842002674122933</v>
      </c>
      <c r="M274" s="325">
        <f t="shared" si="151"/>
        <v>3.1942002674122936</v>
      </c>
      <c r="N274" s="330">
        <f t="shared" si="152"/>
        <v>-4.4537907857233883E-2</v>
      </c>
      <c r="O274" s="330">
        <f t="shared" si="138"/>
        <v>0.76830435184759316</v>
      </c>
      <c r="P274" s="334">
        <f t="shared" si="140"/>
        <v>43.848034214203935</v>
      </c>
      <c r="Q274" s="330">
        <f t="shared" si="153"/>
        <v>1157.2553761856316</v>
      </c>
      <c r="R274" s="279">
        <f>IF(H274&gt;0, rate1(1,$L$52,$L$51,$L$54,L274,$L$53,$L$50,P274),"")</f>
        <v>924.80547500659577</v>
      </c>
      <c r="S274" s="325">
        <f t="shared" si="154"/>
        <v>1.6287165960842749</v>
      </c>
      <c r="T274" s="325">
        <f t="shared" si="155"/>
        <v>7.08394022594942E-2</v>
      </c>
      <c r="U274" s="330">
        <f t="shared" si="156"/>
        <v>3.2042002674122934</v>
      </c>
      <c r="V274" s="338">
        <f t="shared" si="157"/>
        <v>3.2042002674122934</v>
      </c>
      <c r="W274" s="330">
        <f t="shared" si="158"/>
        <v>6.1773223263550392E-4</v>
      </c>
      <c r="X274" s="330">
        <f t="shared" si="159"/>
        <v>1168.9121236446465</v>
      </c>
      <c r="Y274" s="330">
        <f t="shared" si="141"/>
        <v>44.123011782858264</v>
      </c>
      <c r="Z274" s="110">
        <f>IF(H274&gt;0, rate1(1,$L$52,$L$51,$L$54,U274,$L$53,$L$50,Y274),"")</f>
        <v>927.89496399934592</v>
      </c>
      <c r="AA274" s="338">
        <f t="shared" si="160"/>
        <v>1.6396447101846412</v>
      </c>
      <c r="AB274" s="338">
        <f t="shared" si="161"/>
        <v>-9.6574273624054207E-4</v>
      </c>
      <c r="AC274" s="330">
        <f t="shared" si="162"/>
        <v>7.08394022594942E-2</v>
      </c>
      <c r="AD274" s="330">
        <f t="shared" si="163"/>
        <v>-0.28232875154334769</v>
      </c>
      <c r="AE274" s="330">
        <f t="shared" si="164"/>
        <v>-6.6034715459121138E-2</v>
      </c>
      <c r="AF274" s="330">
        <f t="shared" si="165"/>
        <v>690.77014810069204</v>
      </c>
      <c r="AG274" s="330">
        <f t="shared" si="166"/>
        <v>687.19214874671036</v>
      </c>
      <c r="AH274" s="330">
        <f t="shared" si="167"/>
        <v>3.1844420535625657</v>
      </c>
      <c r="AI274" s="330">
        <f t="shared" si="168"/>
        <v>76.599246191734508</v>
      </c>
      <c r="AJ274" s="330">
        <f t="shared" si="169"/>
        <v>12.932694711853102</v>
      </c>
      <c r="AK274" s="339">
        <f t="shared" si="170"/>
        <v>217.03854588189282</v>
      </c>
      <c r="AL274" s="44">
        <f t="shared" si="171"/>
        <v>3.7184881373183574</v>
      </c>
    </row>
    <row r="275" spans="1:38" ht="15" x14ac:dyDescent="0.15">
      <c r="A275" s="118"/>
      <c r="B275" s="330">
        <f t="shared" si="142"/>
        <v>690.77014810069204</v>
      </c>
      <c r="C275" s="330">
        <f t="shared" si="143"/>
        <v>687.19214874671036</v>
      </c>
      <c r="D275" s="330">
        <f t="shared" si="144"/>
        <v>3.1844420535625657</v>
      </c>
      <c r="E275" s="330">
        <f t="shared" si="139"/>
        <v>134.48453738986524</v>
      </c>
      <c r="F275" s="330">
        <f t="shared" si="145"/>
        <v>134.48453738986524</v>
      </c>
      <c r="G275" s="330">
        <f t="shared" si="146"/>
        <v>1203.1675517632075</v>
      </c>
      <c r="H275" s="315">
        <f t="shared" si="147"/>
        <v>0.02</v>
      </c>
      <c r="I275" s="330">
        <f t="shared" si="148"/>
        <v>2.8623994831853454</v>
      </c>
      <c r="J275" s="330">
        <f t="shared" si="137"/>
        <v>80</v>
      </c>
      <c r="K275" s="337">
        <f t="shared" si="149"/>
        <v>-1</v>
      </c>
      <c r="L275" s="325">
        <f t="shared" si="150"/>
        <v>3.1644420535625657</v>
      </c>
      <c r="M275" s="325">
        <f t="shared" si="151"/>
        <v>3.1744420535625659</v>
      </c>
      <c r="N275" s="330">
        <f t="shared" si="152"/>
        <v>-4.4266622102708375E-2</v>
      </c>
      <c r="O275" s="330">
        <f t="shared" si="138"/>
        <v>0.75334725258352742</v>
      </c>
      <c r="P275" s="334">
        <f t="shared" si="140"/>
        <v>43.486026803792591</v>
      </c>
      <c r="Q275" s="330">
        <f t="shared" si="153"/>
        <v>1134.4374074954605</v>
      </c>
      <c r="R275" s="279">
        <f>IF(H275&gt;0, rate1(1,$L$52,$L$51,$L$54,L275,$L$53,$L$50,P275),"")</f>
        <v>920.67955376500242</v>
      </c>
      <c r="S275" s="325">
        <f t="shared" si="154"/>
        <v>1.6355989813517116</v>
      </c>
      <c r="T275" s="325">
        <f t="shared" si="155"/>
        <v>6.9645520841722749E-2</v>
      </c>
      <c r="U275" s="330">
        <f t="shared" si="156"/>
        <v>3.1844420535625657</v>
      </c>
      <c r="V275" s="338">
        <f t="shared" si="157"/>
        <v>3.1844420535625657</v>
      </c>
      <c r="W275" s="330">
        <f t="shared" si="158"/>
        <v>6.1013741738236149E-4</v>
      </c>
      <c r="X275" s="330">
        <f t="shared" si="159"/>
        <v>1145.9506158901718</v>
      </c>
      <c r="Y275" s="330">
        <f t="shared" si="141"/>
        <v>43.760434211692271</v>
      </c>
      <c r="Z275" s="110">
        <f>IF(H275&gt;0, rate1(1,$L$52,$L$51,$L$54,U275,$L$53,$L$50,Y275),"")</f>
        <v>923.8132282005223</v>
      </c>
      <c r="AA275" s="338">
        <f t="shared" si="160"/>
        <v>1.6465939558670901</v>
      </c>
      <c r="AB275" s="338">
        <f t="shared" si="161"/>
        <v>-9.436175699541763E-4</v>
      </c>
      <c r="AC275" s="330">
        <f t="shared" si="162"/>
        <v>6.9645520841722749E-2</v>
      </c>
      <c r="AD275" s="330">
        <f t="shared" si="163"/>
        <v>-0.28716850356324053</v>
      </c>
      <c r="AE275" s="330">
        <f t="shared" si="164"/>
        <v>-6.8900660840393271E-2</v>
      </c>
      <c r="AF275" s="330">
        <f t="shared" si="165"/>
        <v>690.65623595774764</v>
      </c>
      <c r="AG275" s="330">
        <f t="shared" si="166"/>
        <v>687.12250322586863</v>
      </c>
      <c r="AH275" s="330">
        <f t="shared" si="167"/>
        <v>3.1646819590956294</v>
      </c>
      <c r="AI275" s="330">
        <f t="shared" si="168"/>
        <v>75.645777683360308</v>
      </c>
      <c r="AJ275" s="330">
        <f t="shared" si="169"/>
        <v>12.953707427876259</v>
      </c>
      <c r="AK275" s="339">
        <f t="shared" si="170"/>
        <v>217.13244476889653</v>
      </c>
      <c r="AL275" s="44">
        <f t="shared" si="171"/>
        <v>3.724616077013696</v>
      </c>
    </row>
    <row r="276" spans="1:38" ht="15" x14ac:dyDescent="0.15">
      <c r="A276" s="118"/>
      <c r="B276" s="330">
        <f t="shared" si="142"/>
        <v>690.65623595774764</v>
      </c>
      <c r="C276" s="330">
        <f t="shared" si="143"/>
        <v>687.12250322586863</v>
      </c>
      <c r="D276" s="330">
        <f t="shared" si="144"/>
        <v>3.1646819590956294</v>
      </c>
      <c r="E276" s="330">
        <f t="shared" si="139"/>
        <v>134.48453738986524</v>
      </c>
      <c r="F276" s="330">
        <f t="shared" si="145"/>
        <v>134.48453738986524</v>
      </c>
      <c r="G276" s="330">
        <f t="shared" si="146"/>
        <v>1180.7683310658408</v>
      </c>
      <c r="H276" s="315">
        <f t="shared" si="147"/>
        <v>0.02</v>
      </c>
      <c r="I276" s="330">
        <f t="shared" si="148"/>
        <v>2.8269861855032108</v>
      </c>
      <c r="J276" s="330">
        <f t="shared" si="137"/>
        <v>80</v>
      </c>
      <c r="K276" s="337">
        <f t="shared" si="149"/>
        <v>-1</v>
      </c>
      <c r="L276" s="325">
        <f t="shared" si="150"/>
        <v>3.1446819590956294</v>
      </c>
      <c r="M276" s="325">
        <f t="shared" si="151"/>
        <v>3.1546819590956297</v>
      </c>
      <c r="N276" s="330">
        <f t="shared" si="152"/>
        <v>-4.3995263542968566E-2</v>
      </c>
      <c r="O276" s="330">
        <f t="shared" si="138"/>
        <v>0.73857895688858455</v>
      </c>
      <c r="P276" s="334">
        <f t="shared" si="140"/>
        <v>43.124738026227853</v>
      </c>
      <c r="Q276" s="330">
        <f t="shared" si="153"/>
        <v>1111.89959164529</v>
      </c>
      <c r="R276" s="279">
        <f>IF(H276&gt;0, rate1(1,$L$52,$L$51,$L$54,L276,$L$53,$L$50,P276),"")</f>
        <v>916.49388494924597</v>
      </c>
      <c r="S276" s="325">
        <f t="shared" si="154"/>
        <v>1.6426274243465568</v>
      </c>
      <c r="T276" s="325">
        <f t="shared" si="155"/>
        <v>6.8461540662856535E-2</v>
      </c>
      <c r="U276" s="330">
        <f t="shared" si="156"/>
        <v>3.1646819590956294</v>
      </c>
      <c r="V276" s="338">
        <f t="shared" si="157"/>
        <v>3.1646819590956294</v>
      </c>
      <c r="W276" s="330">
        <f t="shared" si="158"/>
        <v>6.0258886305852855E-4</v>
      </c>
      <c r="X276" s="330">
        <f t="shared" si="159"/>
        <v>1123.2701366815133</v>
      </c>
      <c r="Y276" s="330">
        <f t="shared" si="141"/>
        <v>43.39857284672491</v>
      </c>
      <c r="Z276" s="110">
        <f>IF(H276&gt;0, rate1(1,$L$52,$L$51,$L$54,U276,$L$53,$L$50,Y276),"")</f>
        <v>919.67265564814352</v>
      </c>
      <c r="AA276" s="338">
        <f t="shared" si="160"/>
        <v>1.653689653050429</v>
      </c>
      <c r="AB276" s="338">
        <f t="shared" si="161"/>
        <v>-9.2182713960143052E-4</v>
      </c>
      <c r="AC276" s="330">
        <f t="shared" si="162"/>
        <v>6.8461540662856535E-2</v>
      </c>
      <c r="AD276" s="330">
        <f t="shared" si="163"/>
        <v>-0.29213482206734648</v>
      </c>
      <c r="AE276" s="330">
        <f t="shared" si="164"/>
        <v>-7.1919834511014885E-2</v>
      </c>
      <c r="AF276" s="330">
        <f t="shared" si="165"/>
        <v>690.54377915354178</v>
      </c>
      <c r="AG276" s="330">
        <f t="shared" si="166"/>
        <v>687.05404168520579</v>
      </c>
      <c r="AH276" s="330">
        <f t="shared" si="167"/>
        <v>3.1449199813683508</v>
      </c>
      <c r="AI276" s="330">
        <f t="shared" si="168"/>
        <v>74.6993971123417</v>
      </c>
      <c r="AJ276" s="330">
        <f t="shared" si="169"/>
        <v>12.974457260407464</v>
      </c>
      <c r="AK276" s="339">
        <f t="shared" si="170"/>
        <v>217.22345931403305</v>
      </c>
      <c r="AL276" s="44">
        <f t="shared" si="171"/>
        <v>3.7306677392283647</v>
      </c>
    </row>
    <row r="277" spans="1:38" ht="15" x14ac:dyDescent="0.15">
      <c r="A277" s="118"/>
      <c r="B277" s="330">
        <f t="shared" si="142"/>
        <v>690.54377915354178</v>
      </c>
      <c r="C277" s="330">
        <f t="shared" si="143"/>
        <v>687.05404168520579</v>
      </c>
      <c r="D277" s="330">
        <f t="shared" si="144"/>
        <v>3.1449199813683508</v>
      </c>
      <c r="E277" s="330">
        <f t="shared" si="139"/>
        <v>134.48453738986524</v>
      </c>
      <c r="F277" s="330">
        <f t="shared" si="145"/>
        <v>134.48453738986524</v>
      </c>
      <c r="G277" s="330">
        <f t="shared" si="146"/>
        <v>1158.6467546513963</v>
      </c>
      <c r="H277" s="315">
        <f t="shared" si="147"/>
        <v>0.02</v>
      </c>
      <c r="I277" s="330">
        <f t="shared" si="148"/>
        <v>2.7917899746687911</v>
      </c>
      <c r="J277" s="330">
        <f t="shared" si="137"/>
        <v>80</v>
      </c>
      <c r="K277" s="337">
        <f t="shared" si="149"/>
        <v>-1</v>
      </c>
      <c r="L277" s="325">
        <f t="shared" si="150"/>
        <v>3.1249199813683508</v>
      </c>
      <c r="M277" s="325">
        <f t="shared" si="151"/>
        <v>3.134919981368351</v>
      </c>
      <c r="N277" s="330">
        <f t="shared" si="152"/>
        <v>-4.3723832128290674E-2</v>
      </c>
      <c r="O277" s="330">
        <f t="shared" si="138"/>
        <v>0.72399820259170133</v>
      </c>
      <c r="P277" s="334">
        <f t="shared" si="140"/>
        <v>42.764171192429735</v>
      </c>
      <c r="Q277" s="330">
        <f t="shared" si="153"/>
        <v>1089.6402485548413</v>
      </c>
      <c r="R277" s="279">
        <f>IF(H277&gt;0, rate1(1,$L$52,$L$51,$L$54,L277,$L$53,$L$50,P277),"")</f>
        <v>912.24722598986477</v>
      </c>
      <c r="S277" s="325">
        <f t="shared" si="154"/>
        <v>1.6498068299282234</v>
      </c>
      <c r="T277" s="325">
        <f t="shared" si="155"/>
        <v>6.7287430840208828E-2</v>
      </c>
      <c r="U277" s="330">
        <f t="shared" si="156"/>
        <v>3.1449199813683508</v>
      </c>
      <c r="V277" s="338">
        <f t="shared" si="157"/>
        <v>3.1449199813683508</v>
      </c>
      <c r="W277" s="330">
        <f t="shared" si="158"/>
        <v>5.9508658208606846E-4</v>
      </c>
      <c r="X277" s="330">
        <f t="shared" si="159"/>
        <v>1100.8690061734312</v>
      </c>
      <c r="Y277" s="330">
        <f t="shared" si="141"/>
        <v>43.037430973270531</v>
      </c>
      <c r="Z277" s="110">
        <f>IF(H277&gt;0, rate1(1,$L$52,$L$51,$L$54,U277,$L$53,$L$50,Y277),"")</f>
        <v>915.47202833185759</v>
      </c>
      <c r="AA277" s="338">
        <f t="shared" si="160"/>
        <v>1.6609366853325509</v>
      </c>
      <c r="AB277" s="338">
        <f t="shared" si="161"/>
        <v>-9.0036851530892121E-4</v>
      </c>
      <c r="AC277" s="330">
        <f t="shared" si="162"/>
        <v>6.7287430840208828E-2</v>
      </c>
      <c r="AD277" s="330">
        <f t="shared" si="163"/>
        <v>-0.29723233225377715</v>
      </c>
      <c r="AE277" s="330">
        <f t="shared" si="164"/>
        <v>-7.5102008213971158E-2</v>
      </c>
      <c r="AF277" s="330">
        <f t="shared" si="165"/>
        <v>690.43276789057325</v>
      </c>
      <c r="AG277" s="330">
        <f t="shared" si="166"/>
        <v>686.98675425436556</v>
      </c>
      <c r="AH277" s="330">
        <f t="shared" si="167"/>
        <v>3.1251561176900209</v>
      </c>
      <c r="AI277" s="330">
        <f t="shared" si="168"/>
        <v>73.760082709154119</v>
      </c>
      <c r="AJ277" s="330">
        <f t="shared" si="169"/>
        <v>12.994946172271117</v>
      </c>
      <c r="AK277" s="339">
        <f t="shared" si="170"/>
        <v>217.311661996493</v>
      </c>
      <c r="AL277" s="44">
        <f t="shared" si="171"/>
        <v>3.7366436909973522</v>
      </c>
    </row>
    <row r="278" spans="1:38" ht="15" x14ac:dyDescent="0.15">
      <c r="A278" s="118"/>
      <c r="B278" s="330">
        <f t="shared" si="142"/>
        <v>690.43276789057325</v>
      </c>
      <c r="C278" s="330">
        <f t="shared" si="143"/>
        <v>686.98675425436556</v>
      </c>
      <c r="D278" s="330">
        <f t="shared" si="144"/>
        <v>3.1251561176900209</v>
      </c>
      <c r="E278" s="330">
        <f t="shared" si="139"/>
        <v>134.48453738986524</v>
      </c>
      <c r="F278" s="330">
        <f t="shared" si="145"/>
        <v>134.48453738986524</v>
      </c>
      <c r="G278" s="330">
        <f t="shared" si="146"/>
        <v>1136.801141017826</v>
      </c>
      <c r="H278" s="315">
        <f t="shared" si="147"/>
        <v>0.02</v>
      </c>
      <c r="I278" s="330">
        <f t="shared" si="148"/>
        <v>2.7568109089661448</v>
      </c>
      <c r="J278" s="330">
        <f t="shared" si="137"/>
        <v>80</v>
      </c>
      <c r="K278" s="337">
        <f t="shared" si="149"/>
        <v>-1</v>
      </c>
      <c r="L278" s="325">
        <f t="shared" si="150"/>
        <v>3.1051561176900209</v>
      </c>
      <c r="M278" s="325">
        <f t="shared" si="151"/>
        <v>3.1151561176900211</v>
      </c>
      <c r="N278" s="330">
        <f t="shared" si="152"/>
        <v>-4.3452327808271463E-2</v>
      </c>
      <c r="O278" s="330">
        <f t="shared" si="138"/>
        <v>0.709603731653351</v>
      </c>
      <c r="P278" s="334">
        <f t="shared" si="140"/>
        <v>42.404329647723856</v>
      </c>
      <c r="Q278" s="330">
        <f t="shared" si="153"/>
        <v>1067.6576972439391</v>
      </c>
      <c r="R278" s="279">
        <f>IF(H278&gt;0, rate1(1,$L$52,$L$51,$L$54,L278,$L$53,$L$50,P278),"")</f>
        <v>907.93830055090746</v>
      </c>
      <c r="S278" s="325">
        <f t="shared" si="154"/>
        <v>1.6571423181100664</v>
      </c>
      <c r="T278" s="325">
        <f t="shared" si="155"/>
        <v>6.6123161772992864E-2</v>
      </c>
      <c r="U278" s="330">
        <f t="shared" si="156"/>
        <v>3.1251561176900209</v>
      </c>
      <c r="V278" s="338">
        <f t="shared" si="157"/>
        <v>3.1251561176900209</v>
      </c>
      <c r="W278" s="330">
        <f t="shared" si="158"/>
        <v>5.8763058688615644E-4</v>
      </c>
      <c r="X278" s="330">
        <f t="shared" si="159"/>
        <v>1078.7455436209493</v>
      </c>
      <c r="Y278" s="330">
        <f t="shared" si="141"/>
        <v>42.677011910612855</v>
      </c>
      <c r="Z278" s="110">
        <f>IF(H278&gt;0, rate1(1,$L$52,$L$51,$L$54,U278,$L$53,$L$50,Y278),"")</f>
        <v>911.21009529442654</v>
      </c>
      <c r="AA278" s="338">
        <f t="shared" si="160"/>
        <v>1.6683401488692988</v>
      </c>
      <c r="AB278" s="338">
        <f t="shared" si="161"/>
        <v>-8.7923879461725108E-4</v>
      </c>
      <c r="AC278" s="330">
        <f t="shared" si="162"/>
        <v>6.6123161772992864E-2</v>
      </c>
      <c r="AD278" s="330">
        <f t="shared" si="163"/>
        <v>-0.30246587525051982</v>
      </c>
      <c r="AE278" s="330">
        <f t="shared" si="164"/>
        <v>-7.8457683070433798E-2</v>
      </c>
      <c r="AF278" s="330">
        <f t="shared" si="165"/>
        <v>690.32319240099196</v>
      </c>
      <c r="AG278" s="330">
        <f t="shared" si="166"/>
        <v>686.92063109259254</v>
      </c>
      <c r="AH278" s="330">
        <f t="shared" si="167"/>
        <v>3.1053903653209285</v>
      </c>
      <c r="AI278" s="330">
        <f t="shared" si="168"/>
        <v>72.827814106830246</v>
      </c>
      <c r="AJ278" s="330">
        <f t="shared" si="169"/>
        <v>13.015176120634125</v>
      </c>
      <c r="AK278" s="339">
        <f t="shared" si="170"/>
        <v>217.39712387694678</v>
      </c>
      <c r="AL278" s="44">
        <f t="shared" si="171"/>
        <v>3.7425444976140847</v>
      </c>
    </row>
    <row r="279" spans="1:38" ht="15" x14ac:dyDescent="0.15">
      <c r="A279" s="118"/>
      <c r="B279" s="330">
        <f t="shared" si="142"/>
        <v>690.32319240099196</v>
      </c>
      <c r="C279" s="330">
        <f t="shared" si="143"/>
        <v>686.92063109259254</v>
      </c>
      <c r="D279" s="330">
        <f t="shared" si="144"/>
        <v>3.1053903653209285</v>
      </c>
      <c r="E279" s="330">
        <f t="shared" si="139"/>
        <v>134.48453738986524</v>
      </c>
      <c r="F279" s="330">
        <f t="shared" si="145"/>
        <v>134.48453738986524</v>
      </c>
      <c r="G279" s="330">
        <f t="shared" si="146"/>
        <v>1115.2298077620794</v>
      </c>
      <c r="H279" s="315">
        <f t="shared" si="147"/>
        <v>0.02</v>
      </c>
      <c r="I279" s="330">
        <f t="shared" si="148"/>
        <v>2.7220490467195306</v>
      </c>
      <c r="J279" s="330">
        <f t="shared" si="137"/>
        <v>80</v>
      </c>
      <c r="K279" s="337">
        <f t="shared" si="149"/>
        <v>-1</v>
      </c>
      <c r="L279" s="325">
        <f t="shared" si="150"/>
        <v>3.0853903653209285</v>
      </c>
      <c r="M279" s="325">
        <f t="shared" si="151"/>
        <v>3.0953903653209283</v>
      </c>
      <c r="N279" s="330">
        <f t="shared" si="152"/>
        <v>-4.3180750531815804E-2</v>
      </c>
      <c r="O279" s="330">
        <f t="shared" si="138"/>
        <v>0.69539428999337893</v>
      </c>
      <c r="P279" s="334">
        <f t="shared" si="140"/>
        <v>42.045216772420602</v>
      </c>
      <c r="Q279" s="330">
        <f t="shared" si="153"/>
        <v>1045.9502558317247</v>
      </c>
      <c r="R279" s="279">
        <f>IF(H279&gt;0, rate1(1,$L$52,$L$51,$L$54,L279,$L$53,$L$50,P279),"")</f>
        <v>903.56579739468623</v>
      </c>
      <c r="S279" s="325">
        <f t="shared" si="154"/>
        <v>1.664639236353572</v>
      </c>
      <c r="T279" s="325">
        <f t="shared" si="155"/>
        <v>6.4968705080848829E-2</v>
      </c>
      <c r="U279" s="330">
        <f t="shared" si="156"/>
        <v>3.1053903653209285</v>
      </c>
      <c r="V279" s="338">
        <f t="shared" si="157"/>
        <v>3.1053903653209285</v>
      </c>
      <c r="W279" s="330">
        <f t="shared" si="158"/>
        <v>5.8022088988796128E-4</v>
      </c>
      <c r="X279" s="330">
        <f t="shared" si="159"/>
        <v>1056.8980673785723</v>
      </c>
      <c r="Y279" s="330">
        <f t="shared" si="141"/>
        <v>42.317319012573847</v>
      </c>
      <c r="Z279" s="110">
        <f>IF(H279&gt;0, rate1(1,$L$52,$L$51,$L$54,U279,$L$53,$L$50,Y279),"")</f>
        <v>906.88557152913984</v>
      </c>
      <c r="AA279" s="338">
        <f t="shared" si="160"/>
        <v>1.675905364423466</v>
      </c>
      <c r="AB279" s="338">
        <f t="shared" si="161"/>
        <v>-8.5843510116668219E-4</v>
      </c>
      <c r="AC279" s="330">
        <f t="shared" si="162"/>
        <v>6.4968705080848829E-2</v>
      </c>
      <c r="AD279" s="330">
        <f t="shared" si="163"/>
        <v>-0.30784052068009443</v>
      </c>
      <c r="AE279" s="330">
        <f t="shared" si="164"/>
        <v>-8.1998152266257146E-2</v>
      </c>
      <c r="AF279" s="330">
        <f t="shared" si="165"/>
        <v>690.21504294537931</v>
      </c>
      <c r="AG279" s="330">
        <f t="shared" si="166"/>
        <v>686.85566238751164</v>
      </c>
      <c r="AH279" s="330">
        <f t="shared" si="167"/>
        <v>3.0856227214711955</v>
      </c>
      <c r="AI279" s="330">
        <f t="shared" si="168"/>
        <v>71.902572306496765</v>
      </c>
      <c r="AJ279" s="330">
        <f t="shared" si="169"/>
        <v>13.035149057385929</v>
      </c>
      <c r="AK279" s="339">
        <f t="shared" si="170"/>
        <v>217.47991461912125</v>
      </c>
      <c r="AL279" s="44">
        <f t="shared" si="171"/>
        <v>3.7483707227426311</v>
      </c>
    </row>
    <row r="280" spans="1:38" ht="15" x14ac:dyDescent="0.15">
      <c r="A280" s="118"/>
      <c r="B280" s="330">
        <f t="shared" si="142"/>
        <v>690.21504294537931</v>
      </c>
      <c r="C280" s="330">
        <f t="shared" si="143"/>
        <v>686.85566238751164</v>
      </c>
      <c r="D280" s="330">
        <f t="shared" si="144"/>
        <v>3.0856227214711955</v>
      </c>
      <c r="E280" s="330">
        <f t="shared" si="139"/>
        <v>134.48453738986524</v>
      </c>
      <c r="F280" s="330">
        <f t="shared" si="145"/>
        <v>134.48453738986524</v>
      </c>
      <c r="G280" s="330">
        <f t="shared" si="146"/>
        <v>1093.9310715796596</v>
      </c>
      <c r="H280" s="315">
        <f t="shared" si="147"/>
        <v>0.02</v>
      </c>
      <c r="I280" s="330">
        <f t="shared" si="148"/>
        <v>2.6875044462941333</v>
      </c>
      <c r="J280" s="330">
        <f t="shared" si="137"/>
        <v>80</v>
      </c>
      <c r="K280" s="337">
        <f t="shared" si="149"/>
        <v>-1</v>
      </c>
      <c r="L280" s="325">
        <f t="shared" si="150"/>
        <v>3.0656227214711955</v>
      </c>
      <c r="M280" s="325">
        <f t="shared" si="151"/>
        <v>3.0756227214711958</v>
      </c>
      <c r="N280" s="330">
        <f t="shared" si="152"/>
        <v>-4.2909100247094933E-2</v>
      </c>
      <c r="O280" s="330">
        <f t="shared" si="138"/>
        <v>0.6813686273269739</v>
      </c>
      <c r="P280" s="334">
        <f t="shared" si="140"/>
        <v>41.68683598241342</v>
      </c>
      <c r="Q280" s="330">
        <f t="shared" si="153"/>
        <v>1024.5162415362083</v>
      </c>
      <c r="R280" s="279">
        <f>IF(H280&gt;0, rate1(1,$L$52,$L$51,$L$54,L280,$L$53,$L$50,P280),"")</f>
        <v>899.12836920103564</v>
      </c>
      <c r="S280" s="325">
        <f t="shared" si="154"/>
        <v>1.67230317270766</v>
      </c>
      <c r="T280" s="325">
        <f t="shared" si="155"/>
        <v>6.3824033544689587E-2</v>
      </c>
      <c r="U280" s="330">
        <f t="shared" si="156"/>
        <v>3.0856227214711955</v>
      </c>
      <c r="V280" s="338">
        <f t="shared" si="157"/>
        <v>3.0856227214711955</v>
      </c>
      <c r="W280" s="330">
        <f t="shared" si="158"/>
        <v>5.7285750353575082E-4</v>
      </c>
      <c r="X280" s="330">
        <f t="shared" si="159"/>
        <v>1035.3248948998375</v>
      </c>
      <c r="Y280" s="330">
        <f t="shared" si="141"/>
        <v>41.95835566810139</v>
      </c>
      <c r="Z280" s="110">
        <f>IF(H280&gt;0, rate1(1,$L$52,$L$51,$L$54,U280,$L$53,$L$50,Y280),"")</f>
        <v>902.49713683324649</v>
      </c>
      <c r="AA280" s="338">
        <f t="shared" si="160"/>
        <v>1.6836378902346749</v>
      </c>
      <c r="AB280" s="338">
        <f t="shared" si="161"/>
        <v>-8.3795458344051684E-4</v>
      </c>
      <c r="AC280" s="330">
        <f t="shared" si="162"/>
        <v>6.3824033544689587E-2</v>
      </c>
      <c r="AD280" s="330">
        <f t="shared" si="163"/>
        <v>-0.31336158010126391</v>
      </c>
      <c r="AE280" s="330">
        <f t="shared" si="164"/>
        <v>-8.5735569879010362E-2</v>
      </c>
      <c r="AF280" s="330">
        <f t="shared" si="165"/>
        <v>690.10830981158756</v>
      </c>
      <c r="AG280" s="330">
        <f t="shared" si="166"/>
        <v>686.79183835396691</v>
      </c>
      <c r="AH280" s="330">
        <f t="shared" si="167"/>
        <v>3.0658531832994012</v>
      </c>
      <c r="AI280" s="330">
        <f t="shared" si="168"/>
        <v>70.984339645965733</v>
      </c>
      <c r="AJ280" s="330">
        <f t="shared" si="169"/>
        <v>13.054866929509808</v>
      </c>
      <c r="AK280" s="339">
        <f t="shared" si="170"/>
        <v>217.56010251101222</v>
      </c>
      <c r="AL280" s="44">
        <f t="shared" si="171"/>
        <v>3.7541229285271509</v>
      </c>
    </row>
    <row r="281" spans="1:38" ht="15" x14ac:dyDescent="0.15">
      <c r="A281" s="118"/>
      <c r="B281" s="330">
        <f t="shared" si="142"/>
        <v>690.10830981158756</v>
      </c>
      <c r="C281" s="330">
        <f t="shared" si="143"/>
        <v>686.79183835396691</v>
      </c>
      <c r="D281" s="330">
        <f t="shared" si="144"/>
        <v>3.0658531832994012</v>
      </c>
      <c r="E281" s="330">
        <f t="shared" si="139"/>
        <v>134.48453738986524</v>
      </c>
      <c r="F281" s="330">
        <f t="shared" si="145"/>
        <v>134.48453738986524</v>
      </c>
      <c r="G281" s="330">
        <f t="shared" si="146"/>
        <v>1072.9032482639668</v>
      </c>
      <c r="H281" s="315">
        <f t="shared" si="147"/>
        <v>0.02</v>
      </c>
      <c r="I281" s="330">
        <f t="shared" si="148"/>
        <v>2.6531771660965209</v>
      </c>
      <c r="J281" s="330">
        <f t="shared" si="137"/>
        <v>80</v>
      </c>
      <c r="K281" s="337">
        <f t="shared" si="149"/>
        <v>-1</v>
      </c>
      <c r="L281" s="325">
        <f t="shared" si="150"/>
        <v>3.0458531832994011</v>
      </c>
      <c r="M281" s="325">
        <f t="shared" si="151"/>
        <v>3.0558531832994014</v>
      </c>
      <c r="N281" s="330">
        <f t="shared" si="152"/>
        <v>-4.2637376901556223E-2</v>
      </c>
      <c r="O281" s="330">
        <f t="shared" si="138"/>
        <v>0.66752549700855512</v>
      </c>
      <c r="P281" s="334">
        <f t="shared" si="140"/>
        <v>41.329190729788102</v>
      </c>
      <c r="Q281" s="330">
        <f t="shared" si="153"/>
        <v>1003.3539706736231</v>
      </c>
      <c r="R281" s="279">
        <f>IF(H281&gt;0, rate1(1,$L$52,$L$51,$L$54,L281,$L$53,$L$50,P281),"")</f>
        <v>894.62463133884614</v>
      </c>
      <c r="S281" s="325">
        <f t="shared" si="154"/>
        <v>1.6801399698616728</v>
      </c>
      <c r="T281" s="325">
        <f t="shared" si="155"/>
        <v>6.2689121049933044E-2</v>
      </c>
      <c r="U281" s="330">
        <f t="shared" si="156"/>
        <v>3.0658531832994012</v>
      </c>
      <c r="V281" s="338">
        <f t="shared" si="157"/>
        <v>3.0658531832994012</v>
      </c>
      <c r="W281" s="330">
        <f t="shared" si="158"/>
        <v>5.655404402782338E-4</v>
      </c>
      <c r="X281" s="330">
        <f t="shared" si="159"/>
        <v>1014.0243427366738</v>
      </c>
      <c r="Y281" s="330">
        <f t="shared" si="141"/>
        <v>41.600125301867728</v>
      </c>
      <c r="Z281" s="110">
        <f>IF(H281&gt;0, rate1(1,$L$52,$L$51,$L$54,U281,$L$53,$L$50,Y281),"")</f>
        <v>898.04343461525889</v>
      </c>
      <c r="AA281" s="338">
        <f t="shared" si="160"/>
        <v>1.6915435357761055</v>
      </c>
      <c r="AB281" s="338">
        <f t="shared" si="161"/>
        <v>-8.1779441354120827E-4</v>
      </c>
      <c r="AC281" s="330">
        <f t="shared" si="162"/>
        <v>6.2689121049933044E-2</v>
      </c>
      <c r="AD281" s="330">
        <f t="shared" si="163"/>
        <v>-0.31903462139897654</v>
      </c>
      <c r="AE281" s="330">
        <f t="shared" si="164"/>
        <v>-8.9683026494602178E-2</v>
      </c>
      <c r="AF281" s="330">
        <f t="shared" si="165"/>
        <v>690.00298331363604</v>
      </c>
      <c r="AG281" s="330">
        <f t="shared" si="166"/>
        <v>686.72914923291694</v>
      </c>
      <c r="AH281" s="330">
        <f t="shared" si="167"/>
        <v>3.0460817479112627</v>
      </c>
      <c r="AI281" s="330">
        <f t="shared" si="168"/>
        <v>70.073099771594656</v>
      </c>
      <c r="AJ281" s="330">
        <f t="shared" si="169"/>
        <v>13.074331679446363</v>
      </c>
      <c r="AK281" s="339">
        <f t="shared" si="170"/>
        <v>217.63775448574651</v>
      </c>
      <c r="AL281" s="44">
        <f t="shared" si="171"/>
        <v>3.7598016756988279</v>
      </c>
    </row>
    <row r="282" spans="1:38" ht="15" x14ac:dyDescent="0.15">
      <c r="A282" s="118"/>
      <c r="B282" s="330">
        <f t="shared" si="142"/>
        <v>690.00298331363604</v>
      </c>
      <c r="C282" s="330">
        <f t="shared" si="143"/>
        <v>686.72914923291694</v>
      </c>
      <c r="D282" s="330">
        <f t="shared" si="144"/>
        <v>3.0460817479112627</v>
      </c>
      <c r="E282" s="330">
        <f t="shared" si="139"/>
        <v>134.48453738986524</v>
      </c>
      <c r="F282" s="330">
        <f t="shared" si="145"/>
        <v>134.48453738986524</v>
      </c>
      <c r="G282" s="330">
        <f t="shared" si="146"/>
        <v>1052.1446527057647</v>
      </c>
      <c r="H282" s="315">
        <f t="shared" si="147"/>
        <v>0.02</v>
      </c>
      <c r="I282" s="330">
        <f t="shared" si="148"/>
        <v>2.6190672645752784</v>
      </c>
      <c r="J282" s="330">
        <f t="shared" si="137"/>
        <v>80</v>
      </c>
      <c r="K282" s="337">
        <f t="shared" si="149"/>
        <v>-1</v>
      </c>
      <c r="L282" s="325">
        <f t="shared" si="150"/>
        <v>3.0260817479112627</v>
      </c>
      <c r="M282" s="325">
        <f t="shared" si="151"/>
        <v>3.036081747911263</v>
      </c>
      <c r="N282" s="330">
        <f t="shared" si="152"/>
        <v>-4.2365580441895645E-2</v>
      </c>
      <c r="O282" s="330">
        <f t="shared" si="138"/>
        <v>0.65386365588321116</v>
      </c>
      <c r="P282" s="334">
        <f t="shared" si="140"/>
        <v>40.97228450344857</v>
      </c>
      <c r="Q282" s="330">
        <f t="shared" si="153"/>
        <v>982.46175865788905</v>
      </c>
      <c r="R282" s="279">
        <f>IF(H282&gt;0, rate1(1,$L$52,$L$51,$L$54,L282,$L$53,$L$50,P282),"")</f>
        <v>890.05316058769085</v>
      </c>
      <c r="S282" s="325">
        <f t="shared" si="154"/>
        <v>1.6881557401885816</v>
      </c>
      <c r="T282" s="325">
        <f t="shared" si="155"/>
        <v>6.1563942531796388E-2</v>
      </c>
      <c r="U282" s="330">
        <f t="shared" si="156"/>
        <v>3.0460817479112627</v>
      </c>
      <c r="V282" s="338">
        <f t="shared" si="157"/>
        <v>3.0460817479112627</v>
      </c>
      <c r="W282" s="330">
        <f t="shared" si="158"/>
        <v>5.5826971257655345E-4</v>
      </c>
      <c r="X282" s="330">
        <f t="shared" si="159"/>
        <v>992.9947265388696</v>
      </c>
      <c r="Y282" s="330">
        <f t="shared" si="141"/>
        <v>41.242631374883892</v>
      </c>
      <c r="Z282" s="110">
        <f>IF(H282&gt;0, rate1(1,$L$52,$L$51,$L$54,U282,$L$53,$L$50,Y282),"")</f>
        <v>893.52307065402761</v>
      </c>
      <c r="AA282" s="338">
        <f t="shared" si="160"/>
        <v>1.6996283764716744</v>
      </c>
      <c r="AB282" s="338">
        <f t="shared" si="161"/>
        <v>-7.9795178604959844E-4</v>
      </c>
      <c r="AC282" s="330">
        <f t="shared" si="162"/>
        <v>6.1563942531796388E-2</v>
      </c>
      <c r="AD282" s="330">
        <f t="shared" si="163"/>
        <v>-0.32486548420238764</v>
      </c>
      <c r="AE282" s="330">
        <f t="shared" si="164"/>
        <v>-9.3854632398271035E-2</v>
      </c>
      <c r="AF282" s="330">
        <f t="shared" si="165"/>
        <v>689.89905379066238</v>
      </c>
      <c r="AG282" s="330">
        <f t="shared" si="166"/>
        <v>686.66758529038509</v>
      </c>
      <c r="AH282" s="330">
        <f t="shared" si="167"/>
        <v>3.026308412358373</v>
      </c>
      <c r="AI282" s="330">
        <f t="shared" si="168"/>
        <v>69.168837613189865</v>
      </c>
      <c r="AJ282" s="330">
        <f t="shared" si="169"/>
        <v>13.093545245450027</v>
      </c>
      <c r="AK282" s="339">
        <f t="shared" si="170"/>
        <v>217.7129361421074</v>
      </c>
      <c r="AL282" s="44">
        <f t="shared" si="171"/>
        <v>3.7654075236805555</v>
      </c>
    </row>
    <row r="283" spans="1:38" ht="15" x14ac:dyDescent="0.15">
      <c r="A283" s="118"/>
      <c r="B283" s="330">
        <f t="shared" si="142"/>
        <v>689.89905379066238</v>
      </c>
      <c r="C283" s="330">
        <f t="shared" si="143"/>
        <v>686.66758529038509</v>
      </c>
      <c r="D283" s="330">
        <f t="shared" si="144"/>
        <v>3.026308412358373</v>
      </c>
      <c r="E283" s="330">
        <f t="shared" si="139"/>
        <v>134.48453738986524</v>
      </c>
      <c r="F283" s="330">
        <f t="shared" si="145"/>
        <v>134.48453738986524</v>
      </c>
      <c r="G283" s="330">
        <f t="shared" si="146"/>
        <v>1031.6535988927351</v>
      </c>
      <c r="H283" s="315">
        <f t="shared" si="147"/>
        <v>0.02</v>
      </c>
      <c r="I283" s="330">
        <f t="shared" si="148"/>
        <v>2.5851748002218304</v>
      </c>
      <c r="J283" s="330">
        <f t="shared" si="137"/>
        <v>80</v>
      </c>
      <c r="K283" s="337">
        <f t="shared" si="149"/>
        <v>-1</v>
      </c>
      <c r="L283" s="325">
        <f t="shared" si="150"/>
        <v>3.006308412358373</v>
      </c>
      <c r="M283" s="325">
        <f t="shared" si="151"/>
        <v>3.0163084123583728</v>
      </c>
      <c r="N283" s="330">
        <f t="shared" si="152"/>
        <v>-4.2093710814026686E-2</v>
      </c>
      <c r="O283" s="330">
        <f t="shared" si="138"/>
        <v>0.6403818641454162</v>
      </c>
      <c r="P283" s="334">
        <f t="shared" si="140"/>
        <v>40.616120829759396</v>
      </c>
      <c r="Q283" s="330">
        <f t="shared" si="153"/>
        <v>961.83792000017252</v>
      </c>
      <c r="R283" s="279">
        <f>IF(H283&gt;0, rate1(1,$L$52,$L$51,$L$54,L283,$L$53,$L$50,P283),"")</f>
        <v>885.4124938071833</v>
      </c>
      <c r="S283" s="325">
        <f t="shared" si="154"/>
        <v>1.696356881861758</v>
      </c>
      <c r="T283" s="325">
        <f t="shared" si="155"/>
        <v>6.044847392257581E-2</v>
      </c>
      <c r="U283" s="330">
        <f t="shared" si="156"/>
        <v>3.026308412358373</v>
      </c>
      <c r="V283" s="338">
        <f t="shared" si="157"/>
        <v>3.026308412358373</v>
      </c>
      <c r="W283" s="330">
        <f t="shared" si="158"/>
        <v>5.5104533289362934E-4</v>
      </c>
      <c r="X283" s="330">
        <f t="shared" si="159"/>
        <v>972.23436105362907</v>
      </c>
      <c r="Y283" s="330">
        <f t="shared" si="141"/>
        <v>40.88587738513062</v>
      </c>
      <c r="Z283" s="110">
        <f>IF(H283&gt;0, rate1(1,$L$52,$L$51,$L$54,U283,$L$53,$L$50,Y283),"")</f>
        <v>888.93461180732072</v>
      </c>
      <c r="AA283" s="338">
        <f t="shared" si="160"/>
        <v>1.7078987694537111</v>
      </c>
      <c r="AB283" s="338">
        <f t="shared" si="161"/>
        <v>-7.7842391690957971E-4</v>
      </c>
      <c r="AC283" s="330">
        <f t="shared" si="162"/>
        <v>6.044847392257581E-2</v>
      </c>
      <c r="AD283" s="330">
        <f t="shared" si="163"/>
        <v>-0.33086029641735193</v>
      </c>
      <c r="AE283" s="330">
        <f t="shared" si="164"/>
        <v>-9.8265609176031804E-2</v>
      </c>
      <c r="AF283" s="330">
        <f t="shared" si="165"/>
        <v>689.79651160592573</v>
      </c>
      <c r="AG283" s="330">
        <f t="shared" si="166"/>
        <v>686.60713681646257</v>
      </c>
      <c r="AH283" s="330">
        <f t="shared" si="167"/>
        <v>3.0065331736364524</v>
      </c>
      <c r="AI283" s="330">
        <f t="shared" si="168"/>
        <v>68.271539362013684</v>
      </c>
      <c r="AJ283" s="330">
        <f t="shared" si="169"/>
        <v>13.112509561939476</v>
      </c>
      <c r="AK283" s="339">
        <f t="shared" si="170"/>
        <v>217.78571176473599</v>
      </c>
      <c r="AL283" s="44">
        <f t="shared" si="171"/>
        <v>3.7709410306896105</v>
      </c>
    </row>
    <row r="284" spans="1:38" ht="15" x14ac:dyDescent="0.15">
      <c r="A284" s="118"/>
      <c r="B284" s="330">
        <f t="shared" si="142"/>
        <v>689.79651160592573</v>
      </c>
      <c r="C284" s="330">
        <f t="shared" si="143"/>
        <v>686.60713681646257</v>
      </c>
      <c r="D284" s="330">
        <f t="shared" si="144"/>
        <v>3.0065331736364524</v>
      </c>
      <c r="E284" s="330">
        <f t="shared" si="139"/>
        <v>134.48453738986524</v>
      </c>
      <c r="F284" s="330">
        <f t="shared" si="145"/>
        <v>134.48453738986524</v>
      </c>
      <c r="G284" s="330">
        <f t="shared" si="146"/>
        <v>1011.4283999085767</v>
      </c>
      <c r="H284" s="315">
        <f t="shared" si="147"/>
        <v>0.02</v>
      </c>
      <c r="I284" s="330">
        <f t="shared" si="148"/>
        <v>2.5514998315705273</v>
      </c>
      <c r="J284" s="330">
        <f t="shared" si="137"/>
        <v>80</v>
      </c>
      <c r="K284" s="337">
        <f t="shared" si="149"/>
        <v>-1</v>
      </c>
      <c r="L284" s="325">
        <f t="shared" si="150"/>
        <v>2.9865331736364524</v>
      </c>
      <c r="M284" s="325">
        <f t="shared" si="151"/>
        <v>2.9965331736364522</v>
      </c>
      <c r="N284" s="330">
        <f t="shared" si="152"/>
        <v>-4.1821767963061696E-2</v>
      </c>
      <c r="O284" s="330">
        <f t="shared" si="138"/>
        <v>0.62707888520478794</v>
      </c>
      <c r="P284" s="334">
        <f t="shared" si="140"/>
        <v>40.260703273195823</v>
      </c>
      <c r="Q284" s="330">
        <f t="shared" si="153"/>
        <v>941.48076830798288</v>
      </c>
      <c r="R284" s="279">
        <f>IF(H284&gt;0, rate1(1,$L$52,$L$51,$L$54,L284,$L$53,$L$50,P284),"")</f>
        <v>880.70112655145169</v>
      </c>
      <c r="S284" s="325">
        <f t="shared" si="154"/>
        <v>1.70475009613599</v>
      </c>
      <c r="T284" s="325">
        <f t="shared" si="155"/>
        <v>5.9342692100877246E-2</v>
      </c>
      <c r="U284" s="330">
        <f t="shared" si="156"/>
        <v>3.0065331736364524</v>
      </c>
      <c r="V284" s="338">
        <f t="shared" si="157"/>
        <v>3.0065331736364524</v>
      </c>
      <c r="W284" s="330">
        <f t="shared" si="158"/>
        <v>5.4386731370836827E-4</v>
      </c>
      <c r="X284" s="330">
        <f t="shared" si="159"/>
        <v>951.74156012467415</v>
      </c>
      <c r="Y284" s="330">
        <f t="shared" si="141"/>
        <v>40.529866868196478</v>
      </c>
      <c r="Z284" s="110">
        <f>IF(H284&gt;0, rate1(1,$L$52,$L$51,$L$54,U284,$L$53,$L$50,Y284),"")</f>
        <v>884.2765846673841</v>
      </c>
      <c r="AA284" s="338">
        <f t="shared" si="160"/>
        <v>1.7163613704481633</v>
      </c>
      <c r="AB284" s="338">
        <f t="shared" si="161"/>
        <v>-7.5920804239921406E-4</v>
      </c>
      <c r="AC284" s="330">
        <f t="shared" si="162"/>
        <v>5.9342692100877246E-2</v>
      </c>
      <c r="AD284" s="330">
        <f t="shared" si="163"/>
        <v>-0.33702549196793763</v>
      </c>
      <c r="AE284" s="330">
        <f t="shared" si="164"/>
        <v>-0.10293239068027205</v>
      </c>
      <c r="AF284" s="330">
        <f t="shared" si="165"/>
        <v>689.69534714586177</v>
      </c>
      <c r="AG284" s="330">
        <f t="shared" si="166"/>
        <v>686.54779412436164</v>
      </c>
      <c r="AH284" s="330">
        <f t="shared" si="167"/>
        <v>2.986756028684344</v>
      </c>
      <c r="AI284" s="330">
        <f t="shared" si="168"/>
        <v>67.38119245202347</v>
      </c>
      <c r="AJ284" s="330">
        <f t="shared" si="169"/>
        <v>13.131226559842816</v>
      </c>
      <c r="AK284" s="339">
        <f t="shared" si="170"/>
        <v>217.85614434402075</v>
      </c>
      <c r="AL284" s="44">
        <f t="shared" si="171"/>
        <v>3.7764027538385716</v>
      </c>
    </row>
    <row r="285" spans="1:38" ht="15" x14ac:dyDescent="0.15">
      <c r="A285" s="118"/>
      <c r="B285" s="330">
        <f t="shared" si="142"/>
        <v>689.69534714586177</v>
      </c>
      <c r="C285" s="330">
        <f t="shared" si="143"/>
        <v>686.54779412436164</v>
      </c>
      <c r="D285" s="330">
        <f t="shared" si="144"/>
        <v>2.986756028684344</v>
      </c>
      <c r="E285" s="330">
        <f t="shared" si="139"/>
        <v>134.48453738986524</v>
      </c>
      <c r="F285" s="330">
        <f t="shared" si="145"/>
        <v>134.48453738986524</v>
      </c>
      <c r="G285" s="330">
        <f t="shared" si="146"/>
        <v>991.46736793290188</v>
      </c>
      <c r="H285" s="315">
        <f t="shared" si="147"/>
        <v>0.02</v>
      </c>
      <c r="I285" s="330">
        <f t="shared" si="148"/>
        <v>2.5180424172001041</v>
      </c>
      <c r="J285" s="330">
        <f t="shared" si="137"/>
        <v>80</v>
      </c>
      <c r="K285" s="337">
        <f t="shared" si="149"/>
        <v>-1</v>
      </c>
      <c r="L285" s="325">
        <f t="shared" si="150"/>
        <v>2.966756028684344</v>
      </c>
      <c r="M285" s="325">
        <f t="shared" si="151"/>
        <v>2.9767560286843437</v>
      </c>
      <c r="N285" s="330">
        <f t="shared" si="152"/>
        <v>-4.1549751833314552E-2</v>
      </c>
      <c r="O285" s="330">
        <f t="shared" si="138"/>
        <v>0.61395348555849694</v>
      </c>
      <c r="P285" s="334">
        <f t="shared" si="140"/>
        <v>39.906035437023974</v>
      </c>
      <c r="Q285" s="330">
        <f t="shared" si="153"/>
        <v>921.38861628508118</v>
      </c>
      <c r="R285" s="279">
        <f>IF(H285&gt;0, rate1(1,$L$52,$L$51,$L$54,L285,$L$53,$L$50,P285),"")</f>
        <v>875.91751162638911</v>
      </c>
      <c r="S285" s="325">
        <f t="shared" si="154"/>
        <v>1.7133424058953486</v>
      </c>
      <c r="T285" s="325">
        <f t="shared" si="155"/>
        <v>5.8246574842502966E-2</v>
      </c>
      <c r="U285" s="330">
        <f t="shared" si="156"/>
        <v>2.986756028684344</v>
      </c>
      <c r="V285" s="338">
        <f t="shared" si="157"/>
        <v>2.986756028684344</v>
      </c>
      <c r="W285" s="330">
        <f t="shared" si="158"/>
        <v>5.3673566751033519E-4</v>
      </c>
      <c r="X285" s="330">
        <f t="shared" si="159"/>
        <v>931.51463669216025</v>
      </c>
      <c r="Y285" s="330">
        <f t="shared" si="141"/>
        <v>40.174603397945653</v>
      </c>
      <c r="Z285" s="110">
        <f>IF(H285&gt;0, rate1(1,$L$52,$L$51,$L$54,U285,$L$53,$L$50,Y285),"")</f>
        <v>879.54747416124576</v>
      </c>
      <c r="AA285" s="338">
        <f t="shared" si="160"/>
        <v>1.7250231518857899</v>
      </c>
      <c r="AB285" s="338">
        <f t="shared" si="161"/>
        <v>-7.4030141811924524E-4</v>
      </c>
      <c r="AC285" s="330">
        <f t="shared" si="162"/>
        <v>5.8246574842502966E-2</v>
      </c>
      <c r="AD285" s="330">
        <f t="shared" si="163"/>
        <v>-0.34336782985230319</v>
      </c>
      <c r="AE285" s="330">
        <f t="shared" si="164"/>
        <v>-0.10787273446341701</v>
      </c>
      <c r="AF285" s="330">
        <f t="shared" si="165"/>
        <v>689.59555081918597</v>
      </c>
      <c r="AG285" s="330">
        <f t="shared" si="166"/>
        <v>686.4895475495191</v>
      </c>
      <c r="AH285" s="330">
        <f t="shared" si="167"/>
        <v>2.9669769743819914</v>
      </c>
      <c r="AI285" s="330">
        <f t="shared" si="168"/>
        <v>66.497785544156656</v>
      </c>
      <c r="AJ285" s="330">
        <f t="shared" si="169"/>
        <v>13.149698166938414</v>
      </c>
      <c r="AK285" s="339">
        <f t="shared" si="170"/>
        <v>217.92429559568643</v>
      </c>
      <c r="AL285" s="44">
        <f t="shared" si="171"/>
        <v>3.7817932492347337</v>
      </c>
    </row>
    <row r="286" spans="1:38" ht="15" x14ac:dyDescent="0.15">
      <c r="A286" s="118"/>
      <c r="B286" s="330">
        <f t="shared" si="142"/>
        <v>689.59555081918597</v>
      </c>
      <c r="C286" s="330">
        <f t="shared" si="143"/>
        <v>686.4895475495191</v>
      </c>
      <c r="D286" s="330">
        <f t="shared" si="144"/>
        <v>2.9669769743819914</v>
      </c>
      <c r="E286" s="330">
        <f t="shared" si="139"/>
        <v>134.48453738986524</v>
      </c>
      <c r="F286" s="330">
        <f t="shared" si="145"/>
        <v>134.48453738986524</v>
      </c>
      <c r="G286" s="330">
        <f t="shared" si="146"/>
        <v>971.76881424015176</v>
      </c>
      <c r="H286" s="315">
        <f t="shared" si="147"/>
        <v>0.02</v>
      </c>
      <c r="I286" s="330">
        <f t="shared" si="148"/>
        <v>2.4848026157334973</v>
      </c>
      <c r="J286" s="330">
        <f t="shared" si="137"/>
        <v>80</v>
      </c>
      <c r="K286" s="337">
        <f t="shared" si="149"/>
        <v>-1</v>
      </c>
      <c r="L286" s="325">
        <f t="shared" si="150"/>
        <v>2.9469769743819914</v>
      </c>
      <c r="M286" s="325">
        <f t="shared" si="151"/>
        <v>2.9569769743819911</v>
      </c>
      <c r="N286" s="330">
        <f t="shared" si="152"/>
        <v>-4.1277662368245593E-2</v>
      </c>
      <c r="O286" s="330">
        <f t="shared" si="138"/>
        <v>0.60100443467031051</v>
      </c>
      <c r="P286" s="334">
        <f t="shared" si="140"/>
        <v>39.55212096398018</v>
      </c>
      <c r="Q286" s="330">
        <f t="shared" si="153"/>
        <v>901.55977573038945</v>
      </c>
      <c r="R286" s="279">
        <f>IF(H286&gt;0, rate1(1,$L$52,$L$51,$L$54,L286,$L$53,$L$50,P286),"")</f>
        <v>871.06005758649906</v>
      </c>
      <c r="S286" s="325">
        <f t="shared" si="154"/>
        <v>1.7221411755755796</v>
      </c>
      <c r="T286" s="325">
        <f t="shared" si="155"/>
        <v>5.7160100773017697E-2</v>
      </c>
      <c r="U286" s="330">
        <f t="shared" si="156"/>
        <v>2.9669769743819914</v>
      </c>
      <c r="V286" s="338">
        <f t="shared" si="157"/>
        <v>2.9669769743819914</v>
      </c>
      <c r="W286" s="330">
        <f t="shared" si="158"/>
        <v>5.2965040678820685E-4</v>
      </c>
      <c r="X286" s="330">
        <f t="shared" si="159"/>
        <v>911.55190279157978</v>
      </c>
      <c r="Y286" s="330">
        <f t="shared" si="141"/>
        <v>39.820090587184602</v>
      </c>
      <c r="Z286" s="110">
        <f>IF(H286&gt;0, rate1(1,$L$52,$L$51,$L$54,U286,$L$53,$L$50,Y286),"")</f>
        <v>874.74572209269252</v>
      </c>
      <c r="AA286" s="338">
        <f t="shared" si="160"/>
        <v>1.733891422342339</v>
      </c>
      <c r="AB286" s="338">
        <f t="shared" si="161"/>
        <v>-7.2170131802022945E-4</v>
      </c>
      <c r="AC286" s="330">
        <f t="shared" si="162"/>
        <v>5.7160100773017697E-2</v>
      </c>
      <c r="AD286" s="330">
        <f t="shared" si="163"/>
        <v>-0.34989441462708121</v>
      </c>
      <c r="AE286" s="330">
        <f t="shared" si="164"/>
        <v>-0.11310584487367874</v>
      </c>
      <c r="AF286" s="330">
        <f t="shared" si="165"/>
        <v>689.49711305604467</v>
      </c>
      <c r="AG286" s="330">
        <f t="shared" si="166"/>
        <v>686.43238744874611</v>
      </c>
      <c r="AH286" s="330">
        <f t="shared" si="167"/>
        <v>2.9471960075490418</v>
      </c>
      <c r="AI286" s="330">
        <f t="shared" si="168"/>
        <v>65.621308513898327</v>
      </c>
      <c r="AJ286" s="330">
        <f t="shared" si="169"/>
        <v>13.167926308192275</v>
      </c>
      <c r="AK286" s="339">
        <f t="shared" si="170"/>
        <v>217.99022598009327</v>
      </c>
      <c r="AL286" s="44">
        <f t="shared" si="171"/>
        <v>3.7871130720782662</v>
      </c>
    </row>
    <row r="287" spans="1:38" ht="15" x14ac:dyDescent="0.15">
      <c r="A287" s="118"/>
      <c r="B287" s="330">
        <f t="shared" si="142"/>
        <v>689.49711305604467</v>
      </c>
      <c r="C287" s="330">
        <f t="shared" si="143"/>
        <v>686.43238744874611</v>
      </c>
      <c r="D287" s="330">
        <f t="shared" si="144"/>
        <v>2.9471960075490418</v>
      </c>
      <c r="E287" s="330">
        <f t="shared" si="139"/>
        <v>134.48453738986524</v>
      </c>
      <c r="F287" s="330">
        <f t="shared" si="145"/>
        <v>134.48453738986524</v>
      </c>
      <c r="G287" s="330">
        <f t="shared" si="146"/>
        <v>952.33104919919322</v>
      </c>
      <c r="H287" s="315">
        <f t="shared" si="147"/>
        <v>0.02</v>
      </c>
      <c r="I287" s="330">
        <f t="shared" si="148"/>
        <v>2.4517804858388446</v>
      </c>
      <c r="J287" s="330">
        <f t="shared" si="137"/>
        <v>80</v>
      </c>
      <c r="K287" s="337">
        <f t="shared" si="149"/>
        <v>-1</v>
      </c>
      <c r="L287" s="325">
        <f t="shared" si="150"/>
        <v>2.9271960075490417</v>
      </c>
      <c r="M287" s="325">
        <f t="shared" si="151"/>
        <v>2.9371960075490415</v>
      </c>
      <c r="N287" s="330">
        <f t="shared" si="152"/>
        <v>-4.100549951046073E-2</v>
      </c>
      <c r="O287" s="330">
        <f t="shared" si="138"/>
        <v>0.58823050485580808</v>
      </c>
      <c r="P287" s="334">
        <f t="shared" si="140"/>
        <v>39.198963536979313</v>
      </c>
      <c r="Q287" s="330">
        <f t="shared" si="153"/>
        <v>881.99255753759314</v>
      </c>
      <c r="R287" s="279">
        <f>IF(H287&gt;0, rate1(1,$L$52,$L$51,$L$54,L287,$L$53,$L$50,P287),"")</f>
        <v>866.12712716880026</v>
      </c>
      <c r="S287" s="325">
        <f t="shared" si="154"/>
        <v>1.7311541325857962</v>
      </c>
      <c r="T287" s="325">
        <f t="shared" si="155"/>
        <v>5.6083249321782366E-2</v>
      </c>
      <c r="U287" s="330">
        <f t="shared" si="156"/>
        <v>2.9471960075490418</v>
      </c>
      <c r="V287" s="338">
        <f t="shared" si="157"/>
        <v>2.9471960075490418</v>
      </c>
      <c r="W287" s="330">
        <f t="shared" si="158"/>
        <v>5.2261154405552901E-4</v>
      </c>
      <c r="X287" s="330">
        <f t="shared" si="159"/>
        <v>891.8516695533749</v>
      </c>
      <c r="Y287" s="330">
        <f t="shared" si="141"/>
        <v>39.466332088357213</v>
      </c>
      <c r="Z287" s="110">
        <f>IF(H287&gt;0, rate1(1,$L$52,$L$51,$L$54,U287,$L$53,$L$50,Y287),"")</f>
        <v>869.8697256234932</v>
      </c>
      <c r="AA287" s="338">
        <f t="shared" si="160"/>
        <v>1.742973847427304</v>
      </c>
      <c r="AB287" s="338">
        <f t="shared" si="161"/>
        <v>-7.03405033521942E-4</v>
      </c>
      <c r="AC287" s="330">
        <f t="shared" si="162"/>
        <v>5.6083249321782366E-2</v>
      </c>
      <c r="AD287" s="330">
        <f t="shared" si="163"/>
        <v>-0.35661271844732667</v>
      </c>
      <c r="AE287" s="330">
        <f t="shared" si="164"/>
        <v>-0.1186525092135005</v>
      </c>
      <c r="AF287" s="330">
        <f t="shared" si="165"/>
        <v>689.40002430721245</v>
      </c>
      <c r="AG287" s="330">
        <f t="shared" si="166"/>
        <v>686.37630419942434</v>
      </c>
      <c r="AH287" s="330">
        <f t="shared" si="167"/>
        <v>2.9274131249433943</v>
      </c>
      <c r="AI287" s="330">
        <f t="shared" si="168"/>
        <v>64.751752442054922</v>
      </c>
      <c r="AJ287" s="330">
        <f t="shared" si="169"/>
        <v>13.185912906092845</v>
      </c>
      <c r="AK287" s="339">
        <f t="shared" si="170"/>
        <v>218.05399472125671</v>
      </c>
      <c r="AL287" s="44">
        <f t="shared" si="171"/>
        <v>3.7923627767593779</v>
      </c>
    </row>
    <row r="288" spans="1:38" ht="15" x14ac:dyDescent="0.15">
      <c r="A288" s="118"/>
      <c r="B288" s="330">
        <f t="shared" si="142"/>
        <v>689.40002430721245</v>
      </c>
      <c r="C288" s="330">
        <f t="shared" si="143"/>
        <v>686.37630419942434</v>
      </c>
      <c r="D288" s="330">
        <f t="shared" si="144"/>
        <v>2.9274131249433943</v>
      </c>
      <c r="E288" s="330">
        <f t="shared" si="139"/>
        <v>134.48453738986524</v>
      </c>
      <c r="F288" s="330">
        <f t="shared" si="145"/>
        <v>134.48453738986524</v>
      </c>
      <c r="G288" s="330">
        <f t="shared" si="146"/>
        <v>933.15238227289535</v>
      </c>
      <c r="H288" s="315">
        <f t="shared" si="147"/>
        <v>0.02</v>
      </c>
      <c r="I288" s="330">
        <f t="shared" si="148"/>
        <v>2.4189760862304865</v>
      </c>
      <c r="J288" s="330">
        <f t="shared" si="137"/>
        <v>80</v>
      </c>
      <c r="K288" s="337">
        <f t="shared" si="149"/>
        <v>-1</v>
      </c>
      <c r="L288" s="325">
        <f t="shared" si="150"/>
        <v>2.9074131249433943</v>
      </c>
      <c r="M288" s="325">
        <f t="shared" si="151"/>
        <v>2.9174131249433941</v>
      </c>
      <c r="N288" s="330">
        <f t="shared" si="152"/>
        <v>-4.0733263201688352E-2</v>
      </c>
      <c r="O288" s="330">
        <f t="shared" si="138"/>
        <v>0.57563047117372101</v>
      </c>
      <c r="P288" s="334">
        <f t="shared" si="140"/>
        <v>38.84656687984068</v>
      </c>
      <c r="Q288" s="330">
        <f t="shared" si="153"/>
        <v>862.68527169472418</v>
      </c>
      <c r="R288" s="279">
        <f>IF(H288&gt;0, rate1(1,$L$52,$L$51,$L$54,L288,$L$53,$L$50,P288),"")</f>
        <v>861.11703566055041</v>
      </c>
      <c r="S288" s="325">
        <f t="shared" si="154"/>
        <v>1.7403893903626066</v>
      </c>
      <c r="T288" s="325">
        <f t="shared" si="155"/>
        <v>5.5016000677345182E-2</v>
      </c>
      <c r="U288" s="330">
        <f t="shared" si="156"/>
        <v>2.9274131249433943</v>
      </c>
      <c r="V288" s="338">
        <f t="shared" si="157"/>
        <v>2.9274131249433943</v>
      </c>
      <c r="W288" s="330">
        <f t="shared" si="158"/>
        <v>5.1561909182318288E-4</v>
      </c>
      <c r="X288" s="330">
        <f t="shared" si="159"/>
        <v>872.41224720251989</v>
      </c>
      <c r="Y288" s="330">
        <f t="shared" si="141"/>
        <v>39.11333159425714</v>
      </c>
      <c r="Z288" s="110">
        <f>IF(H288&gt;0, rate1(1,$L$52,$L$51,$L$54,U288,$L$53,$L$50,Y288),"")</f>
        <v>864.91783569075358</v>
      </c>
      <c r="AA288" s="338">
        <f t="shared" si="160"/>
        <v>1.752278472248429</v>
      </c>
      <c r="AB288" s="338">
        <f t="shared" si="161"/>
        <v>-6.8540987259955403E-4</v>
      </c>
      <c r="AC288" s="330">
        <f t="shared" si="162"/>
        <v>5.5016000677345182E-2</v>
      </c>
      <c r="AD288" s="330">
        <f t="shared" si="163"/>
        <v>-0.36353060480159038</v>
      </c>
      <c r="AE288" s="330">
        <f t="shared" si="164"/>
        <v>-0.12453524851550374</v>
      </c>
      <c r="AF288" s="330">
        <f t="shared" si="165"/>
        <v>689.3042750433334</v>
      </c>
      <c r="AG288" s="330">
        <f t="shared" si="166"/>
        <v>686.32128819874697</v>
      </c>
      <c r="AH288" s="330">
        <f t="shared" si="167"/>
        <v>2.9076283232591895</v>
      </c>
      <c r="AI288" s="330">
        <f t="shared" si="168"/>
        <v>63.889109608827098</v>
      </c>
      <c r="AJ288" s="330">
        <f t="shared" si="169"/>
        <v>13.203659880984187</v>
      </c>
      <c r="AK288" s="339">
        <f t="shared" si="170"/>
        <v>218.11565982559733</v>
      </c>
      <c r="AL288" s="44">
        <f t="shared" si="171"/>
        <v>3.7975429169547423</v>
      </c>
    </row>
    <row r="289" spans="1:38" ht="15" x14ac:dyDescent="0.15">
      <c r="A289" s="118"/>
      <c r="B289" s="330">
        <f t="shared" si="142"/>
        <v>689.3042750433334</v>
      </c>
      <c r="C289" s="330">
        <f t="shared" si="143"/>
        <v>686.32128819874697</v>
      </c>
      <c r="D289" s="330">
        <f t="shared" si="144"/>
        <v>2.9076283232591895</v>
      </c>
      <c r="E289" s="330">
        <f t="shared" si="139"/>
        <v>134.48453738986524</v>
      </c>
      <c r="F289" s="330">
        <f t="shared" si="145"/>
        <v>134.48453738986524</v>
      </c>
      <c r="G289" s="330">
        <f t="shared" si="146"/>
        <v>914.23112201721631</v>
      </c>
      <c r="H289" s="315">
        <f t="shared" si="147"/>
        <v>0.02</v>
      </c>
      <c r="I289" s="330">
        <f t="shared" si="148"/>
        <v>2.3863894756691479</v>
      </c>
      <c r="J289" s="330">
        <f t="shared" si="137"/>
        <v>80</v>
      </c>
      <c r="K289" s="337">
        <f t="shared" si="149"/>
        <v>-1</v>
      </c>
      <c r="L289" s="325">
        <f t="shared" si="150"/>
        <v>2.8876283232591895</v>
      </c>
      <c r="M289" s="325">
        <f t="shared" si="151"/>
        <v>2.8976283232591893</v>
      </c>
      <c r="N289" s="330">
        <f t="shared" si="152"/>
        <v>-4.0460953382736697E-2</v>
      </c>
      <c r="O289" s="330">
        <f t="shared" si="138"/>
        <v>0.56320311132319678</v>
      </c>
      <c r="P289" s="334">
        <f t="shared" si="140"/>
        <v>38.494934758022893</v>
      </c>
      <c r="Q289" s="330">
        <f t="shared" si="153"/>
        <v>843.63622728324458</v>
      </c>
      <c r="R289" s="279">
        <f>IF(H289&gt;0, rate1(1,$L$52,$L$51,$L$54,L289,$L$53,$L$50,P289),"")</f>
        <v>856.02804919740447</v>
      </c>
      <c r="S289" s="325">
        <f t="shared" si="154"/>
        <v>1.7498554732044262</v>
      </c>
      <c r="T289" s="325">
        <f t="shared" si="155"/>
        <v>5.3958335744128387E-2</v>
      </c>
      <c r="U289" s="330">
        <f t="shared" si="156"/>
        <v>2.9076283232591895</v>
      </c>
      <c r="V289" s="338">
        <f t="shared" si="157"/>
        <v>2.9076283232591895</v>
      </c>
      <c r="W289" s="330">
        <f t="shared" si="158"/>
        <v>5.0867306261892509E-4</v>
      </c>
      <c r="X289" s="330">
        <f t="shared" si="159"/>
        <v>853.23194505760614</v>
      </c>
      <c r="Y289" s="330">
        <f t="shared" si="141"/>
        <v>38.761092838748738</v>
      </c>
      <c r="Z289" s="110">
        <f>IF(H289&gt;0, rate1(1,$L$52,$L$51,$L$54,U289,$L$53,$L$50,Y289),"")</f>
        <v>859.88835535714793</v>
      </c>
      <c r="AA289" s="338">
        <f t="shared" si="160"/>
        <v>1.7618137455930634</v>
      </c>
      <c r="AB289" s="338">
        <f t="shared" si="161"/>
        <v>-6.6771315897290473E-4</v>
      </c>
      <c r="AC289" s="330">
        <f t="shared" si="162"/>
        <v>5.3958335744128387E-2</v>
      </c>
      <c r="AD289" s="330">
        <f t="shared" si="163"/>
        <v>-0.37065635409587944</v>
      </c>
      <c r="AE289" s="330">
        <f t="shared" si="164"/>
        <v>-0.13077848470174142</v>
      </c>
      <c r="AF289" s="330">
        <f t="shared" si="165"/>
        <v>689.2098557542065</v>
      </c>
      <c r="AG289" s="330">
        <f t="shared" si="166"/>
        <v>686.26732986300283</v>
      </c>
      <c r="AH289" s="330">
        <f t="shared" si="167"/>
        <v>2.8878415991252169</v>
      </c>
      <c r="AI289" s="330">
        <f t="shared" si="168"/>
        <v>63.03337349134609</v>
      </c>
      <c r="AJ289" s="330">
        <f t="shared" si="169"/>
        <v>13.221169151398449</v>
      </c>
      <c r="AK289" s="339">
        <f t="shared" si="170"/>
        <v>218.17527810043009</v>
      </c>
      <c r="AL289" s="44">
        <f t="shared" si="171"/>
        <v>3.8026540457234486</v>
      </c>
    </row>
    <row r="290" spans="1:38" ht="15" x14ac:dyDescent="0.15">
      <c r="A290" s="118"/>
      <c r="B290" s="330">
        <f t="shared" si="142"/>
        <v>689.2098557542065</v>
      </c>
      <c r="C290" s="330">
        <f t="shared" si="143"/>
        <v>686.26732986300283</v>
      </c>
      <c r="D290" s="330">
        <f t="shared" si="144"/>
        <v>2.8878415991252169</v>
      </c>
      <c r="E290" s="330">
        <f t="shared" si="139"/>
        <v>134.48453738986524</v>
      </c>
      <c r="F290" s="330">
        <f t="shared" si="145"/>
        <v>134.48453738986524</v>
      </c>
      <c r="G290" s="330">
        <f t="shared" si="146"/>
        <v>895.56557608074468</v>
      </c>
      <c r="H290" s="315">
        <f t="shared" si="147"/>
        <v>0.02</v>
      </c>
      <c r="I290" s="330">
        <f t="shared" si="148"/>
        <v>2.3540207129629382</v>
      </c>
      <c r="J290" s="330">
        <f t="shared" si="137"/>
        <v>80</v>
      </c>
      <c r="K290" s="337">
        <f t="shared" si="149"/>
        <v>-1</v>
      </c>
      <c r="L290" s="325">
        <f t="shared" si="150"/>
        <v>2.8678415991252169</v>
      </c>
      <c r="M290" s="325">
        <f t="shared" si="151"/>
        <v>2.8778415991252171</v>
      </c>
      <c r="N290" s="330">
        <f t="shared" si="152"/>
        <v>-4.0188569993484968E-2</v>
      </c>
      <c r="O290" s="330">
        <f t="shared" si="138"/>
        <v>0.55094720554667931</v>
      </c>
      <c r="P290" s="334">
        <f t="shared" si="140"/>
        <v>38.144070979385923</v>
      </c>
      <c r="Q290" s="330">
        <f t="shared" si="153"/>
        <v>824.84373247759424</v>
      </c>
      <c r="R290" s="279">
        <f>IF(H290&gt;0, rate1(1,$L$52,$L$51,$L$54,L290,$L$53,$L$50,P290),"")</f>
        <v>850.85838298881094</v>
      </c>
      <c r="S290" s="325">
        <f t="shared" si="154"/>
        <v>1.7595613430519537</v>
      </c>
      <c r="T290" s="325">
        <f t="shared" si="155"/>
        <v>5.291023610022777E-2</v>
      </c>
      <c r="U290" s="330">
        <f t="shared" si="156"/>
        <v>2.8878415991252169</v>
      </c>
      <c r="V290" s="338">
        <f t="shared" si="157"/>
        <v>2.8878415991252169</v>
      </c>
      <c r="W290" s="330">
        <f t="shared" si="158"/>
        <v>5.0177346897495312E-4</v>
      </c>
      <c r="X290" s="330">
        <f t="shared" si="159"/>
        <v>834.30907153039504</v>
      </c>
      <c r="Y290" s="330">
        <f t="shared" si="141"/>
        <v>38.409619597514606</v>
      </c>
      <c r="Z290" s="110">
        <f>IF(H290&gt;0, rate1(1,$L$52,$L$51,$L$54,U290,$L$53,$L$50,Y290),"")</f>
        <v>854.77953809096039</v>
      </c>
      <c r="AA290" s="338">
        <f t="shared" si="160"/>
        <v>1.7715885459848195</v>
      </c>
      <c r="AB290" s="338">
        <f t="shared" si="161"/>
        <v>-6.5031223128709473E-4</v>
      </c>
      <c r="AC290" s="330">
        <f t="shared" si="162"/>
        <v>5.291023610022777E-2</v>
      </c>
      <c r="AD290" s="330">
        <f t="shared" si="163"/>
        <v>-0.37799869125728403</v>
      </c>
      <c r="AE290" s="330">
        <f t="shared" si="164"/>
        <v>-0.13740872615193173</v>
      </c>
      <c r="AF290" s="330">
        <f t="shared" si="165"/>
        <v>689.11675694811277</v>
      </c>
      <c r="AG290" s="330">
        <f t="shared" si="166"/>
        <v>686.21441962690255</v>
      </c>
      <c r="AH290" s="330">
        <f t="shared" si="167"/>
        <v>2.8680529491031423</v>
      </c>
      <c r="AI290" s="330">
        <f t="shared" si="168"/>
        <v>62.184538764688369</v>
      </c>
      <c r="AJ290" s="330">
        <f t="shared" si="169"/>
        <v>13.23844263438864</v>
      </c>
      <c r="AK290" s="339">
        <f t="shared" si="170"/>
        <v>218.23290517220161</v>
      </c>
      <c r="AL290" s="44">
        <f t="shared" si="171"/>
        <v>3.8076967156027561</v>
      </c>
    </row>
    <row r="291" spans="1:38" ht="15" x14ac:dyDescent="0.15">
      <c r="A291" s="118"/>
      <c r="B291" s="330">
        <f t="shared" si="142"/>
        <v>689.11675694811277</v>
      </c>
      <c r="C291" s="330">
        <f t="shared" si="143"/>
        <v>686.21441962690255</v>
      </c>
      <c r="D291" s="330">
        <f t="shared" si="144"/>
        <v>2.8680529491031423</v>
      </c>
      <c r="E291" s="330">
        <f t="shared" si="139"/>
        <v>134.48453738986524</v>
      </c>
      <c r="F291" s="330">
        <f t="shared" si="145"/>
        <v>134.48453738986524</v>
      </c>
      <c r="G291" s="330">
        <f t="shared" si="146"/>
        <v>877.15405120411197</v>
      </c>
      <c r="H291" s="315">
        <f t="shared" si="147"/>
        <v>0.02</v>
      </c>
      <c r="I291" s="330">
        <f t="shared" si="148"/>
        <v>2.3218698569681693</v>
      </c>
      <c r="J291" s="330">
        <f t="shared" si="137"/>
        <v>80</v>
      </c>
      <c r="K291" s="337">
        <f t="shared" si="149"/>
        <v>-1</v>
      </c>
      <c r="L291" s="325">
        <f t="shared" si="150"/>
        <v>2.8480529491031423</v>
      </c>
      <c r="M291" s="325">
        <f t="shared" si="151"/>
        <v>2.8580529491031426</v>
      </c>
      <c r="N291" s="330">
        <f t="shared" si="152"/>
        <v>-3.9916112972866458E-2</v>
      </c>
      <c r="O291" s="330">
        <f t="shared" si="138"/>
        <v>0.53886153653843571</v>
      </c>
      <c r="P291" s="334">
        <f t="shared" si="140"/>
        <v>37.793979394970165</v>
      </c>
      <c r="Q291" s="330">
        <f t="shared" si="153"/>
        <v>806.30609454460989</v>
      </c>
      <c r="R291" s="279">
        <f>IF(H291&gt;0, rate1(1,$L$52,$L$51,$L$54,L291,$L$53,$L$50,P291),"")</f>
        <v>845.60619946686211</v>
      </c>
      <c r="S291" s="325">
        <f t="shared" si="154"/>
        <v>1.7695164283952451</v>
      </c>
      <c r="T291" s="325">
        <f t="shared" si="155"/>
        <v>5.1871683956257818E-2</v>
      </c>
      <c r="U291" s="330">
        <f t="shared" si="156"/>
        <v>2.8680529491031423</v>
      </c>
      <c r="V291" s="338">
        <f t="shared" si="157"/>
        <v>2.8680529491031423</v>
      </c>
      <c r="W291" s="330">
        <f t="shared" si="158"/>
        <v>4.9492032343856351E-4</v>
      </c>
      <c r="X291" s="330">
        <f t="shared" si="159"/>
        <v>815.6419341252423</v>
      </c>
      <c r="Y291" s="330">
        <f t="shared" si="141"/>
        <v>38.058915688819809</v>
      </c>
      <c r="Z291" s="110">
        <f>IF(H291&gt;0, rate1(1,$L$52,$L$51,$L$54,U291,$L$53,$L$50,Y291),"")</f>
        <v>849.58958597231072</v>
      </c>
      <c r="AA291" s="338">
        <f t="shared" si="160"/>
        <v>1.7816122097873806</v>
      </c>
      <c r="AB291" s="338">
        <f t="shared" si="161"/>
        <v>-6.3320444235792465E-4</v>
      </c>
      <c r="AC291" s="330">
        <f t="shared" si="162"/>
        <v>5.1871683956257818E-2</v>
      </c>
      <c r="AD291" s="330">
        <f t="shared" si="163"/>
        <v>-0.38556681554555922</v>
      </c>
      <c r="AE291" s="330">
        <f t="shared" si="164"/>
        <v>-0.14445477395709841</v>
      </c>
      <c r="AF291" s="330">
        <f t="shared" si="165"/>
        <v>689.02496915118365</v>
      </c>
      <c r="AG291" s="330">
        <f t="shared" si="166"/>
        <v>686.16254794294628</v>
      </c>
      <c r="AH291" s="330">
        <f t="shared" si="167"/>
        <v>2.8482623696854961</v>
      </c>
      <c r="AI291" s="330">
        <f t="shared" si="168"/>
        <v>61.342601306567865</v>
      </c>
      <c r="AJ291" s="330">
        <f t="shared" si="169"/>
        <v>13.255482245862687</v>
      </c>
      <c r="AK291" s="339">
        <f t="shared" si="170"/>
        <v>218.28859550448374</v>
      </c>
      <c r="AL291" s="44">
        <f t="shared" si="171"/>
        <v>3.8126714787039311</v>
      </c>
    </row>
    <row r="292" spans="1:38" ht="15" x14ac:dyDescent="0.15">
      <c r="A292" s="118"/>
      <c r="B292" s="330">
        <f t="shared" si="142"/>
        <v>689.02496915118365</v>
      </c>
      <c r="C292" s="330">
        <f t="shared" si="143"/>
        <v>686.16254794294628</v>
      </c>
      <c r="D292" s="330">
        <f t="shared" si="144"/>
        <v>2.8482623696854961</v>
      </c>
      <c r="E292" s="330">
        <f t="shared" si="139"/>
        <v>134.48453738986524</v>
      </c>
      <c r="F292" s="330">
        <f t="shared" si="145"/>
        <v>134.48453738986524</v>
      </c>
      <c r="G292" s="330">
        <f t="shared" si="146"/>
        <v>858.99485321924942</v>
      </c>
      <c r="H292" s="315">
        <f t="shared" si="147"/>
        <v>0.02</v>
      </c>
      <c r="I292" s="330">
        <f t="shared" si="148"/>
        <v>2.2899369665899032</v>
      </c>
      <c r="J292" s="330">
        <f t="shared" si="137"/>
        <v>80</v>
      </c>
      <c r="K292" s="337">
        <f t="shared" si="149"/>
        <v>-1</v>
      </c>
      <c r="L292" s="325">
        <f t="shared" si="150"/>
        <v>2.828262369685496</v>
      </c>
      <c r="M292" s="325">
        <f t="shared" si="151"/>
        <v>2.8382623696854958</v>
      </c>
      <c r="N292" s="330">
        <f t="shared" si="152"/>
        <v>-3.9643582258812593E-2</v>
      </c>
      <c r="O292" s="330">
        <f t="shared" si="138"/>
        <v>0.52694488935843764</v>
      </c>
      <c r="P292" s="334">
        <f t="shared" si="140"/>
        <v>37.444663899792403</v>
      </c>
      <c r="Q292" s="330">
        <f t="shared" si="153"/>
        <v>788.02161984277723</v>
      </c>
      <c r="R292" s="279">
        <f>IF(H292&gt;0, rate1(1,$L$52,$L$51,$L$54,L292,$L$53,$L$50,P292),"")</f>
        <v>840.26960635474597</v>
      </c>
      <c r="S292" s="325">
        <f t="shared" si="154"/>
        <v>1.7797306555093271</v>
      </c>
      <c r="T292" s="325">
        <f t="shared" si="155"/>
        <v>5.0842662115056961E-2</v>
      </c>
      <c r="U292" s="330">
        <f t="shared" si="156"/>
        <v>2.8482623696854961</v>
      </c>
      <c r="V292" s="338">
        <f t="shared" si="157"/>
        <v>2.8482623696854961</v>
      </c>
      <c r="W292" s="330">
        <f t="shared" si="158"/>
        <v>4.8811363856593459E-4</v>
      </c>
      <c r="X292" s="330">
        <f t="shared" si="159"/>
        <v>797.22883943834768</v>
      </c>
      <c r="Y292" s="330">
        <f t="shared" si="141"/>
        <v>37.708984974292356</v>
      </c>
      <c r="Z292" s="110">
        <f>IF(H292&gt;0, rate1(1,$L$52,$L$51,$L$54,U292,$L$53,$L$50,Y292),"")</f>
        <v>844.31664782185396</v>
      </c>
      <c r="AA292" s="338">
        <f t="shared" si="160"/>
        <v>1.7918945615477238</v>
      </c>
      <c r="AB292" s="338">
        <f t="shared" si="161"/>
        <v>-6.1638715842666928E-4</v>
      </c>
      <c r="AC292" s="330">
        <f t="shared" si="162"/>
        <v>5.0842662115056961E-2</v>
      </c>
      <c r="AD292" s="330">
        <f t="shared" si="163"/>
        <v>-0.39337043278221728</v>
      </c>
      <c r="AE292" s="330">
        <f t="shared" si="164"/>
        <v>-0.15194795148167523</v>
      </c>
      <c r="AF292" s="330">
        <f t="shared" si="165"/>
        <v>688.93448290680976</v>
      </c>
      <c r="AG292" s="330">
        <f t="shared" si="166"/>
        <v>686.11170528083119</v>
      </c>
      <c r="AH292" s="330">
        <f t="shared" si="167"/>
        <v>2.8284698572937961</v>
      </c>
      <c r="AI292" s="330">
        <f t="shared" si="168"/>
        <v>60.507558205779191</v>
      </c>
      <c r="AJ292" s="330">
        <f t="shared" si="169"/>
        <v>13.272289900919848</v>
      </c>
      <c r="AK292" s="339">
        <f t="shared" si="170"/>
        <v>218.34240241573119</v>
      </c>
      <c r="AL292" s="44">
        <f t="shared" si="171"/>
        <v>3.8175788868084566</v>
      </c>
    </row>
    <row r="293" spans="1:38" ht="15" x14ac:dyDescent="0.15">
      <c r="A293" s="118"/>
      <c r="B293" s="330">
        <f t="shared" ref="B293:B317" si="172">IF(H293&gt;0, AF292,"")</f>
        <v>688.93448290680976</v>
      </c>
      <c r="C293" s="330">
        <f t="shared" ref="C293:C317" si="173">IF(H293&gt;0, AG292,"")</f>
        <v>686.11170528083119</v>
      </c>
      <c r="D293" s="330">
        <f t="shared" ref="D293:D317" si="174">IF(H293&gt;0, AH292,"")</f>
        <v>2.8284698572937961</v>
      </c>
      <c r="E293" s="330">
        <f t="shared" si="139"/>
        <v>134.48453738986524</v>
      </c>
      <c r="F293" s="330">
        <f t="shared" ref="F293:F317" si="175">IF(H293&gt;0, (E293+E292)/2,"")</f>
        <v>134.48453738986524</v>
      </c>
      <c r="G293" s="330">
        <f t="shared" ref="G293:G317" si="176">IF(H293&gt;0, F293*$S$53*$C$55*(B293-C293+N293)^1.5,"")</f>
        <v>841.0862870488146</v>
      </c>
      <c r="H293" s="315">
        <f t="shared" ref="H293:H317" si="177">dv(S292)</f>
        <v>0.02</v>
      </c>
      <c r="I293" s="330">
        <f t="shared" ref="I293:I317" si="178">IF(H293&gt;0, (B293-C293)*B$19,"")</f>
        <v>2.2582221007828593</v>
      </c>
      <c r="J293" s="330">
        <f t="shared" si="137"/>
        <v>80</v>
      </c>
      <c r="K293" s="337">
        <f t="shared" ref="K293:K317" si="179">IF(H293&gt;0, IF((1-S292-0.015)&gt;0,1,-1),"")</f>
        <v>-1</v>
      </c>
      <c r="L293" s="325">
        <f t="shared" ref="L293:L317" si="180">IF(H293&gt;0, D293+K293*H293,"")</f>
        <v>2.8084698572937961</v>
      </c>
      <c r="M293" s="325">
        <f t="shared" ref="M293:M317" si="181">IF(H293&gt;0, (D293+L293)/2,"")</f>
        <v>2.8184698572937963</v>
      </c>
      <c r="N293" s="330">
        <f t="shared" ref="N293:N317" si="182">IF(H293&gt;0, 2*($P$53*M293/$S$52/$S$51)^2-(B293-C293)*2,"")</f>
        <v>-3.9370977788244943E-2</v>
      </c>
      <c r="O293" s="330">
        <f t="shared" ref="O293:O317" si="183">IF(wh(B292,$F$51,$F$52,$F$53)&gt;0,wh(B292,$F$51,$F$52,$F$53),O292)</f>
        <v>0.51519605135151125</v>
      </c>
      <c r="P293" s="334">
        <f t="shared" si="140"/>
        <v>37.096128433665626</v>
      </c>
      <c r="Q293" s="330">
        <f t="shared" ref="Q293:Q317" si="184">IF(H293&gt;0, M293/$S$54*(B293-C293+N293/2)*E293-J293,"")</f>
        <v>769.98861382166581</v>
      </c>
      <c r="R293" s="279">
        <f>IF(H293&gt;0, rate1(1,$L$52,$L$51,$L$54,L293,$L$53,$L$50,P293),"")</f>
        <v>834.84665465082685</v>
      </c>
      <c r="S293" s="325">
        <f t="shared" ref="S293:S317" si="185">IF(H293&gt;0, Q293/O293/R293,"")</f>
        <v>1.790214482242672</v>
      </c>
      <c r="T293" s="325">
        <f t="shared" ref="T293:T317" si="186">IF(H293&gt;0, N293/(1-S293),"")</f>
        <v>4.9823153932218443E-2</v>
      </c>
      <c r="U293" s="330">
        <f t="shared" ref="U293:U317" si="187">L293-K293*H293</f>
        <v>2.8284698572937961</v>
      </c>
      <c r="V293" s="338">
        <f t="shared" ref="V293:V317" si="188">IF(H293&gt;0, (D293+U293)/2,"")</f>
        <v>2.8284698572937961</v>
      </c>
      <c r="W293" s="330">
        <f t="shared" ref="W293:W317" si="189">IF(H293&gt;0, 2*($P$53*V293/$S$52/$S$51)^2-(B293-C293)*2,"")</f>
        <v>4.8135342691768557E-4</v>
      </c>
      <c r="X293" s="330">
        <f t="shared" ref="X293:X317" si="190">IF(H293&gt;0, V293/$S$54*(B293-C293+W293/2)*F293-J293,"")</f>
        <v>779.06809315719522</v>
      </c>
      <c r="Y293" s="330">
        <f t="shared" si="141"/>
        <v>37.359831359727188</v>
      </c>
      <c r="Z293" s="110">
        <f>IF(H293&gt;0, rate1(1,$L$52,$L$51,$L$54,U293,$L$53,$L$50,Y293),"")</f>
        <v>838.95881724815627</v>
      </c>
      <c r="AA293" s="338">
        <f t="shared" ref="AA293:AA317" si="191">IF(H293&gt;0, X293/O293/Z293,"")</f>
        <v>1.8024459467920637</v>
      </c>
      <c r="AB293" s="338">
        <f t="shared" ref="AB293:AB317" si="192">IF(H293&gt;0, W293/(1-AA293),"")</f>
        <v>-5.9985775844714653E-4</v>
      </c>
      <c r="AC293" s="330">
        <f t="shared" ref="AC293:AC317" si="193">IF(H293&gt;0, delta_z(N293,S293,H293,AE292,AB293),"")</f>
        <v>4.9823153932218443E-2</v>
      </c>
      <c r="AD293" s="330">
        <f t="shared" ref="AD293:AD317" si="194">IF(H293&gt;0, H293/AC293*K293,"")</f>
        <v>-0.40141979022863261</v>
      </c>
      <c r="AE293" s="330">
        <f t="shared" ref="AE293:AE317" si="195">IF(H293&gt;0, (AD293-AD292)/(AC293+AC292)*2,"")</f>
        <v>-0.1599223601909735</v>
      </c>
      <c r="AF293" s="330">
        <f t="shared" ref="AF293:AF317" si="196">IF(H293&gt;0, B293-(AC293-N293),"")</f>
        <v>688.84528877508933</v>
      </c>
      <c r="AG293" s="330">
        <f t="shared" ref="AG293:AG317" si="197">IF(H293&gt;0, C293-AC293,"")</f>
        <v>686.06188212689892</v>
      </c>
      <c r="AH293" s="330">
        <f t="shared" ref="AH293:AH317" si="198">IF(H293&gt;0, $S$54*$S$53*$C$55*SQRT(AF293-AG293),"")</f>
        <v>2.8086754082765992</v>
      </c>
      <c r="AI293" s="330">
        <f t="shared" ref="AI293:AI317" si="199">IF(H293&gt;0, AC293/R293*1000000,"")</f>
        <v>59.679407774661193</v>
      </c>
      <c r="AJ293" s="330">
        <f t="shared" ref="AJ293:AJ317" si="200">IF(H293&gt;0, AJ292+AI293/3600,"")</f>
        <v>13.288867514190587</v>
      </c>
      <c r="AK293" s="339">
        <f t="shared" ref="AK293:AK317" si="201">IF(H293&gt;0, AK292+AI292*G292/1000000,"")</f>
        <v>218.39437809681081</v>
      </c>
      <c r="AL293" s="44">
        <f t="shared" ref="AL293:AL317" si="202">IF(H293&gt;0, AL292+AI292*J292/1000000,"")</f>
        <v>3.822419491464919</v>
      </c>
    </row>
    <row r="294" spans="1:38" ht="15" x14ac:dyDescent="0.15">
      <c r="A294" s="118"/>
      <c r="B294" s="330">
        <f t="shared" si="172"/>
        <v>688.84528877508933</v>
      </c>
      <c r="C294" s="330">
        <f t="shared" si="173"/>
        <v>686.06188212689892</v>
      </c>
      <c r="D294" s="330">
        <f t="shared" si="174"/>
        <v>2.8086754082765992</v>
      </c>
      <c r="E294" s="330">
        <f t="shared" si="139"/>
        <v>134.48453738986524</v>
      </c>
      <c r="F294" s="330">
        <f t="shared" si="175"/>
        <v>134.48453738986524</v>
      </c>
      <c r="G294" s="330">
        <f t="shared" si="176"/>
        <v>823.42665670560257</v>
      </c>
      <c r="H294" s="315">
        <f t="shared" si="177"/>
        <v>0.02</v>
      </c>
      <c r="I294" s="330">
        <f t="shared" si="178"/>
        <v>2.2267253185523259</v>
      </c>
      <c r="J294" s="330">
        <f t="shared" si="137"/>
        <v>80</v>
      </c>
      <c r="K294" s="337">
        <f t="shared" si="179"/>
        <v>-1</v>
      </c>
      <c r="L294" s="325">
        <f t="shared" si="180"/>
        <v>2.7886754082765992</v>
      </c>
      <c r="M294" s="325">
        <f t="shared" si="181"/>
        <v>2.7986754082765994</v>
      </c>
      <c r="N294" s="330">
        <f t="shared" si="182"/>
        <v>-3.909829949704946E-2</v>
      </c>
      <c r="O294" s="330">
        <f t="shared" si="183"/>
        <v>0.50361381207165312</v>
      </c>
      <c r="P294" s="334">
        <f t="shared" si="140"/>
        <v>36.748376982040106</v>
      </c>
      <c r="Q294" s="330">
        <f t="shared" si="184"/>
        <v>752.2053810213456</v>
      </c>
      <c r="R294" s="279">
        <f>IF(H294&gt;0, rate1(1,$L$52,$L$51,$L$54,L294,$L$53,$L$50,P294),"")</f>
        <v>829.33533652401434</v>
      </c>
      <c r="S294" s="325">
        <f t="shared" si="185"/>
        <v>1.8009789346071539</v>
      </c>
      <c r="T294" s="325">
        <f t="shared" si="186"/>
        <v>4.8813143277264236E-2</v>
      </c>
      <c r="U294" s="330">
        <f t="shared" si="187"/>
        <v>2.8086754082765992</v>
      </c>
      <c r="V294" s="338">
        <f t="shared" si="188"/>
        <v>2.8086754082765992</v>
      </c>
      <c r="W294" s="330">
        <f t="shared" si="189"/>
        <v>4.74639701081081E-4</v>
      </c>
      <c r="X294" s="330">
        <f t="shared" si="190"/>
        <v>761.15800005997767</v>
      </c>
      <c r="Y294" s="330">
        <f t="shared" si="141"/>
        <v>37.011458795910777</v>
      </c>
      <c r="Z294" s="110">
        <f>IF(H294&gt;0, rate1(1,$L$52,$L$51,$L$54,U294,$L$53,$L$50,Y294),"")</f>
        <v>833.51413060957543</v>
      </c>
      <c r="AA294" s="338">
        <f t="shared" si="191"/>
        <v>1.8132772675106137</v>
      </c>
      <c r="AB294" s="338">
        <f t="shared" si="192"/>
        <v>-5.8361363343392193E-4</v>
      </c>
      <c r="AC294" s="330">
        <f t="shared" si="193"/>
        <v>4.8813143277264236E-2</v>
      </c>
      <c r="AD294" s="330">
        <f t="shared" si="194"/>
        <v>-0.40972571437159278</v>
      </c>
      <c r="AE294" s="330">
        <f t="shared" si="195"/>
        <v>-0.16841516516622951</v>
      </c>
      <c r="AF294" s="330">
        <f t="shared" si="196"/>
        <v>688.75737733231506</v>
      </c>
      <c r="AG294" s="330">
        <f t="shared" si="197"/>
        <v>686.01306898362168</v>
      </c>
      <c r="AH294" s="330">
        <f t="shared" si="198"/>
        <v>2.7888790189072297</v>
      </c>
      <c r="AI294" s="330">
        <f t="shared" si="199"/>
        <v>58.858149565716467</v>
      </c>
      <c r="AJ294" s="330">
        <f t="shared" si="200"/>
        <v>13.305217000181063</v>
      </c>
      <c r="AK294" s="339">
        <f t="shared" si="201"/>
        <v>218.44457362830929</v>
      </c>
      <c r="AL294" s="44">
        <f t="shared" si="202"/>
        <v>3.8271938440868918</v>
      </c>
    </row>
    <row r="295" spans="1:38" ht="15" x14ac:dyDescent="0.15">
      <c r="A295" s="118"/>
      <c r="B295" s="330">
        <f t="shared" si="172"/>
        <v>688.75737733231506</v>
      </c>
      <c r="C295" s="330">
        <f t="shared" si="173"/>
        <v>686.01306898362168</v>
      </c>
      <c r="D295" s="330">
        <f t="shared" si="174"/>
        <v>2.7888790189072297</v>
      </c>
      <c r="E295" s="330">
        <f t="shared" si="139"/>
        <v>134.48453738986524</v>
      </c>
      <c r="F295" s="330">
        <f t="shared" si="175"/>
        <v>134.48453738986524</v>
      </c>
      <c r="G295" s="330">
        <f t="shared" si="176"/>
        <v>806.0142652917375</v>
      </c>
      <c r="H295" s="315">
        <f t="shared" si="177"/>
        <v>0.02</v>
      </c>
      <c r="I295" s="330">
        <f t="shared" si="178"/>
        <v>2.195446678954704</v>
      </c>
      <c r="J295" s="330">
        <f t="shared" si="137"/>
        <v>80</v>
      </c>
      <c r="K295" s="337">
        <f t="shared" si="179"/>
        <v>-1</v>
      </c>
      <c r="L295" s="325">
        <f t="shared" si="180"/>
        <v>2.7688790189072296</v>
      </c>
      <c r="M295" s="325">
        <f t="shared" si="181"/>
        <v>2.7788790189072294</v>
      </c>
      <c r="N295" s="330">
        <f t="shared" si="182"/>
        <v>-3.8825547320040954E-2</v>
      </c>
      <c r="O295" s="330">
        <f t="shared" si="183"/>
        <v>0.4921969632114378</v>
      </c>
      <c r="P295" s="334">
        <f t="shared" si="140"/>
        <v>36.401413576861849</v>
      </c>
      <c r="Q295" s="330">
        <f t="shared" si="184"/>
        <v>734.6702250715781</v>
      </c>
      <c r="R295" s="279">
        <f>IF(H295&gt;0, rate1(1,$L$52,$L$51,$L$54,L295,$L$53,$L$50,P295),"")</f>
        <v>823.73358311579898</v>
      </c>
      <c r="S295" s="325">
        <f t="shared" si="185"/>
        <v>1.8120356464463367</v>
      </c>
      <c r="T295" s="325">
        <f t="shared" si="186"/>
        <v>4.7812614495374536E-2</v>
      </c>
      <c r="U295" s="330">
        <f t="shared" si="187"/>
        <v>2.7888790189072297</v>
      </c>
      <c r="V295" s="338">
        <f t="shared" si="188"/>
        <v>2.7888790189072297</v>
      </c>
      <c r="W295" s="330">
        <f t="shared" si="189"/>
        <v>4.679724736416091E-4</v>
      </c>
      <c r="X295" s="330">
        <f t="shared" si="190"/>
        <v>743.49686401478493</v>
      </c>
      <c r="Y295" s="330">
        <f t="shared" si="141"/>
        <v>36.663871279462612</v>
      </c>
      <c r="Z295" s="110">
        <f>IF(H295&gt;0, rate1(1,$L$52,$L$51,$L$54,U295,$L$53,$L$50,Y295),"")</f>
        <v>827.98056488621705</v>
      </c>
      <c r="AA295" s="338">
        <f t="shared" si="191"/>
        <v>1.8244000205936799</v>
      </c>
      <c r="AB295" s="338">
        <f t="shared" si="192"/>
        <v>-5.6765218577336455E-4</v>
      </c>
      <c r="AC295" s="330">
        <f t="shared" si="193"/>
        <v>4.7812614495374536E-2</v>
      </c>
      <c r="AD295" s="330">
        <f t="shared" si="194"/>
        <v>-0.41829965190326146</v>
      </c>
      <c r="AE295" s="330">
        <f t="shared" si="195"/>
        <v>-0.17746691419162236</v>
      </c>
      <c r="AF295" s="330">
        <f t="shared" si="196"/>
        <v>688.67073917049959</v>
      </c>
      <c r="AG295" s="330">
        <f t="shared" si="197"/>
        <v>685.96525636912634</v>
      </c>
      <c r="AH295" s="330">
        <f t="shared" si="198"/>
        <v>2.7690806853817636</v>
      </c>
      <c r="AI295" s="330">
        <f t="shared" si="199"/>
        <v>58.043784392669494</v>
      </c>
      <c r="AJ295" s="330">
        <f t="shared" si="200"/>
        <v>13.321340273623472</v>
      </c>
      <c r="AK295" s="339">
        <f t="shared" si="201"/>
        <v>218.49303899762606</v>
      </c>
      <c r="AL295" s="44">
        <f t="shared" si="202"/>
        <v>3.8319024960521491</v>
      </c>
    </row>
    <row r="296" spans="1:38" ht="15" x14ac:dyDescent="0.15">
      <c r="A296" s="118"/>
      <c r="B296" s="330">
        <f t="shared" si="172"/>
        <v>688.67073917049959</v>
      </c>
      <c r="C296" s="330">
        <f t="shared" si="173"/>
        <v>685.96525636912634</v>
      </c>
      <c r="D296" s="330">
        <f t="shared" si="174"/>
        <v>2.7690806853817636</v>
      </c>
      <c r="E296" s="330">
        <f t="shared" si="139"/>
        <v>134.48453738986524</v>
      </c>
      <c r="F296" s="330">
        <f t="shared" si="175"/>
        <v>134.48453738986524</v>
      </c>
      <c r="G296" s="330">
        <f t="shared" si="176"/>
        <v>788.84741499815334</v>
      </c>
      <c r="H296" s="315">
        <f t="shared" si="177"/>
        <v>0.02</v>
      </c>
      <c r="I296" s="330">
        <f t="shared" si="178"/>
        <v>2.1643862410986006</v>
      </c>
      <c r="J296" s="330">
        <f t="shared" si="137"/>
        <v>80</v>
      </c>
      <c r="K296" s="337">
        <f t="shared" si="179"/>
        <v>-1</v>
      </c>
      <c r="L296" s="325">
        <f t="shared" si="180"/>
        <v>2.7490806853817635</v>
      </c>
      <c r="M296" s="325">
        <f t="shared" si="181"/>
        <v>2.7590806853817638</v>
      </c>
      <c r="N296" s="330">
        <f t="shared" si="182"/>
        <v>-3.8552721190923123E-2</v>
      </c>
      <c r="O296" s="330">
        <f t="shared" si="183"/>
        <v>0.48094429853633125</v>
      </c>
      <c r="P296" s="334">
        <f t="shared" si="140"/>
        <v>36.055242297459635</v>
      </c>
      <c r="Q296" s="330">
        <f t="shared" si="184"/>
        <v>717.38144869130076</v>
      </c>
      <c r="R296" s="279">
        <f>IF(H296&gt;0, rate1(1,$L$52,$L$51,$L$54,L296,$L$53,$L$50,P296),"")</f>
        <v>818.03926224430518</v>
      </c>
      <c r="S296" s="325">
        <f t="shared" si="185"/>
        <v>1.8233969024926318</v>
      </c>
      <c r="T296" s="325">
        <f t="shared" si="186"/>
        <v>4.6821552369476049E-2</v>
      </c>
      <c r="U296" s="330">
        <f t="shared" si="187"/>
        <v>2.7690806853817636</v>
      </c>
      <c r="V296" s="338">
        <f t="shared" si="188"/>
        <v>2.7690806853817636</v>
      </c>
      <c r="W296" s="330">
        <f t="shared" si="189"/>
        <v>4.6135175719363986E-4</v>
      </c>
      <c r="X296" s="330">
        <f t="shared" si="190"/>
        <v>726.08298797909151</v>
      </c>
      <c r="Y296" s="330">
        <f t="shared" si="141"/>
        <v>36.317072853704559</v>
      </c>
      <c r="Z296" s="110">
        <f>IF(H296&gt;0, rate1(1,$L$52,$L$51,$L$54,U296,$L$53,$L$50,Y296),"")</f>
        <v>822.35603545750894</v>
      </c>
      <c r="AA296" s="338">
        <f t="shared" si="191"/>
        <v>1.8358263395133576</v>
      </c>
      <c r="AB296" s="338">
        <f t="shared" si="192"/>
        <v>-5.5197082860807217E-4</v>
      </c>
      <c r="AC296" s="330">
        <f t="shared" si="193"/>
        <v>4.6821552369476049E-2</v>
      </c>
      <c r="AD296" s="330">
        <f t="shared" si="194"/>
        <v>-0.42715371421641329</v>
      </c>
      <c r="AE296" s="330">
        <f t="shared" si="195"/>
        <v>-0.18712189490285344</v>
      </c>
      <c r="AF296" s="330">
        <f t="shared" si="196"/>
        <v>688.58536489693915</v>
      </c>
      <c r="AG296" s="330">
        <f t="shared" si="197"/>
        <v>685.91843481675687</v>
      </c>
      <c r="AH296" s="330">
        <f t="shared" si="198"/>
        <v>2.7492804038168668</v>
      </c>
      <c r="AI296" s="330">
        <f t="shared" si="199"/>
        <v>57.236314356135289</v>
      </c>
      <c r="AJ296" s="330">
        <f t="shared" si="200"/>
        <v>13.337239249833509</v>
      </c>
      <c r="AK296" s="339">
        <f t="shared" si="201"/>
        <v>218.53982311585807</v>
      </c>
      <c r="AL296" s="44">
        <f t="shared" si="202"/>
        <v>3.8365459988035626</v>
      </c>
    </row>
    <row r="297" spans="1:38" ht="15" x14ac:dyDescent="0.15">
      <c r="A297" s="118"/>
      <c r="B297" s="330">
        <f t="shared" si="172"/>
        <v>688.58536489693915</v>
      </c>
      <c r="C297" s="330">
        <f t="shared" si="173"/>
        <v>685.91843481675687</v>
      </c>
      <c r="D297" s="330">
        <f t="shared" si="174"/>
        <v>2.7492804038168668</v>
      </c>
      <c r="E297" s="330">
        <f t="shared" si="139"/>
        <v>134.48453738986524</v>
      </c>
      <c r="F297" s="330">
        <f t="shared" si="175"/>
        <v>134.48453738986524</v>
      </c>
      <c r="G297" s="330">
        <f t="shared" si="176"/>
        <v>771.92440710398557</v>
      </c>
      <c r="H297" s="315">
        <f t="shared" si="177"/>
        <v>0.02</v>
      </c>
      <c r="I297" s="330">
        <f t="shared" si="178"/>
        <v>2.1335440641458265</v>
      </c>
      <c r="J297" s="330">
        <f t="shared" si="137"/>
        <v>80</v>
      </c>
      <c r="K297" s="337">
        <f t="shared" si="179"/>
        <v>-1</v>
      </c>
      <c r="L297" s="325">
        <f t="shared" si="180"/>
        <v>2.7292804038168668</v>
      </c>
      <c r="M297" s="325">
        <f t="shared" si="181"/>
        <v>2.739280403816867</v>
      </c>
      <c r="N297" s="330">
        <f t="shared" si="182"/>
        <v>-3.8279821042277895E-2</v>
      </c>
      <c r="O297" s="330">
        <f t="shared" si="183"/>
        <v>0.46985461382395077</v>
      </c>
      <c r="P297" s="334">
        <f t="shared" si="140"/>
        <v>35.709867271453881</v>
      </c>
      <c r="Q297" s="330">
        <f t="shared" si="184"/>
        <v>700.33735368802616</v>
      </c>
      <c r="R297" s="279">
        <f>IF(H297&gt;0, rate1(1,$L$52,$L$51,$L$54,L297,$L$53,$L$50,P297),"")</f>
        <v>812.25017600515127</v>
      </c>
      <c r="S297" s="325">
        <f t="shared" si="185"/>
        <v>1.8350756851579322</v>
      </c>
      <c r="T297" s="325">
        <f t="shared" si="186"/>
        <v>4.5839942082660796E-2</v>
      </c>
      <c r="U297" s="330">
        <f t="shared" si="187"/>
        <v>2.7492804038168668</v>
      </c>
      <c r="V297" s="338">
        <f t="shared" si="188"/>
        <v>2.7492804038168668</v>
      </c>
      <c r="W297" s="330">
        <f t="shared" si="189"/>
        <v>4.5477756435019501E-4</v>
      </c>
      <c r="X297" s="330">
        <f t="shared" si="190"/>
        <v>708.91467399916678</v>
      </c>
      <c r="Y297" s="330">
        <f t="shared" si="141"/>
        <v>35.971067609551817</v>
      </c>
      <c r="Z297" s="110">
        <f>IF(H297&gt;0, rate1(1,$L$52,$L$51,$L$54,U297,$L$53,$L$50,Y297),"")</f>
        <v>816.63839378040848</v>
      </c>
      <c r="AA297" s="338">
        <f t="shared" si="191"/>
        <v>1.8475690395767677</v>
      </c>
      <c r="AB297" s="338">
        <f t="shared" si="192"/>
        <v>-5.3656698524203708E-4</v>
      </c>
      <c r="AC297" s="330">
        <f t="shared" si="193"/>
        <v>4.5839942082660796E-2</v>
      </c>
      <c r="AD297" s="330">
        <f t="shared" si="194"/>
        <v>-0.43630072577175238</v>
      </c>
      <c r="AE297" s="330">
        <f t="shared" si="195"/>
        <v>-0.19742853510880656</v>
      </c>
      <c r="AF297" s="330">
        <f t="shared" si="196"/>
        <v>688.50124513381422</v>
      </c>
      <c r="AG297" s="330">
        <f t="shared" si="197"/>
        <v>685.87259487467418</v>
      </c>
      <c r="AH297" s="330">
        <f t="shared" si="198"/>
        <v>2.7294781702472997</v>
      </c>
      <c r="AI297" s="330">
        <f t="shared" si="199"/>
        <v>56.435742874335901</v>
      </c>
      <c r="AJ297" s="330">
        <f t="shared" si="200"/>
        <v>13.35291584507638</v>
      </c>
      <c r="AK297" s="339">
        <f t="shared" si="201"/>
        <v>218.58497383448193</v>
      </c>
      <c r="AL297" s="44">
        <f t="shared" si="202"/>
        <v>3.8411249039520534</v>
      </c>
    </row>
    <row r="298" spans="1:38" ht="15" x14ac:dyDescent="0.15">
      <c r="A298" s="118"/>
      <c r="B298" s="330">
        <f t="shared" si="172"/>
        <v>688.50124513381422</v>
      </c>
      <c r="C298" s="330">
        <f t="shared" si="173"/>
        <v>685.87259487467418</v>
      </c>
      <c r="D298" s="330">
        <f t="shared" si="174"/>
        <v>2.7294781702472997</v>
      </c>
      <c r="E298" s="330">
        <f t="shared" si="139"/>
        <v>134.48453738986524</v>
      </c>
      <c r="F298" s="330">
        <f t="shared" si="175"/>
        <v>134.48453738986524</v>
      </c>
      <c r="G298" s="330">
        <f t="shared" si="176"/>
        <v>755.24354197575633</v>
      </c>
      <c r="H298" s="315">
        <f t="shared" si="177"/>
        <v>0.02</v>
      </c>
      <c r="I298" s="330">
        <f t="shared" si="178"/>
        <v>2.1029202073120361</v>
      </c>
      <c r="J298" s="330">
        <f t="shared" si="137"/>
        <v>80</v>
      </c>
      <c r="K298" s="337">
        <f t="shared" si="179"/>
        <v>-1</v>
      </c>
      <c r="L298" s="325">
        <f t="shared" si="180"/>
        <v>2.7094781702472996</v>
      </c>
      <c r="M298" s="325">
        <f t="shared" si="181"/>
        <v>2.7194781702472994</v>
      </c>
      <c r="N298" s="330">
        <f t="shared" si="182"/>
        <v>-3.8006846805513028E-2</v>
      </c>
      <c r="O298" s="330">
        <f t="shared" si="183"/>
        <v>0.45892670680821546</v>
      </c>
      <c r="P298" s="334">
        <f t="shared" si="140"/>
        <v>35.365292675685659</v>
      </c>
      <c r="Q298" s="330">
        <f t="shared" si="184"/>
        <v>683.5362409570273</v>
      </c>
      <c r="R298" s="279">
        <f>IF(H298&gt;0, rate1(1,$L$52,$L$51,$L$54,L298,$L$53,$L$50,P298),"")</f>
        <v>806.36405826366968</v>
      </c>
      <c r="S298" s="325">
        <f t="shared" si="185"/>
        <v>1.8470857254441961</v>
      </c>
      <c r="T298" s="325">
        <f t="shared" si="186"/>
        <v>4.4867769180720093E-2</v>
      </c>
      <c r="U298" s="330">
        <f t="shared" si="187"/>
        <v>2.7294781702472997</v>
      </c>
      <c r="V298" s="338">
        <f t="shared" si="188"/>
        <v>2.7294781702472997</v>
      </c>
      <c r="W298" s="330">
        <f t="shared" si="189"/>
        <v>4.4824990773761897E-4</v>
      </c>
      <c r="X298" s="330">
        <f t="shared" si="190"/>
        <v>691.99022320925758</v>
      </c>
      <c r="Y298" s="330">
        <f t="shared" si="141"/>
        <v>35.625859686422906</v>
      </c>
      <c r="Z298" s="110">
        <f>IF(H298&gt;0, rate1(1,$L$52,$L$51,$L$54,U298,$L$53,$L$50,Y298),"")</f>
        <v>810.82542496300641</v>
      </c>
      <c r="AA298" s="338">
        <f t="shared" si="191"/>
        <v>1.8596416671158962</v>
      </c>
      <c r="AB298" s="338">
        <f t="shared" si="192"/>
        <v>-5.2143808854857E-4</v>
      </c>
      <c r="AC298" s="330">
        <f t="shared" si="193"/>
        <v>4.4867769180720093E-2</v>
      </c>
      <c r="AD298" s="330">
        <f t="shared" si="194"/>
        <v>-0.4457542767380131</v>
      </c>
      <c r="AE298" s="330">
        <f t="shared" si="195"/>
        <v>-0.20843985223728503</v>
      </c>
      <c r="AF298" s="330">
        <f t="shared" si="196"/>
        <v>688.41837051782795</v>
      </c>
      <c r="AG298" s="330">
        <f t="shared" si="197"/>
        <v>685.82772710549341</v>
      </c>
      <c r="AH298" s="330">
        <f t="shared" si="198"/>
        <v>2.7096739806234886</v>
      </c>
      <c r="AI298" s="330">
        <f t="shared" si="199"/>
        <v>55.642074719120188</v>
      </c>
      <c r="AJ298" s="330">
        <f t="shared" si="200"/>
        <v>13.368371976942802</v>
      </c>
      <c r="AK298" s="339">
        <f t="shared" si="201"/>
        <v>218.62853796183967</v>
      </c>
      <c r="AL298" s="44">
        <f t="shared" si="202"/>
        <v>3.8456397633820001</v>
      </c>
    </row>
    <row r="299" spans="1:38" ht="15" x14ac:dyDescent="0.15">
      <c r="A299" s="118"/>
      <c r="B299" s="330">
        <f t="shared" si="172"/>
        <v>688.41837051782795</v>
      </c>
      <c r="C299" s="330">
        <f t="shared" si="173"/>
        <v>685.82772710549341</v>
      </c>
      <c r="D299" s="330">
        <f t="shared" si="174"/>
        <v>2.7096739806234886</v>
      </c>
      <c r="E299" s="330">
        <f t="shared" si="139"/>
        <v>134.48453738986524</v>
      </c>
      <c r="F299" s="330">
        <f t="shared" si="175"/>
        <v>134.48453738986524</v>
      </c>
      <c r="G299" s="330">
        <f t="shared" si="176"/>
        <v>738.80311906668203</v>
      </c>
      <c r="H299" s="315">
        <f t="shared" si="177"/>
        <v>0.02</v>
      </c>
      <c r="I299" s="330">
        <f t="shared" si="178"/>
        <v>2.0725147298676347</v>
      </c>
      <c r="J299" s="330">
        <f t="shared" si="137"/>
        <v>80</v>
      </c>
      <c r="K299" s="337">
        <f t="shared" si="179"/>
        <v>-1</v>
      </c>
      <c r="L299" s="325">
        <f t="shared" si="180"/>
        <v>2.6896739806234886</v>
      </c>
      <c r="M299" s="325">
        <f t="shared" si="181"/>
        <v>2.6996739806234888</v>
      </c>
      <c r="N299" s="330">
        <f t="shared" si="182"/>
        <v>-3.7733798410835462E-2</v>
      </c>
      <c r="O299" s="330">
        <f t="shared" si="183"/>
        <v>0.44815937712822418</v>
      </c>
      <c r="P299" s="334">
        <f t="shared" si="140"/>
        <v>35.021522737173164</v>
      </c>
      <c r="Q299" s="330">
        <f t="shared" si="184"/>
        <v>666.97641048065043</v>
      </c>
      <c r="R299" s="279">
        <f>IF(H299&gt;0, rate1(1,$L$52,$L$51,$L$54,L299,$L$53,$L$50,P299),"")</f>
        <v>800.37857203286944</v>
      </c>
      <c r="S299" s="325">
        <f t="shared" si="185"/>
        <v>1.8594415584086232</v>
      </c>
      <c r="T299" s="325">
        <f t="shared" si="186"/>
        <v>4.3905019534667244E-2</v>
      </c>
      <c r="U299" s="330">
        <f t="shared" si="187"/>
        <v>2.7096739806234886</v>
      </c>
      <c r="V299" s="338">
        <f t="shared" si="188"/>
        <v>2.7096739806234886</v>
      </c>
      <c r="W299" s="330">
        <f t="shared" si="189"/>
        <v>4.4176879998492069E-4</v>
      </c>
      <c r="X299" s="330">
        <f t="shared" si="190"/>
        <v>675.30793583090315</v>
      </c>
      <c r="Y299" s="330">
        <f t="shared" si="141"/>
        <v>35.281453273176751</v>
      </c>
      <c r="Z299" s="110">
        <f>IF(H299&gt;0, rate1(1,$L$52,$L$51,$L$54,U299,$L$53,$L$50,Y299),"")</f>
        <v>804.91484522816529</v>
      </c>
      <c r="AA299" s="338">
        <f t="shared" si="191"/>
        <v>1.8720585530241547</v>
      </c>
      <c r="AB299" s="338">
        <f t="shared" si="192"/>
        <v>-5.0658158039152258E-4</v>
      </c>
      <c r="AC299" s="330">
        <f t="shared" si="193"/>
        <v>4.3905019534667244E-2</v>
      </c>
      <c r="AD299" s="330">
        <f t="shared" si="194"/>
        <v>-0.45552878035296335</v>
      </c>
      <c r="AE299" s="330">
        <f t="shared" si="195"/>
        <v>-0.22021395872305166</v>
      </c>
      <c r="AF299" s="330">
        <f t="shared" si="196"/>
        <v>688.33673169988242</v>
      </c>
      <c r="AG299" s="330">
        <f t="shared" si="197"/>
        <v>685.78382208595872</v>
      </c>
      <c r="AH299" s="330">
        <f t="shared" si="198"/>
        <v>2.6898678308091739</v>
      </c>
      <c r="AI299" s="330">
        <f t="shared" si="199"/>
        <v>54.855316057691986</v>
      </c>
      <c r="AJ299" s="330">
        <f t="shared" si="200"/>
        <v>13.383609564736606</v>
      </c>
      <c r="AK299" s="339">
        <f t="shared" si="201"/>
        <v>218.67056127943343</v>
      </c>
      <c r="AL299" s="44">
        <f t="shared" si="202"/>
        <v>3.8500911293595297</v>
      </c>
    </row>
    <row r="300" spans="1:38" ht="15" x14ac:dyDescent="0.15">
      <c r="A300" s="118"/>
      <c r="B300" s="330">
        <f t="shared" si="172"/>
        <v>688.33673169988242</v>
      </c>
      <c r="C300" s="330">
        <f t="shared" si="173"/>
        <v>685.78382208595872</v>
      </c>
      <c r="D300" s="330">
        <f t="shared" si="174"/>
        <v>2.6898678308091739</v>
      </c>
      <c r="E300" s="330">
        <f t="shared" si="139"/>
        <v>134.48453738986524</v>
      </c>
      <c r="F300" s="330">
        <f t="shared" si="175"/>
        <v>134.48453738986524</v>
      </c>
      <c r="G300" s="330">
        <f t="shared" si="176"/>
        <v>722.60143691610665</v>
      </c>
      <c r="H300" s="315">
        <f t="shared" si="177"/>
        <v>0.02</v>
      </c>
      <c r="I300" s="330">
        <f t="shared" si="178"/>
        <v>2.0423276911389623</v>
      </c>
      <c r="J300" s="330">
        <f t="shared" si="137"/>
        <v>80</v>
      </c>
      <c r="K300" s="337">
        <f t="shared" si="179"/>
        <v>-1</v>
      </c>
      <c r="L300" s="325">
        <f t="shared" si="180"/>
        <v>2.6698678308091739</v>
      </c>
      <c r="M300" s="325">
        <f t="shared" si="181"/>
        <v>2.6798678308091741</v>
      </c>
      <c r="N300" s="330">
        <f t="shared" si="182"/>
        <v>-3.746067578721668E-2</v>
      </c>
      <c r="O300" s="330">
        <f t="shared" si="183"/>
        <v>0.43755142628198151</v>
      </c>
      <c r="P300" s="334">
        <f t="shared" si="140"/>
        <v>34.678561734096803</v>
      </c>
      <c r="Q300" s="330">
        <f t="shared" si="184"/>
        <v>650.65616132775153</v>
      </c>
      <c r="R300" s="279">
        <f>IF(H300&gt;0, rate1(1,$L$52,$L$51,$L$54,L300,$L$53,$L$50,P300),"")</f>
        <v>794.29130673108557</v>
      </c>
      <c r="S300" s="325">
        <f t="shared" si="185"/>
        <v>1.8721585836697929</v>
      </c>
      <c r="T300" s="325">
        <f t="shared" si="186"/>
        <v>4.2951679303083745E-2</v>
      </c>
      <c r="U300" s="330">
        <f t="shared" si="187"/>
        <v>2.6898678308091739</v>
      </c>
      <c r="V300" s="338">
        <f t="shared" si="188"/>
        <v>2.6898678308091739</v>
      </c>
      <c r="W300" s="330">
        <f t="shared" si="189"/>
        <v>4.3533425373709633E-4</v>
      </c>
      <c r="X300" s="330">
        <f t="shared" si="190"/>
        <v>658.86611117238203</v>
      </c>
      <c r="Y300" s="330">
        <f t="shared" si="141"/>
        <v>34.937852609077829</v>
      </c>
      <c r="Z300" s="110">
        <f>IF(H300&gt;0, rate1(1,$L$52,$L$51,$L$54,U300,$L$53,$L$50,Y300),"")</f>
        <v>798.90429926139007</v>
      </c>
      <c r="AA300" s="338">
        <f t="shared" si="191"/>
        <v>1.8848348710978193</v>
      </c>
      <c r="AB300" s="338">
        <f t="shared" si="192"/>
        <v>-4.9199491109225247E-4</v>
      </c>
      <c r="AC300" s="330">
        <f t="shared" si="193"/>
        <v>4.2951679303083745E-2</v>
      </c>
      <c r="AD300" s="330">
        <f t="shared" si="194"/>
        <v>-0.46563953550854731</v>
      </c>
      <c r="AE300" s="330">
        <f t="shared" si="195"/>
        <v>-0.23281463124613871</v>
      </c>
      <c r="AF300" s="330">
        <f t="shared" si="196"/>
        <v>688.25631934479213</v>
      </c>
      <c r="AG300" s="330">
        <f t="shared" si="197"/>
        <v>685.74087040665563</v>
      </c>
      <c r="AH300" s="330">
        <f t="shared" si="198"/>
        <v>2.6700597165787658</v>
      </c>
      <c r="AI300" s="330">
        <f t="shared" si="199"/>
        <v>54.075474500472438</v>
      </c>
      <c r="AJ300" s="330">
        <f t="shared" si="200"/>
        <v>13.398630529875627</v>
      </c>
      <c r="AK300" s="339">
        <f t="shared" si="201"/>
        <v>218.71108855803425</v>
      </c>
      <c r="AL300" s="44">
        <f t="shared" si="202"/>
        <v>3.8544795546441448</v>
      </c>
    </row>
    <row r="301" spans="1:38" ht="15" x14ac:dyDescent="0.15">
      <c r="A301" s="118"/>
      <c r="B301" s="330">
        <f t="shared" si="172"/>
        <v>688.25631934479213</v>
      </c>
      <c r="C301" s="330">
        <f t="shared" si="173"/>
        <v>685.74087040665563</v>
      </c>
      <c r="D301" s="330">
        <f t="shared" si="174"/>
        <v>2.6700597165787658</v>
      </c>
      <c r="E301" s="330">
        <f t="shared" si="139"/>
        <v>134.48453738986524</v>
      </c>
      <c r="F301" s="330">
        <f t="shared" si="175"/>
        <v>134.48453738986524</v>
      </c>
      <c r="G301" s="330">
        <f t="shared" si="176"/>
        <v>706.63679314875981</v>
      </c>
      <c r="H301" s="315">
        <f t="shared" si="177"/>
        <v>0.02</v>
      </c>
      <c r="I301" s="330">
        <f t="shared" si="178"/>
        <v>2.0123591505092011</v>
      </c>
      <c r="J301" s="330">
        <f t="shared" si="137"/>
        <v>80</v>
      </c>
      <c r="K301" s="337">
        <f t="shared" si="179"/>
        <v>-1</v>
      </c>
      <c r="L301" s="325">
        <f t="shared" si="180"/>
        <v>2.6500597165787658</v>
      </c>
      <c r="M301" s="325">
        <f t="shared" si="181"/>
        <v>2.6600597165787656</v>
      </c>
      <c r="N301" s="330">
        <f t="shared" si="182"/>
        <v>-3.7187478862361623E-2</v>
      </c>
      <c r="O301" s="330">
        <f t="shared" si="183"/>
        <v>0.42710165758495355</v>
      </c>
      <c r="P301" s="334">
        <f t="shared" si="140"/>
        <v>34.336413996807835</v>
      </c>
      <c r="Q301" s="330">
        <f t="shared" si="184"/>
        <v>634.57379165296254</v>
      </c>
      <c r="R301" s="279">
        <f>IF(H301&gt;0, rate1(1,$L$52,$L$51,$L$54,L301,$L$53,$L$50,P301),"")</f>
        <v>788.09977531277389</v>
      </c>
      <c r="S301" s="325">
        <f t="shared" si="185"/>
        <v>1.885253131501968</v>
      </c>
      <c r="T301" s="325">
        <f t="shared" si="186"/>
        <v>4.2007734894162249E-2</v>
      </c>
      <c r="U301" s="330">
        <f t="shared" si="187"/>
        <v>2.6700597165787658</v>
      </c>
      <c r="V301" s="338">
        <f t="shared" si="188"/>
        <v>2.6700597165787658</v>
      </c>
      <c r="W301" s="330">
        <f t="shared" si="189"/>
        <v>4.289462816577938E-4</v>
      </c>
      <c r="X301" s="330">
        <f t="shared" si="190"/>
        <v>642.66304762797995</v>
      </c>
      <c r="Y301" s="330">
        <f t="shared" si="141"/>
        <v>34.595061984783818</v>
      </c>
      <c r="Z301" s="110">
        <f>IF(H301&gt;0, rate1(1,$L$52,$L$51,$L$54,U301,$L$53,$L$50,Y301),"")</f>
        <v>792.79135743665915</v>
      </c>
      <c r="AA301" s="338">
        <f t="shared" si="191"/>
        <v>1.8979867016969927</v>
      </c>
      <c r="AB301" s="338">
        <f t="shared" si="192"/>
        <v>-4.7767553889960945E-4</v>
      </c>
      <c r="AC301" s="330">
        <f t="shared" si="193"/>
        <v>4.2007734894162249E-2</v>
      </c>
      <c r="AD301" s="330">
        <f t="shared" si="194"/>
        <v>-0.47610279512546083</v>
      </c>
      <c r="AE301" s="330">
        <f t="shared" si="195"/>
        <v>-0.24631195296666006</v>
      </c>
      <c r="AF301" s="330">
        <f t="shared" si="196"/>
        <v>688.17712413103561</v>
      </c>
      <c r="AG301" s="330">
        <f t="shared" si="197"/>
        <v>685.6988626717615</v>
      </c>
      <c r="AH301" s="330">
        <f t="shared" si="198"/>
        <v>2.6502496336145849</v>
      </c>
      <c r="AI301" s="330">
        <f t="shared" si="199"/>
        <v>53.302559155648282</v>
      </c>
      <c r="AJ301" s="330">
        <f t="shared" si="200"/>
        <v>13.413436796307751</v>
      </c>
      <c r="AK301" s="339">
        <f t="shared" si="201"/>
        <v>218.75016357361022</v>
      </c>
      <c r="AL301" s="44">
        <f t="shared" si="202"/>
        <v>3.8588055926041824</v>
      </c>
    </row>
    <row r="302" spans="1:38" ht="15" x14ac:dyDescent="0.15">
      <c r="A302" s="118"/>
      <c r="B302" s="330">
        <f t="shared" si="172"/>
        <v>688.17712413103561</v>
      </c>
      <c r="C302" s="330">
        <f t="shared" si="173"/>
        <v>685.6988626717615</v>
      </c>
      <c r="D302" s="330">
        <f t="shared" si="174"/>
        <v>2.6502496336145849</v>
      </c>
      <c r="E302" s="330">
        <f t="shared" si="139"/>
        <v>134.48453738986524</v>
      </c>
      <c r="F302" s="330">
        <f t="shared" si="175"/>
        <v>134.48453738986524</v>
      </c>
      <c r="G302" s="330">
        <f t="shared" si="176"/>
        <v>690.90748447400199</v>
      </c>
      <c r="H302" s="315">
        <f t="shared" si="177"/>
        <v>0.02</v>
      </c>
      <c r="I302" s="330">
        <f t="shared" si="178"/>
        <v>1.9826091674192867</v>
      </c>
      <c r="J302" s="330">
        <f t="shared" si="137"/>
        <v>80</v>
      </c>
      <c r="K302" s="337">
        <f t="shared" si="179"/>
        <v>-1</v>
      </c>
      <c r="L302" s="325">
        <f t="shared" si="180"/>
        <v>2.6302496336145849</v>
      </c>
      <c r="M302" s="325">
        <f t="shared" si="181"/>
        <v>2.6402496336145846</v>
      </c>
      <c r="N302" s="330">
        <f t="shared" si="182"/>
        <v>-3.6914207562653623E-2</v>
      </c>
      <c r="O302" s="330">
        <f t="shared" si="183"/>
        <v>0.41680887613339657</v>
      </c>
      <c r="P302" s="334">
        <f t="shared" si="140"/>
        <v>33.995083908864224</v>
      </c>
      <c r="Q302" s="330">
        <f t="shared" si="184"/>
        <v>618.72759869593415</v>
      </c>
      <c r="R302" s="279">
        <f>IF(H302&gt;0, rate1(1,$L$52,$L$51,$L$54,L302,$L$53,$L$50,P302),"")</f>
        <v>781.80141126566764</v>
      </c>
      <c r="S302" s="325">
        <f t="shared" si="185"/>
        <v>1.898742535135449</v>
      </c>
      <c r="T302" s="325">
        <f t="shared" si="186"/>
        <v>4.1073172927205789E-2</v>
      </c>
      <c r="U302" s="330">
        <f t="shared" si="187"/>
        <v>2.6502496336145849</v>
      </c>
      <c r="V302" s="338">
        <f t="shared" si="188"/>
        <v>2.6502496336145849</v>
      </c>
      <c r="W302" s="330">
        <f t="shared" si="189"/>
        <v>4.2260489641154919E-4</v>
      </c>
      <c r="X302" s="330">
        <f t="shared" si="190"/>
        <v>626.69704267723193</v>
      </c>
      <c r="Y302" s="330">
        <f t="shared" si="141"/>
        <v>34.253085743359954</v>
      </c>
      <c r="Z302" s="110">
        <f>IF(H302&gt;0, rate1(1,$L$52,$L$51,$L$54,U302,$L$53,$L$50,Y302),"")</f>
        <v>786.57351291373823</v>
      </c>
      <c r="AA302" s="338">
        <f t="shared" si="191"/>
        <v>1.911531101306394</v>
      </c>
      <c r="AB302" s="338">
        <f t="shared" si="192"/>
        <v>-4.6362092945142255E-4</v>
      </c>
      <c r="AC302" s="330">
        <f t="shared" si="193"/>
        <v>4.1073172927205789E-2</v>
      </c>
      <c r="AD302" s="330">
        <f t="shared" si="194"/>
        <v>-0.48693584095502218</v>
      </c>
      <c r="AE302" s="330">
        <f t="shared" si="195"/>
        <v>-0.2607830394163107</v>
      </c>
      <c r="AF302" s="330">
        <f t="shared" si="196"/>
        <v>688.09913675054577</v>
      </c>
      <c r="AG302" s="330">
        <f t="shared" si="197"/>
        <v>685.65778949883429</v>
      </c>
      <c r="AH302" s="330">
        <f t="shared" si="198"/>
        <v>2.6304375775042184</v>
      </c>
      <c r="AI302" s="330">
        <f t="shared" si="199"/>
        <v>52.536580690884072</v>
      </c>
      <c r="AJ302" s="330">
        <f t="shared" si="200"/>
        <v>13.428030290944108</v>
      </c>
      <c r="AK302" s="339">
        <f t="shared" si="201"/>
        <v>218.78782912307858</v>
      </c>
      <c r="AL302" s="44">
        <f t="shared" si="202"/>
        <v>3.8630697973366344</v>
      </c>
    </row>
    <row r="303" spans="1:38" ht="15" x14ac:dyDescent="0.15">
      <c r="A303" s="118"/>
      <c r="B303" s="330">
        <f t="shared" si="172"/>
        <v>688.09913675054577</v>
      </c>
      <c r="C303" s="330">
        <f t="shared" si="173"/>
        <v>685.65778949883429</v>
      </c>
      <c r="D303" s="330">
        <f t="shared" si="174"/>
        <v>2.6304375775042184</v>
      </c>
      <c r="E303" s="330">
        <f t="shared" si="139"/>
        <v>134.48453738986524</v>
      </c>
      <c r="F303" s="330">
        <f t="shared" si="175"/>
        <v>134.48453738986524</v>
      </c>
      <c r="G303" s="330">
        <f t="shared" si="176"/>
        <v>675.41180668522611</v>
      </c>
      <c r="H303" s="315">
        <f t="shared" si="177"/>
        <v>0.02</v>
      </c>
      <c r="I303" s="330">
        <f t="shared" si="178"/>
        <v>1.9530778013691816</v>
      </c>
      <c r="J303" s="330">
        <f t="shared" si="137"/>
        <v>80</v>
      </c>
      <c r="K303" s="337">
        <f t="shared" si="179"/>
        <v>-1</v>
      </c>
      <c r="L303" s="325">
        <f t="shared" si="180"/>
        <v>2.6104375775042183</v>
      </c>
      <c r="M303" s="325">
        <f t="shared" si="181"/>
        <v>2.6204375775042186</v>
      </c>
      <c r="N303" s="330">
        <f t="shared" si="182"/>
        <v>-3.664086181312598E-2</v>
      </c>
      <c r="O303" s="330">
        <f t="shared" si="183"/>
        <v>0.406671888772562</v>
      </c>
      <c r="P303" s="334">
        <f t="shared" si="140"/>
        <v>33.654575908098792</v>
      </c>
      <c r="Q303" s="330">
        <f t="shared" si="184"/>
        <v>603.11587878074647</v>
      </c>
      <c r="R303" s="279">
        <f>IF(H303&gt;0, rate1(1,$L$52,$L$51,$L$54,L303,$L$53,$L$50,P303),"")</f>
        <v>775.39356546712168</v>
      </c>
      <c r="S303" s="325">
        <f t="shared" si="185"/>
        <v>1.912645209960232</v>
      </c>
      <c r="T303" s="325">
        <f t="shared" si="186"/>
        <v>4.0147980193445142E-2</v>
      </c>
      <c r="U303" s="330">
        <f t="shared" si="187"/>
        <v>2.6304375775042184</v>
      </c>
      <c r="V303" s="338">
        <f t="shared" si="188"/>
        <v>2.6304375775042184</v>
      </c>
      <c r="W303" s="330">
        <f t="shared" si="189"/>
        <v>4.1631011068332668E-4</v>
      </c>
      <c r="X303" s="330">
        <f t="shared" si="190"/>
        <v>610.96639288434335</v>
      </c>
      <c r="Y303" s="330">
        <f t="shared" si="141"/>
        <v>33.911928281324911</v>
      </c>
      <c r="Z303" s="110">
        <f>IF(H303&gt;0, rate1(1,$L$52,$L$51,$L$54,U303,$L$53,$L$50,Y303),"")</f>
        <v>780.24817860010705</v>
      </c>
      <c r="AA303" s="338">
        <f t="shared" si="191"/>
        <v>1.925486178649831</v>
      </c>
      <c r="AB303" s="338">
        <f t="shared" si="192"/>
        <v>-4.4982855529044345E-4</v>
      </c>
      <c r="AC303" s="330">
        <f t="shared" si="193"/>
        <v>4.0147980193445142E-2</v>
      </c>
      <c r="AD303" s="330">
        <f t="shared" si="194"/>
        <v>-0.49815706552693151</v>
      </c>
      <c r="AE303" s="330">
        <f t="shared" si="195"/>
        <v>-0.27631286040080288</v>
      </c>
      <c r="AF303" s="330">
        <f t="shared" si="196"/>
        <v>688.02234790853925</v>
      </c>
      <c r="AG303" s="330">
        <f t="shared" si="197"/>
        <v>685.61764151864088</v>
      </c>
      <c r="AH303" s="330">
        <f t="shared" si="198"/>
        <v>2.6106235437374483</v>
      </c>
      <c r="AI303" s="330">
        <f t="shared" si="199"/>
        <v>51.777551402891412</v>
      </c>
      <c r="AJ303" s="330">
        <f t="shared" si="200"/>
        <v>13.442412944111577</v>
      </c>
      <c r="AK303" s="339">
        <f t="shared" si="201"/>
        <v>218.82412703988658</v>
      </c>
      <c r="AL303" s="44">
        <f t="shared" si="202"/>
        <v>3.8672727237919049</v>
      </c>
    </row>
    <row r="304" spans="1:38" ht="15" x14ac:dyDescent="0.15">
      <c r="A304" s="118"/>
      <c r="B304" s="330">
        <f t="shared" si="172"/>
        <v>688.02234790853925</v>
      </c>
      <c r="C304" s="330">
        <f t="shared" si="173"/>
        <v>685.61764151864088</v>
      </c>
      <c r="D304" s="330">
        <f t="shared" si="174"/>
        <v>2.6106235437374483</v>
      </c>
      <c r="E304" s="330">
        <f t="shared" si="139"/>
        <v>134.48453738986524</v>
      </c>
      <c r="F304" s="330">
        <f t="shared" si="175"/>
        <v>134.48453738986524</v>
      </c>
      <c r="G304" s="330">
        <f t="shared" si="176"/>
        <v>660.14805465899406</v>
      </c>
      <c r="H304" s="315">
        <f t="shared" si="177"/>
        <v>0.02</v>
      </c>
      <c r="I304" s="330">
        <f t="shared" si="178"/>
        <v>1.9237651119186923</v>
      </c>
      <c r="J304" s="330">
        <f t="shared" si="137"/>
        <v>80</v>
      </c>
      <c r="K304" s="337">
        <f t="shared" si="179"/>
        <v>-1</v>
      </c>
      <c r="L304" s="325">
        <f t="shared" si="180"/>
        <v>2.5906235437374483</v>
      </c>
      <c r="M304" s="325">
        <f t="shared" si="181"/>
        <v>2.6006235437374485</v>
      </c>
      <c r="N304" s="330">
        <f t="shared" si="182"/>
        <v>-3.6367441537429102E-2</v>
      </c>
      <c r="O304" s="330">
        <f t="shared" si="183"/>
        <v>0.39668950406986192</v>
      </c>
      <c r="P304" s="334">
        <f t="shared" si="140"/>
        <v>33.314894487711712</v>
      </c>
      <c r="Q304" s="330">
        <f t="shared" si="184"/>
        <v>587.73692731505002</v>
      </c>
      <c r="R304" s="279">
        <f>IF(H304&gt;0, rate1(1,$L$52,$L$51,$L$54,L304,$L$53,$L$50,P304),"")</f>
        <v>768.873502891778</v>
      </c>
      <c r="S304" s="325">
        <f t="shared" si="185"/>
        <v>1.9269807404207053</v>
      </c>
      <c r="T304" s="325">
        <f t="shared" si="186"/>
        <v>3.9232143615976239E-2</v>
      </c>
      <c r="U304" s="330">
        <f t="shared" si="187"/>
        <v>2.6106235437374483</v>
      </c>
      <c r="V304" s="338">
        <f t="shared" si="188"/>
        <v>2.6106235437374483</v>
      </c>
      <c r="W304" s="330">
        <f t="shared" si="189"/>
        <v>4.1006193717141315E-4</v>
      </c>
      <c r="X304" s="330">
        <f t="shared" si="190"/>
        <v>595.46939389733438</v>
      </c>
      <c r="Y304" s="330">
        <f t="shared" si="141"/>
        <v>33.571594049720183</v>
      </c>
      <c r="Z304" s="110">
        <f>IF(H304&gt;0, rate1(1,$L$52,$L$51,$L$54,U304,$L$53,$L$50,Y304),"")</f>
        <v>773.81268396997928</v>
      </c>
      <c r="AA304" s="338">
        <f t="shared" si="191"/>
        <v>1.9398711780956017</v>
      </c>
      <c r="AB304" s="338">
        <f t="shared" si="192"/>
        <v>-4.3629589536120717E-4</v>
      </c>
      <c r="AC304" s="330">
        <f t="shared" si="193"/>
        <v>3.9232143615976239E-2</v>
      </c>
      <c r="AD304" s="330">
        <f t="shared" si="194"/>
        <v>-0.50978606205589894</v>
      </c>
      <c r="AE304" s="330">
        <f t="shared" si="195"/>
        <v>-0.29299517236548372</v>
      </c>
      <c r="AF304" s="330">
        <f t="shared" si="196"/>
        <v>687.9467483233858</v>
      </c>
      <c r="AG304" s="330">
        <f t="shared" si="197"/>
        <v>685.57840937502488</v>
      </c>
      <c r="AH304" s="330">
        <f t="shared" si="198"/>
        <v>2.5908075277033493</v>
      </c>
      <c r="AI304" s="330">
        <f t="shared" si="199"/>
        <v>51.02548529559396</v>
      </c>
      <c r="AJ304" s="330">
        <f t="shared" si="200"/>
        <v>13.45658669002702</v>
      </c>
      <c r="AK304" s="339">
        <f t="shared" si="201"/>
        <v>218.85909820942535</v>
      </c>
      <c r="AL304" s="44">
        <f t="shared" si="202"/>
        <v>3.8714149279041363</v>
      </c>
    </row>
    <row r="305" spans="1:38" ht="15" x14ac:dyDescent="0.15">
      <c r="A305" s="118"/>
      <c r="B305" s="330">
        <f t="shared" si="172"/>
        <v>687.9467483233858</v>
      </c>
      <c r="C305" s="330">
        <f t="shared" si="173"/>
        <v>685.57840937502488</v>
      </c>
      <c r="D305" s="330">
        <f t="shared" si="174"/>
        <v>2.5908075277033493</v>
      </c>
      <c r="E305" s="330">
        <f t="shared" si="139"/>
        <v>134.48453738986524</v>
      </c>
      <c r="F305" s="330">
        <f t="shared" si="175"/>
        <v>134.48453738986524</v>
      </c>
      <c r="G305" s="330">
        <f t="shared" si="176"/>
        <v>645.11452235439685</v>
      </c>
      <c r="H305" s="315">
        <f t="shared" si="177"/>
        <v>0.02</v>
      </c>
      <c r="I305" s="330">
        <f t="shared" si="178"/>
        <v>1.8946711586887433</v>
      </c>
      <c r="J305" s="330">
        <f t="shared" si="137"/>
        <v>80</v>
      </c>
      <c r="K305" s="337">
        <f t="shared" si="179"/>
        <v>-1</v>
      </c>
      <c r="L305" s="325">
        <f t="shared" si="180"/>
        <v>2.5708075277033493</v>
      </c>
      <c r="M305" s="325">
        <f t="shared" si="181"/>
        <v>2.5808075277033495</v>
      </c>
      <c r="N305" s="330">
        <f t="shared" si="182"/>
        <v>-3.6093946657770104E-2</v>
      </c>
      <c r="O305" s="330">
        <f t="shared" si="183"/>
        <v>0.38686053229302719</v>
      </c>
      <c r="P305" s="334">
        <f t="shared" si="140"/>
        <v>32.976044197398451</v>
      </c>
      <c r="Q305" s="330">
        <f t="shared" si="184"/>
        <v>572.58903878942886</v>
      </c>
      <c r="R305" s="279">
        <f>IF(H305&gt;0, rate1(1,$L$52,$L$51,$L$54,L305,$L$53,$L$50,P305),"")</f>
        <v>762.23839916255986</v>
      </c>
      <c r="S305" s="325">
        <f t="shared" si="185"/>
        <v>1.941769975496942</v>
      </c>
      <c r="T305" s="325">
        <f t="shared" si="186"/>
        <v>3.8325650208507103E-2</v>
      </c>
      <c r="U305" s="330">
        <f t="shared" si="187"/>
        <v>2.5908075277033493</v>
      </c>
      <c r="V305" s="338">
        <f t="shared" si="188"/>
        <v>2.5908075277033493</v>
      </c>
      <c r="W305" s="330">
        <f t="shared" si="189"/>
        <v>4.0386038857764817E-4</v>
      </c>
      <c r="X305" s="330">
        <f t="shared" si="190"/>
        <v>580.20434044740364</v>
      </c>
      <c r="Y305" s="330">
        <f t="shared" si="141"/>
        <v>33.232087555214058</v>
      </c>
      <c r="Z305" s="110">
        <f>IF(H305&gt;0, rate1(1,$L$52,$L$51,$L$54,U305,$L$53,$L$50,Y305),"")</f>
        <v>767.26427173276988</v>
      </c>
      <c r="AA305" s="338">
        <f t="shared" si="191"/>
        <v>1.9547065711898381</v>
      </c>
      <c r="AB305" s="338">
        <f t="shared" si="192"/>
        <v>-4.2302043451353049E-4</v>
      </c>
      <c r="AC305" s="330">
        <f t="shared" si="193"/>
        <v>3.8325650208507103E-2</v>
      </c>
      <c r="AD305" s="330">
        <f t="shared" si="194"/>
        <v>-0.5218437232295311</v>
      </c>
      <c r="AE305" s="330">
        <f t="shared" si="195"/>
        <v>-0.31093357814997091</v>
      </c>
      <c r="AF305" s="330">
        <f t="shared" si="196"/>
        <v>687.87232872651953</v>
      </c>
      <c r="AG305" s="330">
        <f t="shared" si="197"/>
        <v>685.54008372481633</v>
      </c>
      <c r="AH305" s="330">
        <f t="shared" si="198"/>
        <v>2.5709895246871848</v>
      </c>
      <c r="AI305" s="330">
        <f t="shared" si="199"/>
        <v>50.280398167573196</v>
      </c>
      <c r="AJ305" s="330">
        <f t="shared" si="200"/>
        <v>13.47055346729579</v>
      </c>
      <c r="AK305" s="339">
        <f t="shared" si="201"/>
        <v>218.89278258428126</v>
      </c>
      <c r="AL305" s="44">
        <f t="shared" si="202"/>
        <v>3.8754969667277837</v>
      </c>
    </row>
    <row r="306" spans="1:38" ht="15" x14ac:dyDescent="0.15">
      <c r="A306" s="42"/>
      <c r="B306" s="330">
        <f t="shared" si="172"/>
        <v>687.87232872651953</v>
      </c>
      <c r="C306" s="330">
        <f t="shared" si="173"/>
        <v>685.54008372481633</v>
      </c>
      <c r="D306" s="330">
        <f t="shared" si="174"/>
        <v>2.5709895246871848</v>
      </c>
      <c r="E306" s="330">
        <f t="shared" si="139"/>
        <v>134.48453738986524</v>
      </c>
      <c r="F306" s="330">
        <f t="shared" si="175"/>
        <v>134.48453738986524</v>
      </c>
      <c r="G306" s="330">
        <f t="shared" si="176"/>
        <v>630.30950281232458</v>
      </c>
      <c r="H306" s="315">
        <f t="shared" si="177"/>
        <v>0.02</v>
      </c>
      <c r="I306" s="330">
        <f t="shared" si="178"/>
        <v>1.8657960013625599</v>
      </c>
      <c r="J306" s="330">
        <f t="shared" si="137"/>
        <v>80</v>
      </c>
      <c r="K306" s="337">
        <f t="shared" si="179"/>
        <v>-1</v>
      </c>
      <c r="L306" s="325">
        <f t="shared" si="180"/>
        <v>2.5509895246871848</v>
      </c>
      <c r="M306" s="325">
        <f t="shared" si="181"/>
        <v>2.5609895246871845</v>
      </c>
      <c r="N306" s="330">
        <f t="shared" si="182"/>
        <v>-3.5820377094887945E-2</v>
      </c>
      <c r="O306" s="330">
        <f t="shared" si="183"/>
        <v>0.37718378539338659</v>
      </c>
      <c r="P306" s="334">
        <f t="shared" si="140"/>
        <v>32.638029644508038</v>
      </c>
      <c r="Q306" s="330">
        <f t="shared" si="184"/>
        <v>557.67050677667805</v>
      </c>
      <c r="R306" s="279">
        <f>IF(H306&gt;0, rate1(1,$L$52,$L$51,$L$54,L306,$L$53,$L$50,P306),"")</f>
        <v>755.48533693618083</v>
      </c>
      <c r="S306" s="325">
        <f t="shared" si="185"/>
        <v>1.9570351337880194</v>
      </c>
      <c r="T306" s="325">
        <f t="shared" si="186"/>
        <v>3.742848703276766E-2</v>
      </c>
      <c r="U306" s="330">
        <f t="shared" si="187"/>
        <v>2.5709895246871848</v>
      </c>
      <c r="V306" s="338">
        <f t="shared" si="188"/>
        <v>2.5709895246871848</v>
      </c>
      <c r="W306" s="330">
        <f t="shared" si="189"/>
        <v>3.9770547763051667E-4</v>
      </c>
      <c r="X306" s="330">
        <f t="shared" si="190"/>
        <v>565.16952634821644</v>
      </c>
      <c r="Y306" s="330">
        <f t="shared" si="141"/>
        <v>32.893413361235083</v>
      </c>
      <c r="Z306" s="110">
        <f>IF(H306&gt;0, rate1(1,$L$52,$L$51,$L$54,U306,$L$53,$L$50,Y306),"")</f>
        <v>760.60009434259575</v>
      </c>
      <c r="AA306" s="338">
        <f t="shared" si="191"/>
        <v>1.9700141572649801</v>
      </c>
      <c r="AB306" s="338">
        <f t="shared" si="192"/>
        <v>-4.0999966304808776E-4</v>
      </c>
      <c r="AC306" s="330">
        <f t="shared" si="193"/>
        <v>3.742848703276766E-2</v>
      </c>
      <c r="AD306" s="330">
        <f t="shared" si="194"/>
        <v>-0.53435234992241398</v>
      </c>
      <c r="AE306" s="330">
        <f t="shared" si="195"/>
        <v>-0.33024273388642172</v>
      </c>
      <c r="AF306" s="330">
        <f t="shared" si="196"/>
        <v>687.79907986239186</v>
      </c>
      <c r="AG306" s="330">
        <f t="shared" si="197"/>
        <v>685.50265523778353</v>
      </c>
      <c r="AH306" s="330">
        <f t="shared" si="198"/>
        <v>2.5511695298670358</v>
      </c>
      <c r="AI306" s="330">
        <f t="shared" si="199"/>
        <v>49.542307709844287</v>
      </c>
      <c r="AJ306" s="330">
        <f t="shared" si="200"/>
        <v>13.484315219437415</v>
      </c>
      <c r="AK306" s="339">
        <f t="shared" si="201"/>
        <v>218.92521919932892</v>
      </c>
      <c r="AL306" s="44">
        <f t="shared" si="202"/>
        <v>3.8795193985811895</v>
      </c>
    </row>
    <row r="307" spans="1:38" ht="15" x14ac:dyDescent="0.15">
      <c r="A307" s="42"/>
      <c r="B307" s="330">
        <f t="shared" si="172"/>
        <v>687.79907986239186</v>
      </c>
      <c r="C307" s="330">
        <f t="shared" si="173"/>
        <v>685.50265523778353</v>
      </c>
      <c r="D307" s="330">
        <f t="shared" si="174"/>
        <v>2.5511695298670358</v>
      </c>
      <c r="E307" s="330">
        <f t="shared" si="139"/>
        <v>134.48453738986524</v>
      </c>
      <c r="F307" s="330">
        <f t="shared" si="175"/>
        <v>134.48453738986524</v>
      </c>
      <c r="G307" s="330">
        <f t="shared" si="176"/>
        <v>615.73128815463429</v>
      </c>
      <c r="H307" s="315">
        <f t="shared" si="177"/>
        <v>0.02</v>
      </c>
      <c r="I307" s="330">
        <f t="shared" si="178"/>
        <v>1.837139699686668</v>
      </c>
      <c r="J307" s="330">
        <f t="shared" si="137"/>
        <v>80</v>
      </c>
      <c r="K307" s="337">
        <f t="shared" si="179"/>
        <v>-1</v>
      </c>
      <c r="L307" s="325">
        <f t="shared" si="180"/>
        <v>2.5311695298670358</v>
      </c>
      <c r="M307" s="325">
        <f t="shared" si="181"/>
        <v>2.5411695298670356</v>
      </c>
      <c r="N307" s="330">
        <f t="shared" si="182"/>
        <v>-3.5546732767974376E-2</v>
      </c>
      <c r="O307" s="330">
        <f t="shared" si="183"/>
        <v>0.36765807699450304</v>
      </c>
      <c r="P307" s="334">
        <f t="shared" si="140"/>
        <v>32.300855495232042</v>
      </c>
      <c r="Q307" s="330">
        <f t="shared" si="184"/>
        <v>542.9796239309693</v>
      </c>
      <c r="R307" s="279">
        <f>IF(H307&gt;0, rate1(1,$L$52,$L$51,$L$54,L307,$L$53,$L$50,P307),"")</f>
        <v>748.61130211390366</v>
      </c>
      <c r="S307" s="325">
        <f t="shared" si="185"/>
        <v>1.9727999193538321</v>
      </c>
      <c r="T307" s="325">
        <f t="shared" si="186"/>
        <v>3.6540641154232174E-2</v>
      </c>
      <c r="U307" s="330">
        <f t="shared" si="187"/>
        <v>2.5511695298670358</v>
      </c>
      <c r="V307" s="338">
        <f t="shared" si="188"/>
        <v>2.5511695298670358</v>
      </c>
      <c r="W307" s="330">
        <f t="shared" si="189"/>
        <v>3.9159721706294448E-4</v>
      </c>
      <c r="X307" s="330">
        <f t="shared" si="190"/>
        <v>550.36324449506662</v>
      </c>
      <c r="Y307" s="330">
        <f t="shared" si="141"/>
        <v>32.555576089135279</v>
      </c>
      <c r="Z307" s="110">
        <f>IF(H307&gt;0, rate1(1,$L$52,$L$51,$L$54,U307,$L$53,$L$50,Y307),"")</f>
        <v>753.81721033994779</v>
      </c>
      <c r="AA307" s="338">
        <f t="shared" si="191"/>
        <v>1.9858171742000916</v>
      </c>
      <c r="AB307" s="338">
        <f t="shared" si="192"/>
        <v>-3.9723107621927254E-4</v>
      </c>
      <c r="AC307" s="330">
        <f t="shared" si="193"/>
        <v>3.6540641154232174E-2</v>
      </c>
      <c r="AD307" s="330">
        <f t="shared" si="194"/>
        <v>-0.54733577102775</v>
      </c>
      <c r="AE307" s="330">
        <f t="shared" si="195"/>
        <v>-0.35104972638079207</v>
      </c>
      <c r="AF307" s="330">
        <f t="shared" si="196"/>
        <v>687.7269924884697</v>
      </c>
      <c r="AG307" s="330">
        <f t="shared" si="197"/>
        <v>685.46611459662927</v>
      </c>
      <c r="AH307" s="330">
        <f t="shared" si="198"/>
        <v>2.5313475383105839</v>
      </c>
      <c r="AI307" s="330">
        <f t="shared" si="199"/>
        <v>48.811233614894576</v>
      </c>
      <c r="AJ307" s="330">
        <f t="shared" si="200"/>
        <v>13.497873895441552</v>
      </c>
      <c r="AK307" s="339">
        <f t="shared" si="201"/>
        <v>218.95644618666969</v>
      </c>
      <c r="AL307" s="44">
        <f t="shared" si="202"/>
        <v>3.883482783197977</v>
      </c>
    </row>
    <row r="308" spans="1:38" ht="15" x14ac:dyDescent="0.15">
      <c r="A308" s="42"/>
      <c r="B308" s="330">
        <f t="shared" si="172"/>
        <v>687.7269924884697</v>
      </c>
      <c r="C308" s="330">
        <f t="shared" si="173"/>
        <v>685.46611459662927</v>
      </c>
      <c r="D308" s="330">
        <f t="shared" si="174"/>
        <v>2.5313475383105839</v>
      </c>
      <c r="E308" s="330">
        <f t="shared" si="139"/>
        <v>134.48453738986524</v>
      </c>
      <c r="F308" s="330">
        <f t="shared" si="175"/>
        <v>134.48453738986524</v>
      </c>
      <c r="G308" s="330">
        <f t="shared" si="176"/>
        <v>601.37816958349526</v>
      </c>
      <c r="H308" s="315">
        <f t="shared" si="177"/>
        <v>0.02</v>
      </c>
      <c r="I308" s="330">
        <f t="shared" si="178"/>
        <v>1.8087023134723497</v>
      </c>
      <c r="J308" s="330">
        <f t="shared" si="137"/>
        <v>80</v>
      </c>
      <c r="K308" s="337">
        <f t="shared" si="179"/>
        <v>-1</v>
      </c>
      <c r="L308" s="325">
        <f t="shared" si="180"/>
        <v>2.5113475383105839</v>
      </c>
      <c r="M308" s="325">
        <f t="shared" si="181"/>
        <v>2.5213475383105841</v>
      </c>
      <c r="N308" s="330">
        <f t="shared" si="182"/>
        <v>-3.5273013594664171E-2</v>
      </c>
      <c r="O308" s="330">
        <f t="shared" si="183"/>
        <v>0.35828222238616214</v>
      </c>
      <c r="P308" s="334">
        <f t="shared" si="140"/>
        <v>31.964526475832194</v>
      </c>
      <c r="Q308" s="330">
        <f t="shared" si="184"/>
        <v>528.51468198721022</v>
      </c>
      <c r="R308" s="279">
        <f>IF(H308&gt;0, rate1(1,$L$52,$L$51,$L$54,L308,$L$53,$L$50,P308),"")</f>
        <v>741.61317986784445</v>
      </c>
      <c r="S308" s="325">
        <f t="shared" si="185"/>
        <v>1.9890896496375285</v>
      </c>
      <c r="T308" s="325">
        <f t="shared" si="186"/>
        <v>3.5662099595916978E-2</v>
      </c>
      <c r="U308" s="330">
        <f t="shared" si="187"/>
        <v>2.5313475383105839</v>
      </c>
      <c r="V308" s="338">
        <f t="shared" si="188"/>
        <v>2.5313475383105839</v>
      </c>
      <c r="W308" s="330">
        <f t="shared" si="189"/>
        <v>3.8553561962029193E-4</v>
      </c>
      <c r="X308" s="330">
        <f t="shared" si="190"/>
        <v>535.78378686424992</v>
      </c>
      <c r="Y308" s="330">
        <f t="shared" si="141"/>
        <v>32.218580419391174</v>
      </c>
      <c r="Z308" s="110">
        <f>IF(H308&gt;0, rate1(1,$L$52,$L$51,$L$54,U308,$L$53,$L$50,Y308),"")</f>
        <v>746.91258051627597</v>
      </c>
      <c r="AA308" s="338">
        <f t="shared" si="191"/>
        <v>2.0021404205619513</v>
      </c>
      <c r="AB308" s="338">
        <f t="shared" si="192"/>
        <v>-3.8471217377311498E-4</v>
      </c>
      <c r="AC308" s="330">
        <f t="shared" si="193"/>
        <v>3.5662099595916978E-2</v>
      </c>
      <c r="AD308" s="330">
        <f t="shared" si="194"/>
        <v>-0.56081947576327895</v>
      </c>
      <c r="AE308" s="330">
        <f t="shared" si="195"/>
        <v>-0.37349564837678556</v>
      </c>
      <c r="AF308" s="330">
        <f t="shared" si="196"/>
        <v>687.65605737527915</v>
      </c>
      <c r="AG308" s="330">
        <f t="shared" si="197"/>
        <v>685.43045249703334</v>
      </c>
      <c r="AH308" s="330">
        <f t="shared" si="198"/>
        <v>2.5115235449714204</v>
      </c>
      <c r="AI308" s="330">
        <f t="shared" si="199"/>
        <v>48.087197698228564</v>
      </c>
      <c r="AJ308" s="330">
        <f t="shared" si="200"/>
        <v>13.511231450357727</v>
      </c>
      <c r="AK308" s="339">
        <f t="shared" si="201"/>
        <v>218.9865007904198</v>
      </c>
      <c r="AL308" s="44">
        <f t="shared" si="202"/>
        <v>3.8873876818871684</v>
      </c>
    </row>
    <row r="309" spans="1:38" ht="15" x14ac:dyDescent="0.15">
      <c r="A309" s="42"/>
      <c r="B309" s="330">
        <f t="shared" si="172"/>
        <v>687.65605737527915</v>
      </c>
      <c r="C309" s="330">
        <f t="shared" si="173"/>
        <v>685.43045249703334</v>
      </c>
      <c r="D309" s="330">
        <f t="shared" si="174"/>
        <v>2.5115235449714204</v>
      </c>
      <c r="E309" s="330">
        <f t="shared" si="139"/>
        <v>134.48453738986524</v>
      </c>
      <c r="F309" s="330">
        <f t="shared" si="175"/>
        <v>134.48453738986524</v>
      </c>
      <c r="G309" s="330">
        <f t="shared" si="176"/>
        <v>587.24843738048844</v>
      </c>
      <c r="H309" s="315">
        <f t="shared" si="177"/>
        <v>0.02</v>
      </c>
      <c r="I309" s="330">
        <f t="shared" si="178"/>
        <v>1.780483902596643</v>
      </c>
      <c r="J309" s="330">
        <f t="shared" si="137"/>
        <v>80</v>
      </c>
      <c r="K309" s="337">
        <f t="shared" si="179"/>
        <v>-1</v>
      </c>
      <c r="L309" s="325">
        <f t="shared" si="180"/>
        <v>2.4915235449714204</v>
      </c>
      <c r="M309" s="325">
        <f t="shared" si="181"/>
        <v>2.5015235449714206</v>
      </c>
      <c r="N309" s="330">
        <f t="shared" si="182"/>
        <v>-3.4999219490977396E-2</v>
      </c>
      <c r="O309" s="330">
        <f t="shared" si="183"/>
        <v>0.349055038524126</v>
      </c>
      <c r="P309" s="334">
        <f t="shared" si="140"/>
        <v>31.629047373898047</v>
      </c>
      <c r="Q309" s="330">
        <f t="shared" si="184"/>
        <v>514.27397176014824</v>
      </c>
      <c r="R309" s="279">
        <f>IF(H309&gt;0, rate1(1,$L$52,$L$51,$L$54,L309,$L$53,$L$50,P309),"")</f>
        <v>734.48775047214838</v>
      </c>
      <c r="S309" s="325">
        <f t="shared" si="185"/>
        <v>2.0059313969771528</v>
      </c>
      <c r="T309" s="325">
        <f t="shared" si="186"/>
        <v>3.4792849289872911E-2</v>
      </c>
      <c r="U309" s="330">
        <f t="shared" si="187"/>
        <v>2.5115235449714204</v>
      </c>
      <c r="V309" s="338">
        <f t="shared" si="188"/>
        <v>2.5115235449714204</v>
      </c>
      <c r="W309" s="330">
        <f t="shared" si="189"/>
        <v>3.7952069807190014E-4</v>
      </c>
      <c r="X309" s="330">
        <f t="shared" si="190"/>
        <v>521.42944451217022</v>
      </c>
      <c r="Y309" s="330">
        <f t="shared" si="141"/>
        <v>31.882431092833738</v>
      </c>
      <c r="Z309" s="110">
        <f>IF(H309&gt;0, rate1(1,$L$52,$L$51,$L$54,U309,$L$53,$L$50,Y309),"")</f>
        <v>739.88306389128843</v>
      </c>
      <c r="AA309" s="338">
        <f t="shared" si="191"/>
        <v>2.0190103905258985</v>
      </c>
      <c r="AB309" s="338">
        <f t="shared" si="192"/>
        <v>-3.7244045948936228E-4</v>
      </c>
      <c r="AC309" s="330">
        <f t="shared" si="193"/>
        <v>3.4792849289872911E-2</v>
      </c>
      <c r="AD309" s="330">
        <f t="shared" si="194"/>
        <v>-0.57483076000393452</v>
      </c>
      <c r="AE309" s="330">
        <f t="shared" si="195"/>
        <v>-0.39773740417776415</v>
      </c>
      <c r="AF309" s="330">
        <f t="shared" si="196"/>
        <v>687.58626530649826</v>
      </c>
      <c r="AG309" s="330">
        <f t="shared" si="197"/>
        <v>685.39565964774351</v>
      </c>
      <c r="AH309" s="330">
        <f t="shared" si="198"/>
        <v>2.4916975446855072</v>
      </c>
      <c r="AI309" s="330">
        <f t="shared" si="199"/>
        <v>47.370224033698506</v>
      </c>
      <c r="AJ309" s="330">
        <f t="shared" si="200"/>
        <v>13.524389845922643</v>
      </c>
      <c r="AK309" s="339">
        <f t="shared" si="201"/>
        <v>219.01541938135196</v>
      </c>
      <c r="AL309" s="44">
        <f t="shared" si="202"/>
        <v>3.8912346577030266</v>
      </c>
    </row>
    <row r="310" spans="1:38" ht="15" x14ac:dyDescent="0.15">
      <c r="A310" s="42"/>
      <c r="B310" s="330">
        <f t="shared" si="172"/>
        <v>687.58626530649826</v>
      </c>
      <c r="C310" s="330">
        <f t="shared" si="173"/>
        <v>685.39565964774351</v>
      </c>
      <c r="D310" s="330">
        <f t="shared" si="174"/>
        <v>2.4916975446855072</v>
      </c>
      <c r="E310" s="330">
        <f t="shared" si="139"/>
        <v>134.48453738986524</v>
      </c>
      <c r="F310" s="330">
        <f t="shared" si="175"/>
        <v>134.48453738986524</v>
      </c>
      <c r="G310" s="330">
        <f t="shared" si="176"/>
        <v>573.34038090591912</v>
      </c>
      <c r="H310" s="315">
        <f t="shared" si="177"/>
        <v>0.02</v>
      </c>
      <c r="I310" s="330">
        <f t="shared" si="178"/>
        <v>1.7524845270037988</v>
      </c>
      <c r="J310" s="330">
        <f t="shared" si="137"/>
        <v>80</v>
      </c>
      <c r="K310" s="337">
        <f t="shared" si="179"/>
        <v>-1</v>
      </c>
      <c r="L310" s="325">
        <f t="shared" si="180"/>
        <v>2.4716975446855072</v>
      </c>
      <c r="M310" s="325">
        <f t="shared" si="181"/>
        <v>2.481697544685507</v>
      </c>
      <c r="N310" s="330">
        <f t="shared" si="182"/>
        <v>-3.4725350371238584E-2</v>
      </c>
      <c r="O310" s="330">
        <f t="shared" si="183"/>
        <v>0.33997534403573448</v>
      </c>
      <c r="P310" s="334">
        <f t="shared" si="140"/>
        <v>31.29442303964619</v>
      </c>
      <c r="Q310" s="330">
        <f t="shared" si="184"/>
        <v>500.25578314368011</v>
      </c>
      <c r="R310" s="279">
        <f>IF(H310&gt;0, rate1(1,$L$52,$L$51,$L$54,L310,$L$53,$L$50,P310),"")</f>
        <v>727.23168492809486</v>
      </c>
      <c r="S310" s="325">
        <f t="shared" si="185"/>
        <v>2.0233541454408104</v>
      </c>
      <c r="T310" s="325">
        <f t="shared" si="186"/>
        <v>3.393287702594943E-2</v>
      </c>
      <c r="U310" s="330">
        <f t="shared" si="187"/>
        <v>2.4916975446855072</v>
      </c>
      <c r="V310" s="338">
        <f t="shared" si="188"/>
        <v>2.4916975446855072</v>
      </c>
      <c r="W310" s="330">
        <f t="shared" si="189"/>
        <v>3.7355246518888663E-4</v>
      </c>
      <c r="X310" s="330">
        <f t="shared" si="190"/>
        <v>507.29850757464862</v>
      </c>
      <c r="Y310" s="330">
        <f t="shared" si="141"/>
        <v>31.547132911918915</v>
      </c>
      <c r="Z310" s="110">
        <f>IF(H310&gt;0, rate1(1,$L$52,$L$51,$L$54,U310,$L$53,$L$50,Y310),"")</f>
        <v>732.72541349252731</v>
      </c>
      <c r="AA310" s="338">
        <f t="shared" si="191"/>
        <v>2.0364554231819354</v>
      </c>
      <c r="AB310" s="338">
        <f t="shared" si="192"/>
        <v>-3.6041344068814301E-4</v>
      </c>
      <c r="AC310" s="330">
        <f t="shared" si="193"/>
        <v>3.393287702594943E-2</v>
      </c>
      <c r="AD310" s="330">
        <f t="shared" si="194"/>
        <v>-0.58939888842037869</v>
      </c>
      <c r="AE310" s="330">
        <f t="shared" si="195"/>
        <v>-0.42394978408806516</v>
      </c>
      <c r="AF310" s="330">
        <f t="shared" si="196"/>
        <v>687.51760707910103</v>
      </c>
      <c r="AG310" s="330">
        <f t="shared" si="197"/>
        <v>685.36172677071761</v>
      </c>
      <c r="AH310" s="330">
        <f t="shared" si="198"/>
        <v>2.4718695321674544</v>
      </c>
      <c r="AI310" s="330">
        <f t="shared" si="199"/>
        <v>46.660339104042954</v>
      </c>
      <c r="AJ310" s="330">
        <f t="shared" si="200"/>
        <v>13.537351051229322</v>
      </c>
      <c r="AK310" s="339">
        <f t="shared" si="201"/>
        <v>219.04323747139412</v>
      </c>
      <c r="AL310" s="44">
        <f t="shared" si="202"/>
        <v>3.8950242756257225</v>
      </c>
    </row>
    <row r="311" spans="1:38" ht="15" x14ac:dyDescent="0.15">
      <c r="A311" s="42"/>
      <c r="B311" s="330">
        <f t="shared" si="172"/>
        <v>687.51760707910103</v>
      </c>
      <c r="C311" s="330">
        <f t="shared" si="173"/>
        <v>685.36172677071761</v>
      </c>
      <c r="D311" s="330">
        <f t="shared" si="174"/>
        <v>2.4718695321674544</v>
      </c>
      <c r="E311" s="330">
        <f t="shared" si="139"/>
        <v>134.48453738986524</v>
      </c>
      <c r="F311" s="330">
        <f t="shared" si="175"/>
        <v>134.48453738986524</v>
      </c>
      <c r="G311" s="330">
        <f t="shared" si="176"/>
        <v>559.65228859806496</v>
      </c>
      <c r="H311" s="315">
        <f t="shared" si="177"/>
        <v>0.02</v>
      </c>
      <c r="I311" s="330">
        <f t="shared" si="178"/>
        <v>1.7247042467067333</v>
      </c>
      <c r="J311" s="330">
        <f t="shared" si="137"/>
        <v>80</v>
      </c>
      <c r="K311" s="337">
        <f t="shared" si="179"/>
        <v>-1</v>
      </c>
      <c r="L311" s="325">
        <f t="shared" si="180"/>
        <v>2.4518695321674544</v>
      </c>
      <c r="M311" s="325">
        <f t="shared" si="181"/>
        <v>2.4618695321674542</v>
      </c>
      <c r="N311" s="330">
        <f t="shared" si="182"/>
        <v>-3.4451406148058084E-2</v>
      </c>
      <c r="O311" s="330">
        <f t="shared" si="183"/>
        <v>0.33104195923178126</v>
      </c>
      <c r="P311" s="334">
        <f t="shared" si="140"/>
        <v>30.96065838725707</v>
      </c>
      <c r="Q311" s="330">
        <f t="shared" si="184"/>
        <v>486.45840511011545</v>
      </c>
      <c r="R311" s="279">
        <f>IF(H311&gt;0, rate1(1,$L$52,$L$51,$L$54,L311,$L$53,$L$50,P311),"")</f>
        <v>719.84154037114229</v>
      </c>
      <c r="S311" s="325">
        <f t="shared" si="185"/>
        <v>2.0413889649757277</v>
      </c>
      <c r="T311" s="325">
        <f t="shared" si="186"/>
        <v>3.3082169397542119E-2</v>
      </c>
      <c r="U311" s="330">
        <f t="shared" si="187"/>
        <v>2.4718695321674544</v>
      </c>
      <c r="V311" s="338">
        <f t="shared" si="188"/>
        <v>2.4718695321674544</v>
      </c>
      <c r="W311" s="330">
        <f t="shared" si="189"/>
        <v>3.6763093376990241E-4</v>
      </c>
      <c r="X311" s="330">
        <f t="shared" si="190"/>
        <v>493.38926526620128</v>
      </c>
      <c r="Y311" s="330">
        <f t="shared" si="141"/>
        <v>31.21269074203456</v>
      </c>
      <c r="Z311" s="110">
        <f>IF(H311&gt;0, rate1(1,$L$52,$L$51,$L$54,U311,$L$53,$L$50,Y311),"")</f>
        <v>725.43627192577856</v>
      </c>
      <c r="AA311" s="338">
        <f t="shared" si="191"/>
        <v>2.0545058680644863</v>
      </c>
      <c r="AB311" s="338">
        <f t="shared" si="192"/>
        <v>-3.4862862778059061E-4</v>
      </c>
      <c r="AC311" s="330">
        <f t="shared" si="193"/>
        <v>3.3082169397542119E-2</v>
      </c>
      <c r="AD311" s="330">
        <f t="shared" si="194"/>
        <v>-0.60455527446413249</v>
      </c>
      <c r="AE311" s="330">
        <f t="shared" si="195"/>
        <v>-0.45232785329954978</v>
      </c>
      <c r="AF311" s="330">
        <f t="shared" si="196"/>
        <v>687.45007350355547</v>
      </c>
      <c r="AG311" s="330">
        <f t="shared" si="197"/>
        <v>685.32864460132009</v>
      </c>
      <c r="AH311" s="330">
        <f t="shared" si="198"/>
        <v>2.452039502006496</v>
      </c>
      <c r="AI311" s="330">
        <f t="shared" si="199"/>
        <v>45.95757196852702</v>
      </c>
      <c r="AJ311" s="330">
        <f t="shared" si="200"/>
        <v>13.550117043442802</v>
      </c>
      <c r="AK311" s="339">
        <f t="shared" si="201"/>
        <v>219.06998972798922</v>
      </c>
      <c r="AL311" s="44">
        <f t="shared" si="202"/>
        <v>3.898757102754046</v>
      </c>
    </row>
    <row r="312" spans="1:38" ht="15" x14ac:dyDescent="0.15">
      <c r="A312" s="42"/>
      <c r="B312" s="330">
        <f t="shared" si="172"/>
        <v>687.45007350355547</v>
      </c>
      <c r="C312" s="330">
        <f t="shared" si="173"/>
        <v>685.32864460132009</v>
      </c>
      <c r="D312" s="330">
        <f t="shared" si="174"/>
        <v>2.452039502006496</v>
      </c>
      <c r="E312" s="330">
        <f t="shared" si="139"/>
        <v>134.48453738986524</v>
      </c>
      <c r="F312" s="330">
        <f t="shared" si="175"/>
        <v>134.48453738986524</v>
      </c>
      <c r="G312" s="330">
        <f t="shared" si="176"/>
        <v>546.18244797232569</v>
      </c>
      <c r="H312" s="315">
        <f t="shared" si="177"/>
        <v>0.02</v>
      </c>
      <c r="I312" s="330">
        <f t="shared" si="178"/>
        <v>1.6971431217883037</v>
      </c>
      <c r="J312" s="330">
        <f t="shared" si="137"/>
        <v>80</v>
      </c>
      <c r="K312" s="337">
        <f t="shared" si="179"/>
        <v>-1</v>
      </c>
      <c r="L312" s="325">
        <f t="shared" si="180"/>
        <v>2.432039502006496</v>
      </c>
      <c r="M312" s="325">
        <f t="shared" si="181"/>
        <v>2.4420395020064962</v>
      </c>
      <c r="N312" s="330">
        <f t="shared" si="182"/>
        <v>-3.4177386732251236E-2</v>
      </c>
      <c r="O312" s="330">
        <f t="shared" si="183"/>
        <v>0.32225370612493509</v>
      </c>
      <c r="P312" s="334">
        <f t="shared" si="140"/>
        <v>30.627758396248762</v>
      </c>
      <c r="Q312" s="330">
        <f t="shared" si="184"/>
        <v>472.88012570932563</v>
      </c>
      <c r="R312" s="279">
        <f>IF(H312&gt;0, rate1(1,$L$52,$L$51,$L$54,L312,$L$53,$L$50,P312),"")</f>
        <v>712.31375524720102</v>
      </c>
      <c r="S312" s="325">
        <f t="shared" si="185"/>
        <v>2.0600692051671761</v>
      </c>
      <c r="T312" s="325">
        <f t="shared" si="186"/>
        <v>3.2240712743713144E-2</v>
      </c>
      <c r="U312" s="330">
        <f t="shared" si="187"/>
        <v>2.452039502006496</v>
      </c>
      <c r="V312" s="338">
        <f t="shared" si="188"/>
        <v>2.452039502006496</v>
      </c>
      <c r="W312" s="330">
        <f t="shared" si="189"/>
        <v>3.6175611661892759E-4</v>
      </c>
      <c r="X312" s="330">
        <f t="shared" si="190"/>
        <v>479.70000587918696</v>
      </c>
      <c r="Y312" s="330">
        <f t="shared" si="141"/>
        <v>30.879109512843442</v>
      </c>
      <c r="Z312" s="110">
        <f>IF(H312&gt;0, rate1(1,$L$52,$L$51,$L$54,U312,$L$53,$L$50,Y312),"")</f>
        <v>718.01216672419719</v>
      </c>
      <c r="AA312" s="338">
        <f t="shared" si="191"/>
        <v>2.0731942690217098</v>
      </c>
      <c r="AB312" s="338">
        <f t="shared" si="192"/>
        <v>-3.370835337656929E-4</v>
      </c>
      <c r="AC312" s="330">
        <f t="shared" si="193"/>
        <v>3.2240712743713144E-2</v>
      </c>
      <c r="AD312" s="330">
        <f t="shared" si="194"/>
        <v>-0.62033368055425353</v>
      </c>
      <c r="AE312" s="330">
        <f t="shared" si="195"/>
        <v>-0.48308970985087779</v>
      </c>
      <c r="AF312" s="330">
        <f t="shared" si="196"/>
        <v>687.38365540407949</v>
      </c>
      <c r="AG312" s="330">
        <f t="shared" si="197"/>
        <v>685.29640388857638</v>
      </c>
      <c r="AH312" s="330">
        <f t="shared" si="198"/>
        <v>2.4322074486621927</v>
      </c>
      <c r="AI312" s="330">
        <f t="shared" si="199"/>
        <v>45.261954449446712</v>
      </c>
      <c r="AJ312" s="330">
        <f t="shared" si="200"/>
        <v>13.562689808567647</v>
      </c>
      <c r="AK312" s="339">
        <f t="shared" si="201"/>
        <v>219.09570998831981</v>
      </c>
      <c r="AL312" s="44">
        <f t="shared" si="202"/>
        <v>3.9024337085115279</v>
      </c>
    </row>
    <row r="313" spans="1:38" ht="15" x14ac:dyDescent="0.15">
      <c r="A313" s="42"/>
      <c r="B313" s="330">
        <f t="shared" si="172"/>
        <v>687.38365540407949</v>
      </c>
      <c r="C313" s="330">
        <f t="shared" si="173"/>
        <v>685.29640388857638</v>
      </c>
      <c r="D313" s="330">
        <f t="shared" si="174"/>
        <v>2.4322074486621927</v>
      </c>
      <c r="E313" s="330">
        <f t="shared" si="139"/>
        <v>134.48453738986524</v>
      </c>
      <c r="F313" s="330">
        <f t="shared" si="175"/>
        <v>134.48453738986524</v>
      </c>
      <c r="G313" s="330">
        <f t="shared" si="176"/>
        <v>532.92914562027795</v>
      </c>
      <c r="H313" s="315">
        <f t="shared" si="177"/>
        <v>0.02</v>
      </c>
      <c r="I313" s="330">
        <f t="shared" si="178"/>
        <v>1.6698012124024899</v>
      </c>
      <c r="J313" s="330">
        <f t="shared" si="137"/>
        <v>80</v>
      </c>
      <c r="K313" s="337">
        <f t="shared" si="179"/>
        <v>-1</v>
      </c>
      <c r="L313" s="325">
        <f t="shared" si="180"/>
        <v>2.4122074486621927</v>
      </c>
      <c r="M313" s="325">
        <f t="shared" si="181"/>
        <v>2.422207448662193</v>
      </c>
      <c r="N313" s="330">
        <f t="shared" si="182"/>
        <v>-3.3903292032801069E-2</v>
      </c>
      <c r="O313" s="330">
        <f t="shared" si="183"/>
        <v>0.31360940845510421</v>
      </c>
      <c r="P313" s="334">
        <f t="shared" si="140"/>
        <v>30.295728112890174</v>
      </c>
      <c r="Q313" s="330">
        <f t="shared" si="184"/>
        <v>459.51923206780975</v>
      </c>
      <c r="R313" s="279">
        <f>IF(H313&gt;0, rate1(1,$L$52,$L$51,$L$54,L313,$L$53,$L$50,P313),"")</f>
        <v>704.64464424463858</v>
      </c>
      <c r="S313" s="325">
        <f t="shared" si="185"/>
        <v>2.0794307112608581</v>
      </c>
      <c r="T313" s="325">
        <f t="shared" si="186"/>
        <v>3.1408493087249127E-2</v>
      </c>
      <c r="U313" s="330">
        <f t="shared" si="187"/>
        <v>2.4322074486621927</v>
      </c>
      <c r="V313" s="338">
        <f t="shared" si="188"/>
        <v>2.4322074486621927</v>
      </c>
      <c r="W313" s="330">
        <f t="shared" si="189"/>
        <v>3.5592802655948219E-4</v>
      </c>
      <c r="X313" s="330">
        <f t="shared" si="190"/>
        <v>466.22901678288304</v>
      </c>
      <c r="Y313" s="330">
        <f t="shared" si="141"/>
        <v>30.546394219664208</v>
      </c>
      <c r="Z313" s="110">
        <f>IF(H313&gt;0, rate1(1,$L$52,$L$51,$L$54,U313,$L$53,$L$50,Y313),"")</f>
        <v>710.44950546327027</v>
      </c>
      <c r="AA313" s="338">
        <f t="shared" si="191"/>
        <v>2.0925555688645652</v>
      </c>
      <c r="AB313" s="338">
        <f t="shared" si="192"/>
        <v>-3.2577567375303323E-4</v>
      </c>
      <c r="AC313" s="330">
        <f t="shared" si="193"/>
        <v>3.1408493087249127E-2</v>
      </c>
      <c r="AD313" s="330">
        <f t="shared" si="194"/>
        <v>-0.63677044118106318</v>
      </c>
      <c r="AE313" s="330">
        <f t="shared" si="195"/>
        <v>-0.51647967676020756</v>
      </c>
      <c r="AF313" s="330">
        <f t="shared" si="196"/>
        <v>687.31834361895949</v>
      </c>
      <c r="AG313" s="330">
        <f t="shared" si="197"/>
        <v>685.26499539548911</v>
      </c>
      <c r="AH313" s="330">
        <f t="shared" si="198"/>
        <v>2.4123733664604594</v>
      </c>
      <c r="AI313" s="330">
        <f t="shared" si="199"/>
        <v>44.573521339849599</v>
      </c>
      <c r="AJ313" s="330">
        <f t="shared" si="200"/>
        <v>13.57507134227316</v>
      </c>
      <c r="AK313" s="339">
        <f t="shared" si="201"/>
        <v>219.12043127340101</v>
      </c>
      <c r="AL313" s="44">
        <f t="shared" si="202"/>
        <v>3.9060546648674839</v>
      </c>
    </row>
    <row r="314" spans="1:38" ht="15" x14ac:dyDescent="0.15">
      <c r="A314" s="42"/>
      <c r="B314" s="330">
        <f t="shared" si="172"/>
        <v>687.31834361895949</v>
      </c>
      <c r="C314" s="330">
        <f t="shared" si="173"/>
        <v>685.26499539548911</v>
      </c>
      <c r="D314" s="330">
        <f t="shared" si="174"/>
        <v>2.4123733664604594</v>
      </c>
      <c r="E314" s="330">
        <f t="shared" si="139"/>
        <v>134.48453738986524</v>
      </c>
      <c r="F314" s="330">
        <f t="shared" si="175"/>
        <v>134.48453738986524</v>
      </c>
      <c r="G314" s="330">
        <f t="shared" si="176"/>
        <v>519.89066720906851</v>
      </c>
      <c r="H314" s="315">
        <f t="shared" si="177"/>
        <v>0.02</v>
      </c>
      <c r="I314" s="330">
        <f t="shared" si="178"/>
        <v>1.6426785787763039</v>
      </c>
      <c r="J314" s="330">
        <f t="shared" si="137"/>
        <v>80</v>
      </c>
      <c r="K314" s="337">
        <f t="shared" si="179"/>
        <v>-1</v>
      </c>
      <c r="L314" s="325">
        <f t="shared" si="180"/>
        <v>2.3923733664604594</v>
      </c>
      <c r="M314" s="325">
        <f t="shared" si="181"/>
        <v>2.4023733664604592</v>
      </c>
      <c r="N314" s="330">
        <f t="shared" si="182"/>
        <v>-3.3629121956781027E-2</v>
      </c>
      <c r="O314" s="330">
        <f t="shared" si="183"/>
        <v>0.30510789172217856</v>
      </c>
      <c r="P314" s="334">
        <f t="shared" si="140"/>
        <v>29.964572651665151</v>
      </c>
      <c r="Q314" s="330">
        <f t="shared" si="184"/>
        <v>446.3740103880898</v>
      </c>
      <c r="R314" s="279">
        <f>IF(H314&gt;0, rate1(1,$L$52,$L$51,$L$54,L314,$L$53,$L$50,P314),"")</f>
        <v>696.83039296783897</v>
      </c>
      <c r="S314" s="325">
        <f t="shared" si="185"/>
        <v>2.0995120655259152</v>
      </c>
      <c r="T314" s="325">
        <f t="shared" si="186"/>
        <v>3.0585496067926869E-2</v>
      </c>
      <c r="U314" s="330">
        <f t="shared" si="187"/>
        <v>2.4123733664604594</v>
      </c>
      <c r="V314" s="338">
        <f t="shared" si="188"/>
        <v>2.4123733664604594</v>
      </c>
      <c r="W314" s="330">
        <f t="shared" si="189"/>
        <v>3.5014667642752073E-4</v>
      </c>
      <c r="X314" s="330">
        <f t="shared" si="190"/>
        <v>452.97458442288496</v>
      </c>
      <c r="Y314" s="330">
        <f t="shared" si="141"/>
        <v>30.214549924902137</v>
      </c>
      <c r="Z314" s="110">
        <f>IF(H314&gt;0, rate1(1,$L$52,$L$51,$L$54,U314,$L$53,$L$50,Y314),"")</f>
        <v>702.74457062812019</v>
      </c>
      <c r="AA314" s="338">
        <f t="shared" si="191"/>
        <v>2.1126273376184428</v>
      </c>
      <c r="AB314" s="338">
        <f t="shared" si="192"/>
        <v>-3.1470256445163651E-4</v>
      </c>
      <c r="AC314" s="330">
        <f t="shared" si="193"/>
        <v>3.0585496067926869E-2</v>
      </c>
      <c r="AD314" s="330">
        <f t="shared" si="194"/>
        <v>-0.6539047120760213</v>
      </c>
      <c r="AE314" s="330">
        <f t="shared" si="195"/>
        <v>-0.55277200672051097</v>
      </c>
      <c r="AF314" s="330">
        <f t="shared" si="196"/>
        <v>687.25412900093477</v>
      </c>
      <c r="AG314" s="330">
        <f t="shared" si="197"/>
        <v>685.23440989942117</v>
      </c>
      <c r="AH314" s="330">
        <f t="shared" si="198"/>
        <v>2.3925372495887856</v>
      </c>
      <c r="AI314" s="330">
        <f t="shared" si="199"/>
        <v>43.892310634818259</v>
      </c>
      <c r="AJ314" s="330">
        <f t="shared" si="200"/>
        <v>13.587263650782832</v>
      </c>
      <c r="AK314" s="339">
        <f t="shared" si="201"/>
        <v>219.14418580204594</v>
      </c>
      <c r="AL314" s="44">
        <f t="shared" si="202"/>
        <v>3.9096205465746721</v>
      </c>
    </row>
    <row r="315" spans="1:38" ht="15" x14ac:dyDescent="0.15">
      <c r="A315" s="42"/>
      <c r="B315" s="330">
        <f t="shared" si="172"/>
        <v>687.25412900093477</v>
      </c>
      <c r="C315" s="330">
        <f t="shared" si="173"/>
        <v>685.23440989942117</v>
      </c>
      <c r="D315" s="330">
        <f t="shared" si="174"/>
        <v>2.3925372495887856</v>
      </c>
      <c r="E315" s="330">
        <f t="shared" si="139"/>
        <v>134.48453738986524</v>
      </c>
      <c r="F315" s="330">
        <f t="shared" si="175"/>
        <v>134.48453738986524</v>
      </c>
      <c r="G315" s="330">
        <f t="shared" si="176"/>
        <v>507.06529748036058</v>
      </c>
      <c r="H315" s="315">
        <f t="shared" si="177"/>
        <v>0.02</v>
      </c>
      <c r="I315" s="330">
        <f t="shared" si="178"/>
        <v>1.6157752812108812</v>
      </c>
      <c r="J315" s="330">
        <f t="shared" si="137"/>
        <v>80</v>
      </c>
      <c r="K315" s="337">
        <f t="shared" si="179"/>
        <v>-1</v>
      </c>
      <c r="L315" s="325">
        <f t="shared" si="180"/>
        <v>2.3725372495887855</v>
      </c>
      <c r="M315" s="325">
        <f t="shared" si="181"/>
        <v>2.3825372495887853</v>
      </c>
      <c r="N315" s="330">
        <f t="shared" si="182"/>
        <v>-3.3354876409294576E-2</v>
      </c>
      <c r="O315" s="330">
        <f t="shared" si="183"/>
        <v>0.29674798322681828</v>
      </c>
      <c r="P315" s="334">
        <f t="shared" si="140"/>
        <v>29.634297196770422</v>
      </c>
      <c r="Q315" s="330">
        <f t="shared" si="184"/>
        <v>433.44274594766489</v>
      </c>
      <c r="R315" s="279">
        <f>IF(H315&gt;0, rate1(1,$L$52,$L$51,$L$54,L315,$L$53,$L$50,P315),"")</f>
        <v>688.86705233650184</v>
      </c>
      <c r="S315" s="325">
        <f t="shared" si="185"/>
        <v>2.1203548575312881</v>
      </c>
      <c r="T315" s="325">
        <f t="shared" si="186"/>
        <v>2.9771706870439552E-2</v>
      </c>
      <c r="U315" s="330">
        <f t="shared" si="187"/>
        <v>2.3925372495887856</v>
      </c>
      <c r="V315" s="338">
        <f t="shared" si="188"/>
        <v>2.3925372495887856</v>
      </c>
      <c r="W315" s="330">
        <f t="shared" si="189"/>
        <v>3.4441207907409677E-4</v>
      </c>
      <c r="X315" s="330">
        <f t="shared" si="190"/>
        <v>439.93499432006502</v>
      </c>
      <c r="Y315" s="330">
        <f t="shared" si="141"/>
        <v>29.883581759512435</v>
      </c>
      <c r="Z315" s="110">
        <f>IF(H315&gt;0, rate1(1,$L$52,$L$51,$L$54,U315,$L$53,$L$50,Y315),"")</f>
        <v>694.89351421806862</v>
      </c>
      <c r="AA315" s="338">
        <f t="shared" si="191"/>
        <v>2.1334500276464641</v>
      </c>
      <c r="AB315" s="338">
        <f t="shared" si="192"/>
        <v>-3.0386172365203098E-4</v>
      </c>
      <c r="AC315" s="330">
        <f t="shared" si="193"/>
        <v>2.9771706870439552E-2</v>
      </c>
      <c r="AD315" s="330">
        <f t="shared" si="194"/>
        <v>-0.67177874910014246</v>
      </c>
      <c r="AE315" s="330">
        <f t="shared" si="195"/>
        <v>-0.592275193480161</v>
      </c>
      <c r="AF315" s="330">
        <f t="shared" si="196"/>
        <v>687.191002417655</v>
      </c>
      <c r="AG315" s="330">
        <f t="shared" si="197"/>
        <v>685.20463819255076</v>
      </c>
      <c r="AH315" s="330">
        <f t="shared" si="198"/>
        <v>2.3726990920918274</v>
      </c>
      <c r="AI315" s="330">
        <f t="shared" si="199"/>
        <v>43.218363789442051</v>
      </c>
      <c r="AJ315" s="330">
        <f t="shared" si="200"/>
        <v>13.599268751835455</v>
      </c>
      <c r="AK315" s="339">
        <f t="shared" si="201"/>
        <v>219.16700500470722</v>
      </c>
      <c r="AL315" s="44">
        <f t="shared" si="202"/>
        <v>3.9131319314254576</v>
      </c>
    </row>
    <row r="316" spans="1:38" ht="15" x14ac:dyDescent="0.15">
      <c r="A316" s="42"/>
      <c r="B316" s="330">
        <f t="shared" si="172"/>
        <v>687.191002417655</v>
      </c>
      <c r="C316" s="330">
        <f t="shared" si="173"/>
        <v>685.20463819255076</v>
      </c>
      <c r="D316" s="330">
        <f t="shared" si="174"/>
        <v>2.3726990920918274</v>
      </c>
      <c r="E316" s="330">
        <f t="shared" si="139"/>
        <v>134.48453738986524</v>
      </c>
      <c r="F316" s="330">
        <f t="shared" si="175"/>
        <v>134.48453738986524</v>
      </c>
      <c r="G316" s="330">
        <f t="shared" si="176"/>
        <v>494.45132024964255</v>
      </c>
      <c r="H316" s="315">
        <f t="shared" si="177"/>
        <v>0.02</v>
      </c>
      <c r="I316" s="330">
        <f t="shared" si="178"/>
        <v>1.5890913800833915</v>
      </c>
      <c r="J316" s="330">
        <f t="shared" si="137"/>
        <v>80</v>
      </c>
      <c r="K316" s="337">
        <f t="shared" si="179"/>
        <v>-1</v>
      </c>
      <c r="L316" s="325">
        <f t="shared" si="180"/>
        <v>2.3526990920918274</v>
      </c>
      <c r="M316" s="325">
        <f t="shared" si="181"/>
        <v>2.3626990920918276</v>
      </c>
      <c r="N316" s="330">
        <f t="shared" si="182"/>
        <v>-3.3080555293412139E-2</v>
      </c>
      <c r="O316" s="330">
        <f t="shared" si="183"/>
        <v>0.28852851211965391</v>
      </c>
      <c r="P316" s="334">
        <f t="shared" si="140"/>
        <v>29.304907003668902</v>
      </c>
      <c r="Q316" s="330">
        <f t="shared" si="184"/>
        <v>420.72372309832622</v>
      </c>
      <c r="R316" s="279">
        <f>IF(H316&gt;0, rate1(1,$L$52,$L$51,$L$54,L316,$L$53,$L$50,P316),"")</f>
        <v>680.75053269470834</v>
      </c>
      <c r="S316" s="325">
        <f t="shared" si="185"/>
        <v>2.1420039875089847</v>
      </c>
      <c r="T316" s="325">
        <f t="shared" si="186"/>
        <v>2.8967110146059696E-2</v>
      </c>
      <c r="U316" s="330">
        <f t="shared" si="187"/>
        <v>2.3726990920918274</v>
      </c>
      <c r="V316" s="338">
        <f t="shared" si="188"/>
        <v>2.3726990920918274</v>
      </c>
      <c r="W316" s="330">
        <f t="shared" si="189"/>
        <v>3.3872424737557694E-4</v>
      </c>
      <c r="X316" s="330">
        <f t="shared" si="190"/>
        <v>427.10853106989731</v>
      </c>
      <c r="Y316" s="330">
        <f t="shared" si="141"/>
        <v>29.553494924517459</v>
      </c>
      <c r="Z316" s="110">
        <f>IF(H316&gt;0, rate1(1,$L$52,$L$51,$L$54,U316,$L$53,$L$50,Y316),"")</f>
        <v>686.89235207325828</v>
      </c>
      <c r="AA316" s="338">
        <f t="shared" si="191"/>
        <v>2.1550672594541451</v>
      </c>
      <c r="AB316" s="338">
        <f t="shared" si="192"/>
        <v>-2.9325066969316507E-4</v>
      </c>
      <c r="AC316" s="330">
        <f t="shared" si="193"/>
        <v>2.8967110146059696E-2</v>
      </c>
      <c r="AD316" s="330">
        <f t="shared" si="194"/>
        <v>-0.69043822111197162</v>
      </c>
      <c r="AE316" s="330">
        <f t="shared" si="195"/>
        <v>-0.63533700403220139</v>
      </c>
      <c r="AF316" s="330">
        <f t="shared" si="196"/>
        <v>687.12895475221558</v>
      </c>
      <c r="AG316" s="330">
        <f t="shared" si="197"/>
        <v>685.17567108240473</v>
      </c>
      <c r="AH316" s="330">
        <f t="shared" si="198"/>
        <v>2.3528588878665646</v>
      </c>
      <c r="AI316" s="330">
        <f t="shared" si="199"/>
        <v>42.551726006581596</v>
      </c>
      <c r="AJ316" s="330">
        <f t="shared" si="200"/>
        <v>13.611088675726172</v>
      </c>
      <c r="AK316" s="339">
        <f t="shared" si="201"/>
        <v>219.18891953719873</v>
      </c>
      <c r="AL316" s="44">
        <f t="shared" si="202"/>
        <v>3.916589400528613</v>
      </c>
    </row>
    <row r="317" spans="1:38" ht="15" x14ac:dyDescent="0.15">
      <c r="A317" s="42"/>
      <c r="B317" s="330">
        <f t="shared" si="172"/>
        <v>687.12895475221558</v>
      </c>
      <c r="C317" s="330">
        <f t="shared" si="173"/>
        <v>685.17567108240473</v>
      </c>
      <c r="D317" s="330">
        <f t="shared" si="174"/>
        <v>2.3528588878665646</v>
      </c>
      <c r="E317" s="330">
        <f t="shared" si="139"/>
        <v>134.48453738986524</v>
      </c>
      <c r="F317" s="330">
        <f t="shared" si="175"/>
        <v>134.48453738986524</v>
      </c>
      <c r="G317" s="330">
        <f t="shared" si="176"/>
        <v>482.0470184053587</v>
      </c>
      <c r="H317" s="315">
        <f t="shared" si="177"/>
        <v>0.02</v>
      </c>
      <c r="I317" s="330">
        <f t="shared" si="178"/>
        <v>1.5626269358486753</v>
      </c>
      <c r="J317" s="330">
        <f t="shared" si="137"/>
        <v>80</v>
      </c>
      <c r="K317" s="337">
        <f t="shared" si="179"/>
        <v>-1</v>
      </c>
      <c r="L317" s="325">
        <f t="shared" si="180"/>
        <v>2.3328588878665646</v>
      </c>
      <c r="M317" s="325">
        <f t="shared" si="181"/>
        <v>2.3428588878665648</v>
      </c>
      <c r="N317" s="330">
        <f t="shared" si="182"/>
        <v>-3.2806158510110706E-2</v>
      </c>
      <c r="O317" s="330">
        <f t="shared" si="183"/>
        <v>0.28044830945984378</v>
      </c>
      <c r="P317" s="334">
        <f t="shared" si="140"/>
        <v>28.976407400686849</v>
      </c>
      <c r="Q317" s="330">
        <f t="shared" si="184"/>
        <v>408.21522526529793</v>
      </c>
      <c r="R317" s="279">
        <f>IF(H317&gt;0, rate1(1,$L$52,$L$51,$L$54,L317,$L$53,$L$50,P317),"")</f>
        <v>672.47659761188925</v>
      </c>
      <c r="S317" s="325">
        <f t="shared" si="185"/>
        <v>2.164508007679117</v>
      </c>
      <c r="T317" s="325">
        <f t="shared" si="186"/>
        <v>2.8171689927228499E-2</v>
      </c>
      <c r="U317" s="330">
        <f t="shared" si="187"/>
        <v>2.3528588878665646</v>
      </c>
      <c r="V317" s="338">
        <f t="shared" si="188"/>
        <v>2.3528588878665646</v>
      </c>
      <c r="W317" s="330">
        <f t="shared" si="189"/>
        <v>3.3308319421010424E-4</v>
      </c>
      <c r="X317" s="330">
        <f t="shared" si="190"/>
        <v>414.49347834160346</v>
      </c>
      <c r="Y317" s="330">
        <f t="shared" si="141"/>
        <v>29.224294692566492</v>
      </c>
      <c r="Z317" s="110">
        <f>IF(H317&gt;0, rate1(1,$L$52,$L$51,$L$54,U317,$L$53,$L$50,Y317),"")</f>
        <v>678.73695790632269</v>
      </c>
      <c r="AA317" s="338">
        <f t="shared" si="191"/>
        <v>2.1775261426126478</v>
      </c>
      <c r="AB317" s="338">
        <f t="shared" si="192"/>
        <v>-2.8286692087453158E-4</v>
      </c>
      <c r="AC317" s="330">
        <f t="shared" si="193"/>
        <v>2.8171689927228499E-2</v>
      </c>
      <c r="AD317" s="330">
        <f t="shared" si="194"/>
        <v>-0.70993256179032427</v>
      </c>
      <c r="AE317" s="330">
        <f t="shared" si="195"/>
        <v>-0.68235036974345054</v>
      </c>
      <c r="AF317" s="330">
        <f t="shared" si="196"/>
        <v>687.06797690377823</v>
      </c>
      <c r="AG317" s="330">
        <f t="shared" si="197"/>
        <v>685.14749939247747</v>
      </c>
      <c r="AH317" s="330">
        <f t="shared" si="198"/>
        <v>2.3330166306570082</v>
      </c>
      <c r="AI317" s="330">
        <f t="shared" si="199"/>
        <v>41.892446558396678</v>
      </c>
      <c r="AJ317" s="330">
        <f t="shared" si="200"/>
        <v>13.622725466436838</v>
      </c>
      <c r="AK317" s="339">
        <f t="shared" si="201"/>
        <v>219.2099592943016</v>
      </c>
      <c r="AL317" s="44">
        <f t="shared" si="202"/>
        <v>3.9199935386091393</v>
      </c>
    </row>
    <row r="318" spans="1:38" ht="15" x14ac:dyDescent="0.15">
      <c r="A318" s="42"/>
      <c r="B318" s="330">
        <f t="shared" ref="B318:B381" si="203">IF(H318&gt;0, AF317,"")</f>
        <v>687.06797690377823</v>
      </c>
      <c r="C318" s="330">
        <f t="shared" ref="C318:C381" si="204">IF(H318&gt;0, AG317,"")</f>
        <v>685.14749939247747</v>
      </c>
      <c r="D318" s="330">
        <f t="shared" ref="D318:D381" si="205">IF(H318&gt;0, AH317,"")</f>
        <v>2.3330166306570082</v>
      </c>
      <c r="E318" s="330">
        <f t="shared" si="139"/>
        <v>134.48453738986524</v>
      </c>
      <c r="F318" s="330">
        <f t="shared" ref="F318:F381" si="206">IF(H318&gt;0, (E318+E317)/2,"")</f>
        <v>134.48453738986524</v>
      </c>
      <c r="G318" s="330">
        <f t="shared" ref="G318:G381" si="207">IF(H318&gt;0, F318*$S$53*$C$55*(B318-C318+N318)^1.5,"")</f>
        <v>469.85067390788555</v>
      </c>
      <c r="H318" s="315">
        <f t="shared" ref="H318:H381" si="208">dv(S317)</f>
        <v>0.02</v>
      </c>
      <c r="I318" s="330">
        <f t="shared" ref="I318:I381" si="209">IF(H318&gt;0, (B318-C318)*B$19,"")</f>
        <v>1.536382009040608</v>
      </c>
      <c r="J318" s="330">
        <f t="shared" ref="J318:J381" si="210">$B$7</f>
        <v>80</v>
      </c>
      <c r="K318" s="337">
        <f t="shared" ref="K318:K381" si="211">IF(H318&gt;0, IF((1-S317-0.015)&gt;0,1,-1),"")</f>
        <v>-1</v>
      </c>
      <c r="L318" s="325">
        <f t="shared" ref="L318:L381" si="212">IF(H318&gt;0, D318+K318*H318,"")</f>
        <v>2.3130166306570081</v>
      </c>
      <c r="M318" s="325">
        <f t="shared" ref="M318:M381" si="213">IF(H318&gt;0, (D318+L318)/2,"")</f>
        <v>2.3230166306570084</v>
      </c>
      <c r="N318" s="330">
        <f t="shared" ref="N318:N381" si="214">IF(H318&gt;0, 2*($P$53*M318/$S$52/$S$51)^2-(B318-C318)*2,"")</f>
        <v>-3.2531685958181011E-2</v>
      </c>
      <c r="O318" s="330">
        <f t="shared" ref="O318:O381" si="215">IF(wh(B317,$F$51,$F$52,$F$53)&gt;0,wh(B317,$F$51,$F$52,$F$53),O317)</f>
        <v>0.27250620828359762</v>
      </c>
      <c r="P318" s="334">
        <f t="shared" si="140"/>
        <v>28.648803790657009</v>
      </c>
      <c r="Q318" s="330">
        <f t="shared" ref="Q318:Q381" si="216">IF(H318&gt;0, M318/$S$54*(B318-C318+N318/2)*E318-J318,"")</f>
        <v>395.91553494621434</v>
      </c>
      <c r="R318" s="279">
        <f>IF(H318&gt;0, rate1(1,$L$52,$L$51,$L$54,L318,$L$53,$L$50,P318),"")</f>
        <v>664.04085735691547</v>
      </c>
      <c r="S318" s="325">
        <f t="shared" ref="S318:S381" si="217">IF(H318&gt;0, Q318/O318/R318,"")</f>
        <v>2.1879195072634126</v>
      </c>
      <c r="T318" s="325">
        <f t="shared" ref="T318:T381" si="218">IF(H318&gt;0, N318/(1-S318),"")</f>
        <v>2.7385429533961971E-2</v>
      </c>
      <c r="U318" s="330">
        <f t="shared" ref="U318:U381" si="219">L318-K318*H318</f>
        <v>2.3330166306570082</v>
      </c>
      <c r="V318" s="338">
        <f t="shared" ref="V318:V381" si="220">IF(H318&gt;0, (D318+U318)/2,"")</f>
        <v>2.3330166306570082</v>
      </c>
      <c r="W318" s="330">
        <f t="shared" ref="W318:W381" si="221">IF(H318&gt;0, 2*($P$53*V318/$S$52/$S$51)^2-(B318-C318)*2,"")</f>
        <v>3.2748893248868427E-4</v>
      </c>
      <c r="X318" s="330">
        <f t="shared" ref="X318:X381" si="222">IF(H318&gt;0, V318/$S$54*(B318-C318+W318/2)*F318-J318,"")</f>
        <v>402.08811887713631</v>
      </c>
      <c r="Y318" s="330">
        <f t="shared" si="141"/>
        <v>28.895986409539763</v>
      </c>
      <c r="Z318" s="110">
        <f>IF(H318&gt;0, rate1(1,$L$52,$L$51,$L$54,U318,$L$53,$L$50,Y318),"")</f>
        <v>670.42305702122292</v>
      </c>
      <c r="AA318" s="338">
        <f t="shared" ref="AA318:AA381" si="223">IF(H318&gt;0, X318/O318/Z318,"")</f>
        <v>2.2008776369992766</v>
      </c>
      <c r="AB318" s="338">
        <f t="shared" ref="AB318:AB381" si="224">IF(H318&gt;0, W318/(1-AA318),"")</f>
        <v>-2.7270799488531201E-4</v>
      </c>
      <c r="AC318" s="330">
        <f t="shared" ref="AC318:AC381" si="225">IF(H318&gt;0, delta_z(N318,S318,H318,AE317,AB318),"")</f>
        <v>2.7385429533961971E-2</v>
      </c>
      <c r="AD318" s="330">
        <f t="shared" ref="AD318:AD381" si="226">IF(H318&gt;0, H318/AC318*K318,"")</f>
        <v>-0.73031536624967119</v>
      </c>
      <c r="AE318" s="330">
        <f t="shared" ref="AE318:AE381" si="227">IF(H318&gt;0, (AD318-AD317)/(AC318+AC317)*2,"")</f>
        <v>-0.73376030496272837</v>
      </c>
      <c r="AF318" s="330">
        <f t="shared" ref="AF318:AF381" si="228">IF(H318&gt;0, B318-(AC318-N318),"")</f>
        <v>687.00805978828612</v>
      </c>
      <c r="AG318" s="330">
        <f t="shared" ref="AG318:AG381" si="229">IF(H318&gt;0, C318-AC318,"")</f>
        <v>685.12011396294349</v>
      </c>
      <c r="AH318" s="330">
        <f t="shared" ref="AH318:AH381" si="230">IF(H318&gt;0, $S$54*$S$53*$C$55*SQRT(AF318-AG318),"")</f>
        <v>2.3131723140491136</v>
      </c>
      <c r="AI318" s="330">
        <f t="shared" ref="AI318:AI381" si="231">IF(H318&gt;0, AC318/R318*1000000,"")</f>
        <v>41.240579145934348</v>
      </c>
      <c r="AJ318" s="330">
        <f t="shared" ref="AJ318:AJ381" si="232">IF(H318&gt;0, AJ317+AI318/3600,"")</f>
        <v>13.634181182866264</v>
      </c>
      <c r="AK318" s="339">
        <f t="shared" ref="AK318:AK381" si="233">IF(H318&gt;0, AK317+AI317*G317/1000000,"")</f>
        <v>219.23015342325877</v>
      </c>
      <c r="AL318" s="44">
        <f t="shared" ref="AL318:AL381" si="234">IF(H318&gt;0, AL317+AI317*J317/1000000,"")</f>
        <v>3.9233449343338109</v>
      </c>
    </row>
    <row r="319" spans="1:38" ht="15" x14ac:dyDescent="0.15">
      <c r="A319" s="42"/>
      <c r="B319" s="330">
        <f t="shared" si="203"/>
        <v>687.00805978828612</v>
      </c>
      <c r="C319" s="330">
        <f t="shared" si="204"/>
        <v>685.12011396294349</v>
      </c>
      <c r="D319" s="330">
        <f t="shared" si="205"/>
        <v>2.3131723140491136</v>
      </c>
      <c r="E319" s="330">
        <f t="shared" ref="E319:E382" si="235">IF(H319&gt;0,IF(AND(C319&lt;$B$6,C319&gt;$K$12),bb2wang($B$6,$K$12,C319,$H$8,$H$9,I319,$H$10,$H$11,$K$10,$K$11,$H$13),E318)," ")</f>
        <v>134.48453738986524</v>
      </c>
      <c r="F319" s="330">
        <f t="shared" si="206"/>
        <v>134.48453738986524</v>
      </c>
      <c r="G319" s="330">
        <f t="shared" si="207"/>
        <v>457.86056778875303</v>
      </c>
      <c r="H319" s="315">
        <f t="shared" si="208"/>
        <v>0.02</v>
      </c>
      <c r="I319" s="330">
        <f t="shared" si="209"/>
        <v>1.5103566602741012</v>
      </c>
      <c r="J319" s="330">
        <f t="shared" si="210"/>
        <v>80</v>
      </c>
      <c r="K319" s="337">
        <f t="shared" si="211"/>
        <v>-1</v>
      </c>
      <c r="L319" s="325">
        <f t="shared" si="212"/>
        <v>2.2931723140491136</v>
      </c>
      <c r="M319" s="325">
        <f t="shared" si="213"/>
        <v>2.3031723140491138</v>
      </c>
      <c r="N319" s="330">
        <f t="shared" si="214"/>
        <v>-3.2257137534171587E-2</v>
      </c>
      <c r="O319" s="330">
        <f t="shared" si="215"/>
        <v>0.26470104368361724</v>
      </c>
      <c r="P319" s="334">
        <f t="shared" ref="P319:P382" si="236">IF(H319&gt;0, $C$54*$L$55*$L$55*M319*M319/(($B$19*(B319-C319))^0.333)*1000,"")</f>
        <v>28.322101652620315</v>
      </c>
      <c r="Q319" s="330">
        <f t="shared" si="216"/>
        <v>383.82293371035354</v>
      </c>
      <c r="R319" s="279">
        <f>IF(H319&gt;0, rate1(1,$L$52,$L$51,$L$54,L319,$L$53,$L$50,P319),"")</f>
        <v>655.43876202549438</v>
      </c>
      <c r="S319" s="325">
        <f t="shared" si="217"/>
        <v>2.2122955479320776</v>
      </c>
      <c r="T319" s="325">
        <f t="shared" si="218"/>
        <v>2.6608311470907826E-2</v>
      </c>
      <c r="U319" s="330">
        <f t="shared" si="219"/>
        <v>2.3131723140491136</v>
      </c>
      <c r="V319" s="338">
        <f t="shared" si="220"/>
        <v>2.3131723140491136</v>
      </c>
      <c r="W319" s="330">
        <f t="shared" si="221"/>
        <v>3.2194147512853988E-4</v>
      </c>
      <c r="X319" s="330">
        <f t="shared" si="222"/>
        <v>389.89073449042047</v>
      </c>
      <c r="Y319" s="330">
        <f t="shared" ref="Y319:Y382" si="237">IF(H319&gt;0, $C$54*$L$55*$L$55*V319*V319/(($B$19*(B319-C319))^0.333)*1000,"")</f>
        <v>28.568575496209682</v>
      </c>
      <c r="Z319" s="110">
        <f>IF(H319&gt;0, rate1(1,$L$52,$L$51,$L$54,U319,$L$53,$L$50,Y319),"")</f>
        <v>661.94621970042181</v>
      </c>
      <c r="AA319" s="338">
        <f t="shared" si="223"/>
        <v>2.2251769604603098</v>
      </c>
      <c r="AB319" s="338">
        <f t="shared" si="224"/>
        <v>-2.6277140814628415E-4</v>
      </c>
      <c r="AC319" s="330">
        <f t="shared" si="225"/>
        <v>2.6608311470907826E-2</v>
      </c>
      <c r="AD319" s="330">
        <f t="shared" si="226"/>
        <v>-0.75164483931522608</v>
      </c>
      <c r="AE319" s="330">
        <f t="shared" si="227"/>
        <v>-0.79007205904221889</v>
      </c>
      <c r="AF319" s="330">
        <f t="shared" si="228"/>
        <v>686.94919433928101</v>
      </c>
      <c r="AG319" s="330">
        <f t="shared" si="229"/>
        <v>685.09350565147258</v>
      </c>
      <c r="AH319" s="330">
        <f t="shared" si="230"/>
        <v>2.2933259314651506</v>
      </c>
      <c r="AI319" s="330">
        <f t="shared" si="231"/>
        <v>40.59618230188353</v>
      </c>
      <c r="AJ319" s="330">
        <f t="shared" si="232"/>
        <v>13.645457900172342</v>
      </c>
      <c r="AK319" s="339">
        <f t="shared" si="233"/>
        <v>219.24953033716284</v>
      </c>
      <c r="AL319" s="44">
        <f t="shared" si="234"/>
        <v>3.9266441806654857</v>
      </c>
    </row>
    <row r="320" spans="1:38" ht="15" x14ac:dyDescent="0.15">
      <c r="A320" s="42"/>
      <c r="B320" s="330">
        <f t="shared" si="203"/>
        <v>686.94919433928101</v>
      </c>
      <c r="C320" s="330">
        <f t="shared" si="204"/>
        <v>685.09350565147258</v>
      </c>
      <c r="D320" s="330">
        <f t="shared" si="205"/>
        <v>2.2933259314651506</v>
      </c>
      <c r="E320" s="330">
        <f t="shared" si="235"/>
        <v>134.48453738986524</v>
      </c>
      <c r="F320" s="330">
        <f t="shared" si="206"/>
        <v>134.48453738986524</v>
      </c>
      <c r="G320" s="330">
        <f t="shared" si="207"/>
        <v>446.07498014965978</v>
      </c>
      <c r="H320" s="315">
        <f t="shared" si="208"/>
        <v>0.02</v>
      </c>
      <c r="I320" s="330">
        <f t="shared" si="209"/>
        <v>1.4845509502467396</v>
      </c>
      <c r="J320" s="330">
        <f t="shared" si="210"/>
        <v>80</v>
      </c>
      <c r="K320" s="337">
        <f t="shared" si="211"/>
        <v>-1</v>
      </c>
      <c r="L320" s="325">
        <f t="shared" si="212"/>
        <v>2.2733259314651506</v>
      </c>
      <c r="M320" s="325">
        <f t="shared" si="213"/>
        <v>2.2833259314651508</v>
      </c>
      <c r="N320" s="330">
        <f t="shared" si="214"/>
        <v>-3.1982513132305712E-2</v>
      </c>
      <c r="O320" s="330">
        <f t="shared" si="215"/>
        <v>0.25703165290062691</v>
      </c>
      <c r="P320" s="334">
        <f t="shared" si="236"/>
        <v>27.996306543576345</v>
      </c>
      <c r="Q320" s="330">
        <f t="shared" si="216"/>
        <v>371.93570219765809</v>
      </c>
      <c r="R320" s="279">
        <f>IF(H320&gt;0, rate1(1,$L$52,$L$51,$L$54,L320,$L$53,$L$50,P320),"")</f>
        <v>646.66559429908455</v>
      </c>
      <c r="S320" s="325">
        <f t="shared" si="217"/>
        <v>2.2376981576533503</v>
      </c>
      <c r="T320" s="325">
        <f t="shared" si="218"/>
        <v>2.5840317313668693E-2</v>
      </c>
      <c r="U320" s="330">
        <f t="shared" si="219"/>
        <v>2.2933259314651506</v>
      </c>
      <c r="V320" s="338">
        <f t="shared" si="220"/>
        <v>2.2933259314651506</v>
      </c>
      <c r="W320" s="330">
        <f t="shared" si="221"/>
        <v>3.1644083506687792E-4</v>
      </c>
      <c r="X320" s="330">
        <f t="shared" si="222"/>
        <v>377.89960606638147</v>
      </c>
      <c r="Y320" s="330">
        <f t="shared" si="237"/>
        <v>28.242067449949097</v>
      </c>
      <c r="Z320" s="110">
        <f>IF(H320&gt;0, rate1(1,$L$52,$L$51,$L$54,U320,$L$53,$L$50,Y320),"")</f>
        <v>653.30185423965804</v>
      </c>
      <c r="AA320" s="338">
        <f t="shared" si="223"/>
        <v>2.2504840500875014</v>
      </c>
      <c r="AB320" s="338">
        <f t="shared" si="224"/>
        <v>-2.530546751433857E-4</v>
      </c>
      <c r="AC320" s="330">
        <f t="shared" si="225"/>
        <v>2.5840317313668693E-2</v>
      </c>
      <c r="AD320" s="330">
        <f t="shared" si="226"/>
        <v>-0.77398430356815495</v>
      </c>
      <c r="AE320" s="330">
        <f t="shared" si="227"/>
        <v>-0.85186075482294421</v>
      </c>
      <c r="AF320" s="330">
        <f t="shared" si="228"/>
        <v>686.89137150883505</v>
      </c>
      <c r="AG320" s="330">
        <f t="shared" si="229"/>
        <v>685.06766533415896</v>
      </c>
      <c r="AH320" s="330">
        <f t="shared" si="230"/>
        <v>2.2734774761581331</v>
      </c>
      <c r="AI320" s="330">
        <f t="shared" si="231"/>
        <v>39.959319842393654</v>
      </c>
      <c r="AJ320" s="330">
        <f t="shared" si="232"/>
        <v>13.656557711239675</v>
      </c>
      <c r="AK320" s="339">
        <f t="shared" si="233"/>
        <v>219.26811772824163</v>
      </c>
      <c r="AL320" s="44">
        <f t="shared" si="234"/>
        <v>3.9298918752496363</v>
      </c>
    </row>
    <row r="321" spans="1:38" ht="15" x14ac:dyDescent="0.15">
      <c r="A321" s="42"/>
      <c r="B321" s="330">
        <f t="shared" si="203"/>
        <v>686.89137150883505</v>
      </c>
      <c r="C321" s="330">
        <f t="shared" si="204"/>
        <v>685.06766533415896</v>
      </c>
      <c r="D321" s="330">
        <f t="shared" si="205"/>
        <v>2.2734774761581331</v>
      </c>
      <c r="E321" s="330">
        <f t="shared" si="235"/>
        <v>134.48453738986524</v>
      </c>
      <c r="F321" s="330">
        <f t="shared" si="206"/>
        <v>134.48453738986524</v>
      </c>
      <c r="G321" s="330">
        <f t="shared" si="207"/>
        <v>434.4921901616554</v>
      </c>
      <c r="H321" s="315">
        <f t="shared" si="208"/>
        <v>0.02</v>
      </c>
      <c r="I321" s="330">
        <f t="shared" si="209"/>
        <v>1.4589649397408722</v>
      </c>
      <c r="J321" s="330">
        <f t="shared" si="210"/>
        <v>80</v>
      </c>
      <c r="K321" s="337">
        <f t="shared" si="211"/>
        <v>-1</v>
      </c>
      <c r="L321" s="325">
        <f t="shared" si="212"/>
        <v>2.2534774761581331</v>
      </c>
      <c r="M321" s="325">
        <f t="shared" si="213"/>
        <v>2.2634774761581333</v>
      </c>
      <c r="N321" s="330">
        <f t="shared" si="214"/>
        <v>-3.1707812644391709E-2</v>
      </c>
      <c r="O321" s="330">
        <f t="shared" si="215"/>
        <v>0.24949687542797272</v>
      </c>
      <c r="P321" s="334">
        <f t="shared" si="236"/>
        <v>27.671424100294935</v>
      </c>
      <c r="Q321" s="330">
        <f t="shared" si="216"/>
        <v>360.25212011792524</v>
      </c>
      <c r="R321" s="279">
        <f>IF(H321&gt;0, rate1(1,$L$52,$L$51,$L$54,L321,$L$53,$L$50,P321),"")</f>
        <v>637.71646181257165</v>
      </c>
      <c r="S321" s="325">
        <f t="shared" si="217"/>
        <v>2.2641948924081219</v>
      </c>
      <c r="T321" s="325">
        <f t="shared" si="218"/>
        <v>2.5081427582730201E-2</v>
      </c>
      <c r="U321" s="330">
        <f t="shared" si="219"/>
        <v>2.2734774761581331</v>
      </c>
      <c r="V321" s="338">
        <f t="shared" si="220"/>
        <v>2.2734774761581331</v>
      </c>
      <c r="W321" s="330">
        <f t="shared" si="221"/>
        <v>3.1098702526177746E-4</v>
      </c>
      <c r="X321" s="330">
        <f t="shared" si="222"/>
        <v>366.11301356014241</v>
      </c>
      <c r="Y321" s="330">
        <f t="shared" si="237"/>
        <v>27.916467846498833</v>
      </c>
      <c r="Z321" s="110">
        <f>IF(H321&gt;0, rate1(1,$L$52,$L$51,$L$54,U321,$L$53,$L$50,Y321),"")</f>
        <v>644.48519960870112</v>
      </c>
      <c r="AA321" s="338">
        <f t="shared" si="223"/>
        <v>2.2768640856204785</v>
      </c>
      <c r="AB321" s="338">
        <f t="shared" si="224"/>
        <v>-2.4355530769796586E-4</v>
      </c>
      <c r="AC321" s="330">
        <f t="shared" si="225"/>
        <v>2.5081427582730201E-2</v>
      </c>
      <c r="AD321" s="330">
        <f t="shared" si="226"/>
        <v>-0.79740277677698801</v>
      </c>
      <c r="AE321" s="330">
        <f t="shared" si="227"/>
        <v>-0.91978282584299964</v>
      </c>
      <c r="AF321" s="330">
        <f t="shared" si="228"/>
        <v>686.83458226860796</v>
      </c>
      <c r="AG321" s="330">
        <f t="shared" si="229"/>
        <v>685.04258390657628</v>
      </c>
      <c r="AH321" s="330">
        <f t="shared" si="230"/>
        <v>2.2536269412056575</v>
      </c>
      <c r="AI321" s="330">
        <f t="shared" si="231"/>
        <v>39.330061374676838</v>
      </c>
      <c r="AJ321" s="330">
        <f t="shared" si="232"/>
        <v>13.667482728288196</v>
      </c>
      <c r="AK321" s="339">
        <f t="shared" si="233"/>
        <v>219.28594258104712</v>
      </c>
      <c r="AL321" s="44">
        <f t="shared" si="234"/>
        <v>3.9330886208370277</v>
      </c>
    </row>
    <row r="322" spans="1:38" ht="15" x14ac:dyDescent="0.15">
      <c r="A322" s="42"/>
      <c r="B322" s="330">
        <f t="shared" si="203"/>
        <v>686.83458226860796</v>
      </c>
      <c r="C322" s="330">
        <f t="shared" si="204"/>
        <v>685.04258390657628</v>
      </c>
      <c r="D322" s="330">
        <f t="shared" si="205"/>
        <v>2.2536269412056575</v>
      </c>
      <c r="E322" s="330">
        <f t="shared" si="235"/>
        <v>134.48453738986524</v>
      </c>
      <c r="F322" s="330">
        <f t="shared" si="206"/>
        <v>134.48453738986524</v>
      </c>
      <c r="G322" s="330">
        <f t="shared" si="207"/>
        <v>423.11047606410159</v>
      </c>
      <c r="H322" s="315">
        <f t="shared" si="208"/>
        <v>0.02</v>
      </c>
      <c r="I322" s="330">
        <f t="shared" si="209"/>
        <v>1.4335986896253416</v>
      </c>
      <c r="J322" s="330">
        <f t="shared" si="210"/>
        <v>80</v>
      </c>
      <c r="K322" s="337">
        <f t="shared" si="211"/>
        <v>-1</v>
      </c>
      <c r="L322" s="325">
        <f t="shared" si="212"/>
        <v>2.2336269412056575</v>
      </c>
      <c r="M322" s="325">
        <f t="shared" si="213"/>
        <v>2.2436269412056573</v>
      </c>
      <c r="N322" s="330">
        <f t="shared" si="214"/>
        <v>-3.1433035959750999E-2</v>
      </c>
      <c r="O322" s="330">
        <f t="shared" si="215"/>
        <v>0.24209555313089015</v>
      </c>
      <c r="P322" s="334">
        <f t="shared" si="236"/>
        <v>27.347460041180316</v>
      </c>
      <c r="Q322" s="330">
        <f t="shared" si="216"/>
        <v>348.77046624977652</v>
      </c>
      <c r="R322" s="279">
        <f>IF(H322&gt;0, rate1(1,$L$52,$L$51,$L$54,L322,$L$53,$L$50,P322),"")</f>
        <v>628.58628910575612</v>
      </c>
      <c r="S322" s="325">
        <f t="shared" si="217"/>
        <v>2.2918594770357132</v>
      </c>
      <c r="T322" s="325">
        <f t="shared" si="218"/>
        <v>2.4331621603207884E-2</v>
      </c>
      <c r="U322" s="330">
        <f t="shared" si="219"/>
        <v>2.2536269412056575</v>
      </c>
      <c r="V322" s="338">
        <f t="shared" si="220"/>
        <v>2.2536269412056575</v>
      </c>
      <c r="W322" s="330">
        <f t="shared" si="221"/>
        <v>3.0558005868286386E-4</v>
      </c>
      <c r="X322" s="330">
        <f t="shared" si="222"/>
        <v>354.52923599600223</v>
      </c>
      <c r="Y322" s="330">
        <f t="shared" si="237"/>
        <v>27.591782341786235</v>
      </c>
      <c r="Z322" s="110">
        <f>IF(H322&gt;0, rate1(1,$L$52,$L$51,$L$54,U322,$L$53,$L$50,Y322),"")</f>
        <v>635.49131771437885</v>
      </c>
      <c r="AA322" s="338">
        <f t="shared" si="223"/>
        <v>2.3043880850758458</v>
      </c>
      <c r="AB322" s="338">
        <f t="shared" si="224"/>
        <v>-2.3427081416884868E-4</v>
      </c>
      <c r="AC322" s="330">
        <f t="shared" si="225"/>
        <v>2.4331621603207884E-2</v>
      </c>
      <c r="AD322" s="330">
        <f t="shared" si="226"/>
        <v>-0.82197563015541875</v>
      </c>
      <c r="AE322" s="330">
        <f t="shared" si="227"/>
        <v>-0.99458963910382014</v>
      </c>
      <c r="AF322" s="330">
        <f t="shared" si="228"/>
        <v>686.77881761104504</v>
      </c>
      <c r="AG322" s="330">
        <f t="shared" si="229"/>
        <v>685.01825228497307</v>
      </c>
      <c r="AH322" s="330">
        <f t="shared" si="230"/>
        <v>2.2337743195037087</v>
      </c>
      <c r="AI322" s="330">
        <f t="shared" si="231"/>
        <v>38.708482868474121</v>
      </c>
      <c r="AJ322" s="330">
        <f t="shared" si="232"/>
        <v>13.67823508464055</v>
      </c>
      <c r="AK322" s="339">
        <f t="shared" si="233"/>
        <v>219.30303118555301</v>
      </c>
      <c r="AL322" s="44">
        <f t="shared" si="234"/>
        <v>3.9362350257470018</v>
      </c>
    </row>
    <row r="323" spans="1:38" ht="15" x14ac:dyDescent="0.15">
      <c r="A323" s="42"/>
      <c r="B323" s="330">
        <f t="shared" si="203"/>
        <v>686.77881761104504</v>
      </c>
      <c r="C323" s="330">
        <f t="shared" si="204"/>
        <v>685.01825228497307</v>
      </c>
      <c r="D323" s="330">
        <f t="shared" si="205"/>
        <v>2.2337743195037087</v>
      </c>
      <c r="E323" s="330">
        <f t="shared" si="235"/>
        <v>134.48453738986524</v>
      </c>
      <c r="F323" s="330">
        <f t="shared" si="206"/>
        <v>134.48453738986524</v>
      </c>
      <c r="G323" s="330">
        <f t="shared" si="207"/>
        <v>411.92811516376184</v>
      </c>
      <c r="H323" s="315">
        <f t="shared" si="208"/>
        <v>0.02</v>
      </c>
      <c r="I323" s="330">
        <f t="shared" si="209"/>
        <v>1.4084522608575754</v>
      </c>
      <c r="J323" s="330">
        <f t="shared" si="210"/>
        <v>80</v>
      </c>
      <c r="K323" s="337">
        <f t="shared" si="211"/>
        <v>-1</v>
      </c>
      <c r="L323" s="325">
        <f t="shared" si="212"/>
        <v>2.2137743195037087</v>
      </c>
      <c r="M323" s="325">
        <f t="shared" si="213"/>
        <v>2.2237743195037085</v>
      </c>
      <c r="N323" s="330">
        <f t="shared" si="214"/>
        <v>-3.1158182965114189E-2</v>
      </c>
      <c r="O323" s="330">
        <f t="shared" si="215"/>
        <v>0.23482653038182266</v>
      </c>
      <c r="P323" s="334">
        <f t="shared" si="236"/>
        <v>27.024420168200301</v>
      </c>
      <c r="Q323" s="330">
        <f t="shared" si="216"/>
        <v>337.48901843975506</v>
      </c>
      <c r="R323" s="279">
        <f>IF(H323&gt;0, rate1(1,$L$52,$L$51,$L$54,L323,$L$53,$L$50,P323),"")</f>
        <v>619.26980913247587</v>
      </c>
      <c r="S323" s="325">
        <f t="shared" si="217"/>
        <v>2.3207725386945848</v>
      </c>
      <c r="T323" s="325">
        <f t="shared" si="218"/>
        <v>2.3590877348123908E-2</v>
      </c>
      <c r="U323" s="330">
        <f t="shared" si="219"/>
        <v>2.2337743195037087</v>
      </c>
      <c r="V323" s="338">
        <f t="shared" si="220"/>
        <v>2.2337743195037087</v>
      </c>
      <c r="W323" s="330">
        <f t="shared" si="221"/>
        <v>3.0021994833084875E-4</v>
      </c>
      <c r="X323" s="330">
        <f t="shared" si="222"/>
        <v>343.14655146654081</v>
      </c>
      <c r="Y323" s="330">
        <f t="shared" si="237"/>
        <v>27.268016673806404</v>
      </c>
      <c r="Z323" s="110">
        <f>IF(H323&gt;0, rate1(1,$L$52,$L$51,$L$54,U323,$L$53,$L$50,Y323),"")</f>
        <v>626.31508524101309</v>
      </c>
      <c r="AA323" s="338">
        <f t="shared" si="223"/>
        <v>2.3331335846512768</v>
      </c>
      <c r="AB323" s="338">
        <f t="shared" si="224"/>
        <v>-2.2519869860557204E-4</v>
      </c>
      <c r="AC323" s="330">
        <f t="shared" si="225"/>
        <v>2.3590877348123908E-2</v>
      </c>
      <c r="AD323" s="330">
        <f t="shared" si="226"/>
        <v>-0.84778534112426829</v>
      </c>
      <c r="AE323" s="330">
        <f t="shared" si="227"/>
        <v>-1.0771437856385941</v>
      </c>
      <c r="AF323" s="330">
        <f t="shared" si="228"/>
        <v>686.72406855073177</v>
      </c>
      <c r="AG323" s="330">
        <f t="shared" si="229"/>
        <v>684.9946614076249</v>
      </c>
      <c r="AH323" s="330">
        <f t="shared" si="230"/>
        <v>2.2139196037599751</v>
      </c>
      <c r="AI323" s="330">
        <f t="shared" si="231"/>
        <v>38.094667300464636</v>
      </c>
      <c r="AJ323" s="330">
        <f t="shared" si="232"/>
        <v>13.688816936668456</v>
      </c>
      <c r="AK323" s="339">
        <f t="shared" si="233"/>
        <v>219.31940915016722</v>
      </c>
      <c r="AL323" s="44">
        <f t="shared" si="234"/>
        <v>3.9393317043764795</v>
      </c>
    </row>
    <row r="324" spans="1:38" ht="15" x14ac:dyDescent="0.15">
      <c r="A324" s="42"/>
      <c r="B324" s="330">
        <f t="shared" si="203"/>
        <v>686.72406855073177</v>
      </c>
      <c r="C324" s="330">
        <f t="shared" si="204"/>
        <v>684.9946614076249</v>
      </c>
      <c r="D324" s="330">
        <f t="shared" si="205"/>
        <v>2.2139196037599751</v>
      </c>
      <c r="E324" s="330">
        <f t="shared" si="235"/>
        <v>134.48453738986524</v>
      </c>
      <c r="F324" s="330">
        <f t="shared" si="206"/>
        <v>134.48453738986524</v>
      </c>
      <c r="G324" s="330">
        <f t="shared" si="207"/>
        <v>400.94338383375106</v>
      </c>
      <c r="H324" s="315">
        <f t="shared" si="208"/>
        <v>0.02</v>
      </c>
      <c r="I324" s="330">
        <f t="shared" si="209"/>
        <v>1.3835257144854951</v>
      </c>
      <c r="J324" s="330">
        <f t="shared" si="210"/>
        <v>80</v>
      </c>
      <c r="K324" s="337">
        <f t="shared" si="211"/>
        <v>-1</v>
      </c>
      <c r="L324" s="325">
        <f t="shared" si="212"/>
        <v>2.1939196037599751</v>
      </c>
      <c r="M324" s="325">
        <f t="shared" si="213"/>
        <v>2.2039196037599753</v>
      </c>
      <c r="N324" s="330">
        <f t="shared" si="214"/>
        <v>-3.0883253544542466E-2</v>
      </c>
      <c r="O324" s="330">
        <f t="shared" si="215"/>
        <v>0.22768865421376927</v>
      </c>
      <c r="P324" s="334">
        <f t="shared" si="236"/>
        <v>26.702310368875025</v>
      </c>
      <c r="Q324" s="330">
        <f t="shared" si="216"/>
        <v>326.4060536012845</v>
      </c>
      <c r="R324" s="279">
        <f>IF(H324&gt;0, rate1(1,$L$52,$L$51,$L$54,L324,$L$53,$L$50,P324),"")</f>
        <v>609.76155429878361</v>
      </c>
      <c r="S324" s="325">
        <f t="shared" si="217"/>
        <v>2.3510224491330307</v>
      </c>
      <c r="T324" s="325">
        <f t="shared" si="218"/>
        <v>2.2859171262743019E-2</v>
      </c>
      <c r="U324" s="330">
        <f t="shared" si="219"/>
        <v>2.2139196037599751</v>
      </c>
      <c r="V324" s="338">
        <f t="shared" si="220"/>
        <v>2.2139196037599751</v>
      </c>
      <c r="W324" s="330">
        <f t="shared" si="221"/>
        <v>2.9490670721399326E-4</v>
      </c>
      <c r="X324" s="330">
        <f t="shared" si="222"/>
        <v>331.96323713158569</v>
      </c>
      <c r="Y324" s="330">
        <f t="shared" si="237"/>
        <v>26.945176664561448</v>
      </c>
      <c r="Z324" s="110">
        <f>IF(H324&gt;0, rate1(1,$L$52,$L$51,$L$54,U324,$L$53,$L$50,Y324),"")</f>
        <v>616.95118504114191</v>
      </c>
      <c r="AA324" s="338">
        <f t="shared" si="223"/>
        <v>2.3631854173227338</v>
      </c>
      <c r="AB324" s="338">
        <f t="shared" si="224"/>
        <v>-2.163364597848938E-4</v>
      </c>
      <c r="AC324" s="330">
        <f t="shared" si="225"/>
        <v>2.2859171262743019E-2</v>
      </c>
      <c r="AD324" s="330">
        <f t="shared" si="226"/>
        <v>-0.87492235698837284</v>
      </c>
      <c r="AE324" s="330">
        <f t="shared" si="227"/>
        <v>-1.1684386421828581</v>
      </c>
      <c r="AF324" s="330">
        <f t="shared" si="228"/>
        <v>686.67032612592448</v>
      </c>
      <c r="AG324" s="330">
        <f t="shared" si="229"/>
        <v>684.97180223636212</v>
      </c>
      <c r="AH324" s="330">
        <f t="shared" si="230"/>
        <v>2.1940627864871729</v>
      </c>
      <c r="AI324" s="330">
        <f t="shared" si="231"/>
        <v>37.488705382599456</v>
      </c>
      <c r="AJ324" s="330">
        <f t="shared" si="232"/>
        <v>13.699230465941399</v>
      </c>
      <c r="AK324" s="339">
        <f t="shared" si="233"/>
        <v>219.3351014146661</v>
      </c>
      <c r="AL324" s="44">
        <f t="shared" si="234"/>
        <v>3.9423792777605167</v>
      </c>
    </row>
    <row r="325" spans="1:38" ht="15" x14ac:dyDescent="0.15">
      <c r="A325" s="42"/>
      <c r="B325" s="330">
        <f t="shared" si="203"/>
        <v>686.67032612592448</v>
      </c>
      <c r="C325" s="330">
        <f t="shared" si="204"/>
        <v>684.97180223636212</v>
      </c>
      <c r="D325" s="330">
        <f t="shared" si="205"/>
        <v>2.1940627864871729</v>
      </c>
      <c r="E325" s="330">
        <f t="shared" si="235"/>
        <v>134.48453738986524</v>
      </c>
      <c r="F325" s="330">
        <f t="shared" si="206"/>
        <v>134.48453738986524</v>
      </c>
      <c r="G325" s="330">
        <f t="shared" si="207"/>
        <v>390.15455751264318</v>
      </c>
      <c r="H325" s="315">
        <f t="shared" si="208"/>
        <v>0.02</v>
      </c>
      <c r="I325" s="330">
        <f t="shared" si="209"/>
        <v>1.358819111649882</v>
      </c>
      <c r="J325" s="330">
        <f t="shared" si="210"/>
        <v>80</v>
      </c>
      <c r="K325" s="337">
        <f t="shared" si="211"/>
        <v>-1</v>
      </c>
      <c r="L325" s="325">
        <f t="shared" si="212"/>
        <v>2.1740627864871729</v>
      </c>
      <c r="M325" s="325">
        <f t="shared" si="213"/>
        <v>2.1840627864871731</v>
      </c>
      <c r="N325" s="330">
        <f t="shared" si="214"/>
        <v>-3.060824757932501E-2</v>
      </c>
      <c r="O325" s="330">
        <f t="shared" si="215"/>
        <v>0.22068077449367074</v>
      </c>
      <c r="P325" s="334">
        <f t="shared" si="236"/>
        <v>26.381136618336935</v>
      </c>
      <c r="Q325" s="330">
        <f t="shared" si="216"/>
        <v>315.51984771378653</v>
      </c>
      <c r="R325" s="279">
        <f>IF(H325&gt;0, rate1(1,$L$52,$L$51,$L$54,L325,$L$53,$L$50,P325),"")</f>
        <v>600.05584699998496</v>
      </c>
      <c r="S325" s="325">
        <f t="shared" si="217"/>
        <v>2.3827062953216158</v>
      </c>
      <c r="T325" s="325">
        <f t="shared" si="218"/>
        <v>2.2136478066880839E-2</v>
      </c>
      <c r="U325" s="330">
        <f t="shared" si="219"/>
        <v>2.1940627864871729</v>
      </c>
      <c r="V325" s="338">
        <f t="shared" si="220"/>
        <v>2.1940627864871729</v>
      </c>
      <c r="W325" s="330">
        <f t="shared" si="221"/>
        <v>2.8964034836631569E-4</v>
      </c>
      <c r="X325" s="330">
        <f t="shared" si="222"/>
        <v>320.97756921734032</v>
      </c>
      <c r="Y325" s="330">
        <f t="shared" si="237"/>
        <v>26.623268222068511</v>
      </c>
      <c r="Z325" s="110">
        <f>IF(H325&gt;0, rate1(1,$L$52,$L$51,$L$54,U325,$L$53,$L$50,Y325),"")</f>
        <v>607.39409704786931</v>
      </c>
      <c r="AA325" s="338">
        <f t="shared" si="223"/>
        <v>2.3946366074765009</v>
      </c>
      <c r="AB325" s="338">
        <f t="shared" si="224"/>
        <v>-2.0768159018168898E-4</v>
      </c>
      <c r="AC325" s="330">
        <f t="shared" si="225"/>
        <v>2.2136478066880839E-2</v>
      </c>
      <c r="AD325" s="330">
        <f t="shared" si="226"/>
        <v>-0.90348608932162078</v>
      </c>
      <c r="AE325" s="330">
        <f t="shared" si="227"/>
        <v>-1.2696219638480644</v>
      </c>
      <c r="AF325" s="330">
        <f t="shared" si="228"/>
        <v>686.61758140027825</v>
      </c>
      <c r="AG325" s="330">
        <f t="shared" si="229"/>
        <v>684.94966575829528</v>
      </c>
      <c r="AH325" s="330">
        <f t="shared" si="230"/>
        <v>2.1742038599956994</v>
      </c>
      <c r="AI325" s="330">
        <f t="shared" si="231"/>
        <v>36.89069638693379</v>
      </c>
      <c r="AJ325" s="330">
        <f t="shared" si="232"/>
        <v>13.709477881604437</v>
      </c>
      <c r="AK325" s="339">
        <f t="shared" si="233"/>
        <v>219.35013226305773</v>
      </c>
      <c r="AL325" s="44">
        <f t="shared" si="234"/>
        <v>3.9453783741911246</v>
      </c>
    </row>
    <row r="326" spans="1:38" ht="15.75" thickBot="1" x14ac:dyDescent="0.2">
      <c r="A326" s="45"/>
      <c r="B326" s="330">
        <f t="shared" si="203"/>
        <v>686.61758140027825</v>
      </c>
      <c r="C326" s="330">
        <f t="shared" si="204"/>
        <v>684.94966575829528</v>
      </c>
      <c r="D326" s="330">
        <f t="shared" si="205"/>
        <v>2.1742038599956994</v>
      </c>
      <c r="E326" s="330">
        <f t="shared" si="235"/>
        <v>134.48453738986524</v>
      </c>
      <c r="F326" s="330">
        <f t="shared" si="206"/>
        <v>134.48453738986524</v>
      </c>
      <c r="G326" s="330">
        <f t="shared" si="207"/>
        <v>379.55991070336444</v>
      </c>
      <c r="H326" s="315">
        <f t="shared" si="208"/>
        <v>0.02</v>
      </c>
      <c r="I326" s="330">
        <f t="shared" si="209"/>
        <v>1.3343325135863779</v>
      </c>
      <c r="J326" s="330">
        <f t="shared" si="210"/>
        <v>80</v>
      </c>
      <c r="K326" s="337">
        <f t="shared" si="211"/>
        <v>-1</v>
      </c>
      <c r="L326" s="325">
        <f t="shared" si="212"/>
        <v>2.1542038599956994</v>
      </c>
      <c r="M326" s="325">
        <f t="shared" si="213"/>
        <v>2.1642038599956992</v>
      </c>
      <c r="N326" s="330">
        <f t="shared" si="214"/>
        <v>-3.0333164947873748E-2</v>
      </c>
      <c r="O326" s="330">
        <f t="shared" si="215"/>
        <v>0.21380174411833663</v>
      </c>
      <c r="P326" s="334">
        <f t="shared" si="236"/>
        <v>26.060904981453795</v>
      </c>
      <c r="Q326" s="330">
        <f t="shared" si="216"/>
        <v>304.8286758215811</v>
      </c>
      <c r="R326" s="279">
        <f>IF(H326&gt;0, rate1(1,$L$52,$L$51,$L$54,L326,$L$53,$L$50,P326),"")</f>
        <v>590.14678962352241</v>
      </c>
      <c r="S326" s="325">
        <f t="shared" si="217"/>
        <v>2.4159310021551383</v>
      </c>
      <c r="T326" s="325">
        <f t="shared" si="218"/>
        <v>2.1422770531688843E-2</v>
      </c>
      <c r="U326" s="330">
        <f t="shared" si="219"/>
        <v>2.1742038599956994</v>
      </c>
      <c r="V326" s="338">
        <f t="shared" si="220"/>
        <v>2.1742038599956994</v>
      </c>
      <c r="W326" s="330">
        <f t="shared" si="221"/>
        <v>2.8442088483648931E-4</v>
      </c>
      <c r="X326" s="330">
        <f t="shared" si="222"/>
        <v>310.18782301529012</v>
      </c>
      <c r="Y326" s="330">
        <f t="shared" si="237"/>
        <v>26.302297342428663</v>
      </c>
      <c r="Z326" s="110">
        <f>IF(H326&gt;0, rate1(1,$L$52,$L$51,$L$54,U326,$L$53,$L$50,Y326),"")</f>
        <v>597.63808867752459</v>
      </c>
      <c r="AA326" s="338">
        <f t="shared" si="223"/>
        <v>2.4275894025203399</v>
      </c>
      <c r="AB326" s="338">
        <f t="shared" si="224"/>
        <v>-1.9923157480320183E-4</v>
      </c>
      <c r="AC326" s="330">
        <f t="shared" si="225"/>
        <v>2.1422770531688843E-2</v>
      </c>
      <c r="AD326" s="330">
        <f t="shared" si="226"/>
        <v>-0.93358606303585889</v>
      </c>
      <c r="AE326" s="330">
        <f t="shared" si="227"/>
        <v>-1.3820244693213777</v>
      </c>
      <c r="AF326" s="330">
        <f t="shared" si="228"/>
        <v>686.56582546479865</v>
      </c>
      <c r="AG326" s="330">
        <f t="shared" si="229"/>
        <v>684.92824298776361</v>
      </c>
      <c r="AH326" s="330">
        <f t="shared" si="230"/>
        <v>2.1543428163863299</v>
      </c>
      <c r="AI326" s="330">
        <f t="shared" si="231"/>
        <v>36.300749082029675</v>
      </c>
      <c r="AJ326" s="330">
        <f t="shared" si="232"/>
        <v>13.719561423016112</v>
      </c>
      <c r="AK326" s="339">
        <f t="shared" si="233"/>
        <v>219.36452533638291</v>
      </c>
      <c r="AL326" s="44">
        <f t="shared" si="234"/>
        <v>3.9483296299020791</v>
      </c>
    </row>
    <row r="327" spans="1:38" ht="15" x14ac:dyDescent="0.15">
      <c r="B327" s="330">
        <f t="shared" si="203"/>
        <v>686.56582546479865</v>
      </c>
      <c r="C327" s="330">
        <f t="shared" si="204"/>
        <v>684.92824298776361</v>
      </c>
      <c r="D327" s="330">
        <f t="shared" si="205"/>
        <v>2.1543428163863299</v>
      </c>
      <c r="E327" s="330">
        <f t="shared" si="235"/>
        <v>134.48453738986524</v>
      </c>
      <c r="F327" s="330">
        <f t="shared" si="206"/>
        <v>134.48453738986524</v>
      </c>
      <c r="G327" s="330">
        <f t="shared" si="207"/>
        <v>369.15771697227109</v>
      </c>
      <c r="H327" s="315">
        <f t="shared" si="208"/>
        <v>0.02</v>
      </c>
      <c r="I327" s="330">
        <f t="shared" si="209"/>
        <v>1.3100659816280313</v>
      </c>
      <c r="J327" s="330">
        <f t="shared" si="210"/>
        <v>80</v>
      </c>
      <c r="K327" s="337">
        <f t="shared" si="211"/>
        <v>-1</v>
      </c>
      <c r="L327" s="325">
        <f t="shared" si="212"/>
        <v>2.1343428163863298</v>
      </c>
      <c r="M327" s="325">
        <f t="shared" si="213"/>
        <v>2.1443428163863301</v>
      </c>
      <c r="N327" s="330">
        <f t="shared" si="214"/>
        <v>-3.005800552561233E-2</v>
      </c>
      <c r="O327" s="330">
        <f t="shared" si="215"/>
        <v>0.2070504192356204</v>
      </c>
      <c r="P327" s="334">
        <f t="shared" si="236"/>
        <v>25.741621615029462</v>
      </c>
      <c r="Q327" s="330">
        <f t="shared" si="216"/>
        <v>294.33081203297428</v>
      </c>
      <c r="R327" s="279">
        <f>IF(H327&gt;0, rate1(1,$L$52,$L$51,$L$54,L327,$L$53,$L$50,P327),"")</f>
        <v>580.02825398291077</v>
      </c>
      <c r="S327" s="325">
        <f t="shared" si="217"/>
        <v>2.4508146361272591</v>
      </c>
      <c r="T327" s="325">
        <f t="shared" si="218"/>
        <v>2.0718019226665545E-2</v>
      </c>
      <c r="U327" s="330">
        <f t="shared" si="219"/>
        <v>2.1543428163863299</v>
      </c>
      <c r="V327" s="338">
        <f t="shared" si="220"/>
        <v>2.1543428163863299</v>
      </c>
      <c r="W327" s="330">
        <f t="shared" si="221"/>
        <v>2.792483297042736E-4</v>
      </c>
      <c r="X327" s="330">
        <f t="shared" si="222"/>
        <v>299.59227288130216</v>
      </c>
      <c r="Y327" s="330">
        <f t="shared" si="237"/>
        <v>25.982270111971278</v>
      </c>
      <c r="Z327" s="110">
        <f>IF(H327&gt;0, rate1(1,$L$52,$L$51,$L$54,U327,$L$53,$L$50,Y327),"")</f>
        <v>587.67720468965797</v>
      </c>
      <c r="AA327" s="338">
        <f t="shared" si="223"/>
        <v>2.4621564669029792</v>
      </c>
      <c r="AB327" s="338">
        <f t="shared" si="224"/>
        <v>-1.909838899086872E-4</v>
      </c>
      <c r="AC327" s="330">
        <f t="shared" si="225"/>
        <v>2.0718019226665545E-2</v>
      </c>
      <c r="AD327" s="330">
        <f t="shared" si="226"/>
        <v>-0.96534324933237814</v>
      </c>
      <c r="AE327" s="330">
        <f t="shared" si="227"/>
        <v>-1.5071946434142658</v>
      </c>
      <c r="AF327" s="330">
        <f t="shared" si="228"/>
        <v>686.51504944004637</v>
      </c>
      <c r="AG327" s="330">
        <f t="shared" si="229"/>
        <v>684.9075249685369</v>
      </c>
      <c r="AH327" s="330">
        <f t="shared" si="230"/>
        <v>2.1344796475422716</v>
      </c>
      <c r="AI327" s="330">
        <f t="shared" si="231"/>
        <v>35.718982798510282</v>
      </c>
      <c r="AJ327" s="330">
        <f t="shared" si="232"/>
        <v>13.729483362682364</v>
      </c>
      <c r="AK327" s="339">
        <f t="shared" si="233"/>
        <v>219.37830364546295</v>
      </c>
      <c r="AL327" s="44">
        <f t="shared" si="234"/>
        <v>3.9512336898286415</v>
      </c>
    </row>
    <row r="328" spans="1:38" ht="15" x14ac:dyDescent="0.15">
      <c r="B328" s="330">
        <f t="shared" si="203"/>
        <v>686.51504944004637</v>
      </c>
      <c r="C328" s="330">
        <f t="shared" si="204"/>
        <v>684.9075249685369</v>
      </c>
      <c r="D328" s="330">
        <f t="shared" si="205"/>
        <v>2.1344796475422716</v>
      </c>
      <c r="E328" s="330">
        <f t="shared" si="235"/>
        <v>134.48453738986524</v>
      </c>
      <c r="F328" s="330">
        <f t="shared" si="206"/>
        <v>134.48453738986524</v>
      </c>
      <c r="G328" s="330">
        <f t="shared" si="207"/>
        <v>358.94624894803957</v>
      </c>
      <c r="H328" s="315">
        <f t="shared" si="208"/>
        <v>0.02</v>
      </c>
      <c r="I328" s="330">
        <f t="shared" si="209"/>
        <v>1.2860195772075713</v>
      </c>
      <c r="J328" s="330">
        <f t="shared" si="210"/>
        <v>80</v>
      </c>
      <c r="K328" s="337">
        <f t="shared" si="211"/>
        <v>-1</v>
      </c>
      <c r="L328" s="325">
        <f t="shared" si="212"/>
        <v>2.1144796475422716</v>
      </c>
      <c r="M328" s="325">
        <f t="shared" si="213"/>
        <v>2.1244796475422714</v>
      </c>
      <c r="N328" s="330">
        <f t="shared" si="214"/>
        <v>-2.9782769184890423E-2</v>
      </c>
      <c r="O328" s="330">
        <f t="shared" si="215"/>
        <v>0.20042565949423108</v>
      </c>
      <c r="P328" s="334">
        <f t="shared" si="236"/>
        <v>25.423292770074795</v>
      </c>
      <c r="Q328" s="330">
        <f t="shared" si="216"/>
        <v>284.0245295191624</v>
      </c>
      <c r="R328" s="279">
        <f>IF(H328&gt;0, rate1(1,$L$52,$L$51,$L$54,L328,$L$53,$L$50,P328),"")</f>
        <v>569.69387014461631</v>
      </c>
      <c r="S328" s="325">
        <f t="shared" si="217"/>
        <v>2.4874879253899391</v>
      </c>
      <c r="T328" s="325">
        <f t="shared" si="218"/>
        <v>2.0022192231969202E-2</v>
      </c>
      <c r="U328" s="330">
        <f t="shared" si="219"/>
        <v>2.1344796475422716</v>
      </c>
      <c r="V328" s="338">
        <f t="shared" si="220"/>
        <v>2.1344796475422716</v>
      </c>
      <c r="W328" s="330">
        <f t="shared" si="221"/>
        <v>2.7412269606275075E-4</v>
      </c>
      <c r="X328" s="330">
        <f t="shared" si="222"/>
        <v>289.18919223454049</v>
      </c>
      <c r="Y328" s="330">
        <f t="shared" si="237"/>
        <v>25.663192709466095</v>
      </c>
      <c r="Z328" s="110">
        <f>IF(H328&gt;0, rate1(1,$L$52,$L$51,$L$54,U328,$L$53,$L$50,Y328),"")</f>
        <v>577.50525646824622</v>
      </c>
      <c r="AA328" s="338">
        <f t="shared" si="223"/>
        <v>2.4984622695616916</v>
      </c>
      <c r="AB328" s="338">
        <f t="shared" si="224"/>
        <v>-1.8293600154706139E-4</v>
      </c>
      <c r="AC328" s="330">
        <f t="shared" si="225"/>
        <v>2.0022192231969202E-2</v>
      </c>
      <c r="AD328" s="330">
        <f t="shared" si="226"/>
        <v>-0.99889161827475781</v>
      </c>
      <c r="AE328" s="330">
        <f t="shared" si="227"/>
        <v>-1.6469413260872612</v>
      </c>
      <c r="AF328" s="330">
        <f t="shared" si="228"/>
        <v>686.46524447862953</v>
      </c>
      <c r="AG328" s="330">
        <f t="shared" si="229"/>
        <v>684.88750277630493</v>
      </c>
      <c r="AH328" s="330">
        <f t="shared" si="230"/>
        <v>2.1146143451207728</v>
      </c>
      <c r="AI328" s="330">
        <f t="shared" si="231"/>
        <v>35.145528644860768</v>
      </c>
      <c r="AJ328" s="330">
        <f t="shared" si="232"/>
        <v>13.739246009528159</v>
      </c>
      <c r="AK328" s="339">
        <f t="shared" si="233"/>
        <v>219.39148958360542</v>
      </c>
      <c r="AL328" s="44">
        <f t="shared" si="234"/>
        <v>3.9540912084525224</v>
      </c>
    </row>
    <row r="329" spans="1:38" ht="15" x14ac:dyDescent="0.15">
      <c r="B329" s="330">
        <f t="shared" si="203"/>
        <v>686.46524447862953</v>
      </c>
      <c r="C329" s="330">
        <f t="shared" si="204"/>
        <v>684.88750277630493</v>
      </c>
      <c r="D329" s="330">
        <f t="shared" si="205"/>
        <v>2.1146143451207728</v>
      </c>
      <c r="E329" s="330">
        <f t="shared" si="235"/>
        <v>134.48453738986524</v>
      </c>
      <c r="F329" s="330">
        <f t="shared" si="206"/>
        <v>134.48453738986524</v>
      </c>
      <c r="G329" s="330">
        <f t="shared" si="207"/>
        <v>348.92377832052262</v>
      </c>
      <c r="H329" s="315">
        <f t="shared" si="208"/>
        <v>0.02</v>
      </c>
      <c r="I329" s="330">
        <f t="shared" si="209"/>
        <v>1.2621933618596815</v>
      </c>
      <c r="J329" s="330">
        <f t="shared" si="210"/>
        <v>80</v>
      </c>
      <c r="K329" s="337">
        <f t="shared" si="211"/>
        <v>-1</v>
      </c>
      <c r="L329" s="325">
        <f t="shared" si="212"/>
        <v>2.0946143451207728</v>
      </c>
      <c r="M329" s="325">
        <f t="shared" si="213"/>
        <v>2.1046143451207726</v>
      </c>
      <c r="N329" s="330">
        <f t="shared" si="214"/>
        <v>-2.9507455794829607E-2</v>
      </c>
      <c r="O329" s="330">
        <f t="shared" si="215"/>
        <v>0.19392632832593892</v>
      </c>
      <c r="P329" s="334">
        <f t="shared" si="236"/>
        <v>25.10592479415585</v>
      </c>
      <c r="Q329" s="330">
        <f t="shared" si="216"/>
        <v>273.90810051309137</v>
      </c>
      <c r="R329" s="279">
        <f>IF(H329&gt;0, rate1(1,$L$52,$L$51,$L$54,L329,$L$53,$L$50,P329),"")</f>
        <v>559.13701460732284</v>
      </c>
      <c r="S329" s="325">
        <f t="shared" si="217"/>
        <v>2.5260960398397789</v>
      </c>
      <c r="T329" s="325">
        <f t="shared" si="218"/>
        <v>1.9335254809997097E-2</v>
      </c>
      <c r="U329" s="330">
        <f t="shared" si="219"/>
        <v>2.1146143451207728</v>
      </c>
      <c r="V329" s="338">
        <f t="shared" si="220"/>
        <v>2.1146143451207728</v>
      </c>
      <c r="W329" s="330">
        <f t="shared" si="221"/>
        <v>2.6904399702454285E-4</v>
      </c>
      <c r="X329" s="330">
        <f t="shared" si="222"/>
        <v>278.97685355632933</v>
      </c>
      <c r="Y329" s="330">
        <f t="shared" si="237"/>
        <v>25.345071408409702</v>
      </c>
      <c r="Z329" s="110">
        <f>IF(H329&gt;0, rate1(1,$L$52,$L$51,$L$54,U329,$L$53,$L$50,Y329),"")</f>
        <v>567.11581068568876</v>
      </c>
      <c r="AA329" s="338">
        <f t="shared" si="223"/>
        <v>2.5366447028528878</v>
      </c>
      <c r="AB329" s="338">
        <f t="shared" si="224"/>
        <v>-1.750853639263806E-4</v>
      </c>
      <c r="AC329" s="330">
        <f t="shared" si="225"/>
        <v>1.9335254809997097E-2</v>
      </c>
      <c r="AD329" s="330">
        <f t="shared" si="226"/>
        <v>-1.034379954985605</v>
      </c>
      <c r="AE329" s="330">
        <f t="shared" si="227"/>
        <v>-1.8033861125700785</v>
      </c>
      <c r="AF329" s="330">
        <f t="shared" si="228"/>
        <v>686.41640176802468</v>
      </c>
      <c r="AG329" s="330">
        <f t="shared" si="229"/>
        <v>684.86816752149491</v>
      </c>
      <c r="AH329" s="330">
        <f t="shared" si="230"/>
        <v>2.0947469005447079</v>
      </c>
      <c r="AI329" s="330">
        <f t="shared" si="231"/>
        <v>34.5805308982738</v>
      </c>
      <c r="AJ329" s="330">
        <f t="shared" si="232"/>
        <v>13.748851712555458</v>
      </c>
      <c r="AK329" s="339">
        <f t="shared" si="233"/>
        <v>219.40410493927979</v>
      </c>
      <c r="AL329" s="44">
        <f t="shared" si="234"/>
        <v>3.9569028507441111</v>
      </c>
    </row>
    <row r="330" spans="1:38" ht="15" x14ac:dyDescent="0.15">
      <c r="B330" s="330">
        <f t="shared" si="203"/>
        <v>686.41640176802468</v>
      </c>
      <c r="C330" s="330">
        <f t="shared" si="204"/>
        <v>684.86816752149491</v>
      </c>
      <c r="D330" s="330">
        <f t="shared" si="205"/>
        <v>2.0947469005447079</v>
      </c>
      <c r="E330" s="330">
        <f t="shared" si="235"/>
        <v>134.48453738986524</v>
      </c>
      <c r="F330" s="330">
        <f t="shared" si="206"/>
        <v>134.48453738986524</v>
      </c>
      <c r="G330" s="330">
        <f t="shared" si="207"/>
        <v>339.08857583975595</v>
      </c>
      <c r="H330" s="315">
        <f t="shared" si="208"/>
        <v>0.02</v>
      </c>
      <c r="I330" s="330">
        <f t="shared" si="209"/>
        <v>1.2385873972238188</v>
      </c>
      <c r="J330" s="330">
        <f t="shared" si="210"/>
        <v>80</v>
      </c>
      <c r="K330" s="337">
        <f t="shared" si="211"/>
        <v>-1</v>
      </c>
      <c r="L330" s="325">
        <f t="shared" si="212"/>
        <v>2.0747469005447079</v>
      </c>
      <c r="M330" s="325">
        <f t="shared" si="213"/>
        <v>2.0847469005447081</v>
      </c>
      <c r="N330" s="330">
        <f t="shared" si="214"/>
        <v>-2.9232065221227455E-2</v>
      </c>
      <c r="O330" s="330">
        <f t="shared" si="215"/>
        <v>0.18755129326458353</v>
      </c>
      <c r="P330" s="334">
        <f t="shared" si="236"/>
        <v>24.789524133829257</v>
      </c>
      <c r="Q330" s="330">
        <f t="shared" si="216"/>
        <v>263.97979630847965</v>
      </c>
      <c r="R330" s="279">
        <f>IF(H330&gt;0, rate1(1,$L$52,$L$51,$L$54,L330,$L$53,$L$50,P330),"")</f>
        <v>548.3507977900249</v>
      </c>
      <c r="S330" s="325">
        <f t="shared" si="217"/>
        <v>2.56680068532956</v>
      </c>
      <c r="T330" s="325">
        <f t="shared" si="218"/>
        <v>1.8657169029179226E-2</v>
      </c>
      <c r="U330" s="330">
        <f t="shared" si="219"/>
        <v>2.0947469005447079</v>
      </c>
      <c r="V330" s="338">
        <f t="shared" si="220"/>
        <v>2.0947469005447079</v>
      </c>
      <c r="W330" s="330">
        <f t="shared" si="221"/>
        <v>2.6401224573291415E-4</v>
      </c>
      <c r="X330" s="330">
        <f t="shared" si="222"/>
        <v>268.95352838919337</v>
      </c>
      <c r="Y330" s="330">
        <f t="shared" si="237"/>
        <v>25.027912579396808</v>
      </c>
      <c r="Z330" s="110">
        <f>IF(H330&gt;0, rate1(1,$L$52,$L$51,$L$54,U330,$L$53,$L$50,Y330),"")</f>
        <v>556.50217730837642</v>
      </c>
      <c r="AA330" s="338">
        <f t="shared" si="223"/>
        <v>2.5768569799119048</v>
      </c>
      <c r="AB330" s="338">
        <f t="shared" si="224"/>
        <v>-1.6742941756687653E-4</v>
      </c>
      <c r="AC330" s="330">
        <f t="shared" si="225"/>
        <v>1.8657169029179226E-2</v>
      </c>
      <c r="AD330" s="330">
        <f t="shared" si="226"/>
        <v>-1.0719739939494908</v>
      </c>
      <c r="AE330" s="330">
        <f t="shared" si="227"/>
        <v>-1.9790281937800598</v>
      </c>
      <c r="AF330" s="330">
        <f t="shared" si="228"/>
        <v>686.36851253377426</v>
      </c>
      <c r="AG330" s="330">
        <f t="shared" si="229"/>
        <v>684.8495103524657</v>
      </c>
      <c r="AH330" s="330">
        <f t="shared" si="230"/>
        <v>2.0748773049935205</v>
      </c>
      <c r="AI330" s="330">
        <f t="shared" si="231"/>
        <v>34.024148600442899</v>
      </c>
      <c r="AJ330" s="330">
        <f t="shared" si="232"/>
        <v>13.75830286494447</v>
      </c>
      <c r="AK330" s="339">
        <f t="shared" si="233"/>
        <v>219.41617090877713</v>
      </c>
      <c r="AL330" s="44">
        <f t="shared" si="234"/>
        <v>3.9596692932159732</v>
      </c>
    </row>
    <row r="331" spans="1:38" ht="15" x14ac:dyDescent="0.15">
      <c r="B331" s="330">
        <f t="shared" si="203"/>
        <v>686.36851253377426</v>
      </c>
      <c r="C331" s="330">
        <f t="shared" si="204"/>
        <v>684.8495103524657</v>
      </c>
      <c r="D331" s="330">
        <f t="shared" si="205"/>
        <v>2.0748773049935205</v>
      </c>
      <c r="E331" s="330">
        <f t="shared" si="235"/>
        <v>134.48453738986524</v>
      </c>
      <c r="F331" s="330">
        <f t="shared" si="206"/>
        <v>134.48453738986524</v>
      </c>
      <c r="G331" s="330">
        <f t="shared" si="207"/>
        <v>329.43891131483042</v>
      </c>
      <c r="H331" s="315">
        <f t="shared" si="208"/>
        <v>0.02</v>
      </c>
      <c r="I331" s="330">
        <f t="shared" si="209"/>
        <v>1.2152017450468522</v>
      </c>
      <c r="J331" s="330">
        <f t="shared" si="210"/>
        <v>80</v>
      </c>
      <c r="K331" s="337">
        <f t="shared" si="211"/>
        <v>-1</v>
      </c>
      <c r="L331" s="325">
        <f t="shared" si="212"/>
        <v>2.0548773049935205</v>
      </c>
      <c r="M331" s="325">
        <f t="shared" si="213"/>
        <v>2.0648773049935203</v>
      </c>
      <c r="N331" s="330">
        <f t="shared" si="214"/>
        <v>-2.8956597326429634E-2</v>
      </c>
      <c r="O331" s="330">
        <f t="shared" si="215"/>
        <v>0.18129942630716345</v>
      </c>
      <c r="P331" s="334">
        <f t="shared" si="236"/>
        <v>24.474097337159467</v>
      </c>
      <c r="Q331" s="330">
        <f t="shared" si="216"/>
        <v>254.23788725870139</v>
      </c>
      <c r="R331" s="279">
        <f>IF(H331&gt;0, rate1(1,$L$52,$L$51,$L$54,L331,$L$53,$L$50,P331),"")</f>
        <v>537.32805078149431</v>
      </c>
      <c r="S331" s="325">
        <f t="shared" si="217"/>
        <v>2.6097825794805019</v>
      </c>
      <c r="T331" s="325">
        <f t="shared" si="218"/>
        <v>1.798789333139281E-2</v>
      </c>
      <c r="U331" s="330">
        <f t="shared" si="219"/>
        <v>2.0748773049935205</v>
      </c>
      <c r="V331" s="338">
        <f t="shared" si="220"/>
        <v>2.0748773049935205</v>
      </c>
      <c r="W331" s="330">
        <f t="shared" si="221"/>
        <v>2.5902745534889249E-4</v>
      </c>
      <c r="X331" s="330">
        <f t="shared" si="222"/>
        <v>259.11748733574916</v>
      </c>
      <c r="Y331" s="330">
        <f t="shared" si="237"/>
        <v>24.711722692570234</v>
      </c>
      <c r="Z331" s="110">
        <f>IF(H331&gt;0, rate1(1,$L$52,$L$51,$L$54,U331,$L$53,$L$50,Y331),"")</f>
        <v>545.65739689890222</v>
      </c>
      <c r="AA331" s="338">
        <f t="shared" si="223"/>
        <v>2.6192698686997447</v>
      </c>
      <c r="AB331" s="338">
        <f t="shared" si="224"/>
        <v>-1.5996558717966424E-4</v>
      </c>
      <c r="AC331" s="330">
        <f t="shared" si="225"/>
        <v>1.798789333139281E-2</v>
      </c>
      <c r="AD331" s="330">
        <f t="shared" si="226"/>
        <v>-1.11185893931757</v>
      </c>
      <c r="AE331" s="330">
        <f t="shared" si="227"/>
        <v>-2.1768250781307481</v>
      </c>
      <c r="AF331" s="330">
        <f t="shared" si="228"/>
        <v>686.32156804311649</v>
      </c>
      <c r="AG331" s="330">
        <f t="shared" si="229"/>
        <v>684.83152245913436</v>
      </c>
      <c r="AH331" s="330">
        <f t="shared" si="230"/>
        <v>2.0550055493936381</v>
      </c>
      <c r="AI331" s="330">
        <f t="shared" si="231"/>
        <v>33.47655739399994</v>
      </c>
      <c r="AJ331" s="330">
        <f t="shared" si="232"/>
        <v>13.767601908665025</v>
      </c>
      <c r="AK331" s="339">
        <f t="shared" si="233"/>
        <v>219.42770810887021</v>
      </c>
      <c r="AL331" s="44">
        <f t="shared" si="234"/>
        <v>3.9623912251040085</v>
      </c>
    </row>
    <row r="332" spans="1:38" ht="15" x14ac:dyDescent="0.15">
      <c r="B332" s="330">
        <f t="shared" si="203"/>
        <v>686.32156804311649</v>
      </c>
      <c r="C332" s="330">
        <f t="shared" si="204"/>
        <v>684.83152245913436</v>
      </c>
      <c r="D332" s="330">
        <f t="shared" si="205"/>
        <v>2.0550055493936381</v>
      </c>
      <c r="E332" s="330">
        <f t="shared" si="235"/>
        <v>134.48453738986524</v>
      </c>
      <c r="F332" s="330">
        <f t="shared" si="206"/>
        <v>134.48453738986524</v>
      </c>
      <c r="G332" s="330">
        <f t="shared" si="207"/>
        <v>319.97305361270656</v>
      </c>
      <c r="H332" s="315">
        <f t="shared" si="208"/>
        <v>0.02</v>
      </c>
      <c r="I332" s="330">
        <f t="shared" si="209"/>
        <v>1.1920364671856987</v>
      </c>
      <c r="J332" s="330">
        <f t="shared" si="210"/>
        <v>80</v>
      </c>
      <c r="K332" s="337">
        <f t="shared" si="211"/>
        <v>-1</v>
      </c>
      <c r="L332" s="325">
        <f t="shared" si="212"/>
        <v>2.0350055493936381</v>
      </c>
      <c r="M332" s="325">
        <f t="shared" si="213"/>
        <v>2.0450055493936379</v>
      </c>
      <c r="N332" s="330">
        <f t="shared" si="214"/>
        <v>-2.8681051969174476E-2</v>
      </c>
      <c r="O332" s="330">
        <f t="shared" si="215"/>
        <v>0.17516960432310968</v>
      </c>
      <c r="P332" s="334">
        <f t="shared" si="236"/>
        <v>24.159651056323717</v>
      </c>
      <c r="Q332" s="330">
        <f t="shared" si="216"/>
        <v>244.68064277560802</v>
      </c>
      <c r="R332" s="279">
        <f>IF(H332&gt;0, rate1(1,$L$52,$L$51,$L$54,L332,$L$53,$L$50,P332),"")</f>
        <v>526.06131130032497</v>
      </c>
      <c r="S332" s="325">
        <f t="shared" si="217"/>
        <v>2.6552443938218948</v>
      </c>
      <c r="T332" s="325">
        <f t="shared" si="218"/>
        <v>1.7327382032662285E-2</v>
      </c>
      <c r="U332" s="330">
        <f t="shared" si="219"/>
        <v>2.0550055493936381</v>
      </c>
      <c r="V332" s="338">
        <f t="shared" si="220"/>
        <v>2.0550055493936381</v>
      </c>
      <c r="W332" s="330">
        <f t="shared" si="221"/>
        <v>2.5408963905437787E-4</v>
      </c>
      <c r="X332" s="330">
        <f t="shared" si="222"/>
        <v>249.46700005753559</v>
      </c>
      <c r="Y332" s="330">
        <f t="shared" si="237"/>
        <v>24.39650832015553</v>
      </c>
      <c r="Z332" s="110">
        <f>IF(H332&gt;0, rate1(1,$L$52,$L$51,$L$54,U332,$L$53,$L$50,Y332),"")</f>
        <v>534.57422716687086</v>
      </c>
      <c r="AA332" s="338">
        <f t="shared" si="223"/>
        <v>2.6640743354992655</v>
      </c>
      <c r="AB332" s="338">
        <f t="shared" si="224"/>
        <v>-1.5269127924994071E-4</v>
      </c>
      <c r="AC332" s="330">
        <f t="shared" si="225"/>
        <v>1.7327382032662285E-2</v>
      </c>
      <c r="AD332" s="330">
        <f t="shared" si="226"/>
        <v>-1.1542424563791462</v>
      </c>
      <c r="AE332" s="330">
        <f t="shared" si="227"/>
        <v>-2.4002937326500611</v>
      </c>
      <c r="AF332" s="330">
        <f t="shared" si="228"/>
        <v>686.27555960911468</v>
      </c>
      <c r="AG332" s="330">
        <f t="shared" si="229"/>
        <v>684.81419507710166</v>
      </c>
      <c r="AH332" s="330">
        <f t="shared" si="230"/>
        <v>2.0351316244087152</v>
      </c>
      <c r="AI332" s="330">
        <f t="shared" si="231"/>
        <v>32.937951642617939</v>
      </c>
      <c r="AJ332" s="330">
        <f t="shared" si="232"/>
        <v>13.776751339676863</v>
      </c>
      <c r="AK332" s="339">
        <f t="shared" si="233"/>
        <v>219.43873658949266</v>
      </c>
      <c r="AL332" s="44">
        <f t="shared" si="234"/>
        <v>3.9650693496955287</v>
      </c>
    </row>
    <row r="333" spans="1:38" ht="15" x14ac:dyDescent="0.15">
      <c r="B333" s="330">
        <f t="shared" si="203"/>
        <v>686.27555960911468</v>
      </c>
      <c r="C333" s="330">
        <f t="shared" si="204"/>
        <v>684.81419507710166</v>
      </c>
      <c r="D333" s="330">
        <f t="shared" si="205"/>
        <v>2.0351316244087152</v>
      </c>
      <c r="E333" s="330">
        <f t="shared" si="235"/>
        <v>134.48453738986524</v>
      </c>
      <c r="F333" s="330">
        <f t="shared" si="206"/>
        <v>134.48453738986524</v>
      </c>
      <c r="G333" s="330">
        <f t="shared" si="207"/>
        <v>310.68927065713473</v>
      </c>
      <c r="H333" s="315">
        <f t="shared" si="208"/>
        <v>0.02</v>
      </c>
      <c r="I333" s="330">
        <f t="shared" si="209"/>
        <v>1.1690916256104174</v>
      </c>
      <c r="J333" s="330">
        <f t="shared" si="210"/>
        <v>80</v>
      </c>
      <c r="K333" s="337">
        <f t="shared" si="211"/>
        <v>-1</v>
      </c>
      <c r="L333" s="325">
        <f t="shared" si="212"/>
        <v>2.0151316244087152</v>
      </c>
      <c r="M333" s="325">
        <f t="shared" si="213"/>
        <v>2.025131624408715</v>
      </c>
      <c r="N333" s="330">
        <f t="shared" si="214"/>
        <v>-2.8405429004475735E-2</v>
      </c>
      <c r="O333" s="330">
        <f t="shared" si="215"/>
        <v>0.16916070951891404</v>
      </c>
      <c r="P333" s="334">
        <f t="shared" si="236"/>
        <v>23.846192050314684</v>
      </c>
      <c r="Q333" s="330">
        <f t="shared" si="216"/>
        <v>235.30633132846577</v>
      </c>
      <c r="R333" s="279">
        <f>IF(H333&gt;0, rate1(1,$L$52,$L$51,$L$54,L333,$L$53,$L$50,P333),"")</f>
        <v>514.54280881090483</v>
      </c>
      <c r="S333" s="325">
        <f t="shared" si="217"/>
        <v>2.7034142693916849</v>
      </c>
      <c r="T333" s="325">
        <f t="shared" si="218"/>
        <v>1.6675584744643323E-2</v>
      </c>
      <c r="U333" s="330">
        <f t="shared" si="219"/>
        <v>2.0351316244087152</v>
      </c>
      <c r="V333" s="338">
        <f t="shared" si="220"/>
        <v>2.0351316244087152</v>
      </c>
      <c r="W333" s="330">
        <f t="shared" si="221"/>
        <v>2.4919881006102429E-4</v>
      </c>
      <c r="X333" s="330">
        <f t="shared" si="222"/>
        <v>240.00033527396738</v>
      </c>
      <c r="Y333" s="330">
        <f t="shared" si="237"/>
        <v>24.082276139090279</v>
      </c>
      <c r="Z333" s="110">
        <f>IF(H333&gt;0, rate1(1,$L$52,$L$51,$L$54,U333,$L$53,$L$50,Y333),"")</f>
        <v>523.24512871666218</v>
      </c>
      <c r="AA333" s="338">
        <f t="shared" si="223"/>
        <v>2.7114846893473961</v>
      </c>
      <c r="AB333" s="338">
        <f t="shared" si="224"/>
        <v>-1.456038792588007E-4</v>
      </c>
      <c r="AC333" s="330">
        <f t="shared" si="225"/>
        <v>1.6675584744643323E-2</v>
      </c>
      <c r="AD333" s="330">
        <f t="shared" si="226"/>
        <v>-1.1993582417806714</v>
      </c>
      <c r="AE333" s="330">
        <f t="shared" si="227"/>
        <v>-2.6536381779272582</v>
      </c>
      <c r="AF333" s="330">
        <f t="shared" si="228"/>
        <v>686.23047859536553</v>
      </c>
      <c r="AG333" s="330">
        <f t="shared" si="229"/>
        <v>684.79751949235697</v>
      </c>
      <c r="AH333" s="330">
        <f t="shared" si="230"/>
        <v>2.0152555204288984</v>
      </c>
      <c r="AI333" s="330">
        <f t="shared" si="231"/>
        <v>32.408546886857032</v>
      </c>
      <c r="AJ333" s="330">
        <f t="shared" si="232"/>
        <v>13.785753713812101</v>
      </c>
      <c r="AK333" s="339">
        <f t="shared" si="233"/>
        <v>219.4492758464595</v>
      </c>
      <c r="AL333" s="44">
        <f t="shared" si="234"/>
        <v>3.9677043858269383</v>
      </c>
    </row>
    <row r="334" spans="1:38" ht="15" x14ac:dyDescent="0.15">
      <c r="B334" s="330">
        <f t="shared" si="203"/>
        <v>686.23047859536553</v>
      </c>
      <c r="C334" s="330">
        <f t="shared" si="204"/>
        <v>684.79751949235697</v>
      </c>
      <c r="D334" s="330">
        <f t="shared" si="205"/>
        <v>2.0152555204288984</v>
      </c>
      <c r="E334" s="330">
        <f t="shared" si="235"/>
        <v>134.48453738986524</v>
      </c>
      <c r="F334" s="330">
        <f t="shared" si="206"/>
        <v>134.48453738986524</v>
      </c>
      <c r="G334" s="330">
        <f t="shared" si="207"/>
        <v>301.58582942732983</v>
      </c>
      <c r="H334" s="315">
        <f t="shared" si="208"/>
        <v>0.02</v>
      </c>
      <c r="I334" s="330">
        <f t="shared" si="209"/>
        <v>1.1463672824068454</v>
      </c>
      <c r="J334" s="330">
        <f t="shared" si="210"/>
        <v>80</v>
      </c>
      <c r="K334" s="337">
        <f t="shared" si="211"/>
        <v>-1</v>
      </c>
      <c r="L334" s="325">
        <f t="shared" si="212"/>
        <v>1.9952555204288984</v>
      </c>
      <c r="M334" s="325">
        <f t="shared" si="213"/>
        <v>2.0052555204288982</v>
      </c>
      <c r="N334" s="330">
        <f t="shared" si="214"/>
        <v>-2.8129728283458721E-2</v>
      </c>
      <c r="O334" s="330">
        <f t="shared" si="215"/>
        <v>0.16327162996668299</v>
      </c>
      <c r="P334" s="334">
        <f t="shared" si="236"/>
        <v>23.53372718773317</v>
      </c>
      <c r="Q334" s="330">
        <f t="shared" si="216"/>
        <v>226.1132204426392</v>
      </c>
      <c r="R334" s="279">
        <f>IF(H334&gt;0, rate1(1,$L$52,$L$51,$L$54,L334,$L$53,$L$50,P334),"")</f>
        <v>502.76444873566493</v>
      </c>
      <c r="S334" s="325">
        <f t="shared" si="217"/>
        <v>2.7545500422710081</v>
      </c>
      <c r="T334" s="325">
        <f t="shared" si="218"/>
        <v>1.6032445701605016E-2</v>
      </c>
      <c r="U334" s="330">
        <f t="shared" si="219"/>
        <v>2.0152555204288984</v>
      </c>
      <c r="V334" s="338">
        <f t="shared" si="220"/>
        <v>2.0152555204288984</v>
      </c>
      <c r="W334" s="330">
        <f t="shared" si="221"/>
        <v>2.4435498160313429E-4</v>
      </c>
      <c r="X334" s="330">
        <f t="shared" si="222"/>
        <v>230.71576076102758</v>
      </c>
      <c r="Y334" s="330">
        <f t="shared" si="237"/>
        <v>23.769032933739748</v>
      </c>
      <c r="Z334" s="110">
        <f>IF(H334&gt;0, rate1(1,$L$52,$L$51,$L$54,U334,$L$53,$L$50,Y334),"")</f>
        <v>511.66224993574519</v>
      </c>
      <c r="AA334" s="338">
        <f t="shared" si="223"/>
        <v>2.7617423432483696</v>
      </c>
      <c r="AB334" s="338">
        <f t="shared" si="224"/>
        <v>-1.3870074846051721E-4</v>
      </c>
      <c r="AC334" s="330">
        <f t="shared" si="225"/>
        <v>1.6032445701605016E-2</v>
      </c>
      <c r="AD334" s="330">
        <f t="shared" si="226"/>
        <v>-1.2474703094112329</v>
      </c>
      <c r="AE334" s="330">
        <f t="shared" si="227"/>
        <v>-2.9419116329629107</v>
      </c>
      <c r="AF334" s="330">
        <f t="shared" si="228"/>
        <v>686.18631642138041</v>
      </c>
      <c r="AG334" s="330">
        <f t="shared" si="229"/>
        <v>684.78148704665534</v>
      </c>
      <c r="AH334" s="330">
        <f t="shared" si="230"/>
        <v>1.9953772275601658</v>
      </c>
      <c r="AI334" s="330">
        <f t="shared" si="231"/>
        <v>31.888582698961454</v>
      </c>
      <c r="AJ334" s="330">
        <f t="shared" si="232"/>
        <v>13.794611653450701</v>
      </c>
      <c r="AK334" s="339">
        <f t="shared" si="233"/>
        <v>219.45934483425484</v>
      </c>
      <c r="AL334" s="44">
        <f t="shared" si="234"/>
        <v>3.970297069577887</v>
      </c>
    </row>
    <row r="335" spans="1:38" ht="15" x14ac:dyDescent="0.15">
      <c r="B335" s="330">
        <f t="shared" si="203"/>
        <v>686.18631642138041</v>
      </c>
      <c r="C335" s="330">
        <f t="shared" si="204"/>
        <v>684.78148704665534</v>
      </c>
      <c r="D335" s="330">
        <f t="shared" si="205"/>
        <v>1.9953772275601658</v>
      </c>
      <c r="E335" s="330">
        <f t="shared" si="235"/>
        <v>134.48453738986524</v>
      </c>
      <c r="F335" s="330">
        <f t="shared" si="206"/>
        <v>134.48453738986524</v>
      </c>
      <c r="G335" s="330">
        <f t="shared" si="207"/>
        <v>292.66099595690048</v>
      </c>
      <c r="H335" s="315">
        <f t="shared" si="208"/>
        <v>0.02</v>
      </c>
      <c r="I335" s="330">
        <f t="shared" si="209"/>
        <v>1.1238634997800545</v>
      </c>
      <c r="J335" s="330">
        <f t="shared" si="210"/>
        <v>80</v>
      </c>
      <c r="K335" s="337">
        <f t="shared" si="211"/>
        <v>-1</v>
      </c>
      <c r="L335" s="325">
        <f t="shared" si="212"/>
        <v>1.9753772275601658</v>
      </c>
      <c r="M335" s="325">
        <f t="shared" si="213"/>
        <v>1.9853772275601658</v>
      </c>
      <c r="N335" s="330">
        <f t="shared" si="214"/>
        <v>-2.7853949653212418E-2</v>
      </c>
      <c r="O335" s="330">
        <f t="shared" si="215"/>
        <v>0.15750126020679112</v>
      </c>
      <c r="P335" s="334">
        <f t="shared" si="236"/>
        <v>23.222263449692008</v>
      </c>
      <c r="Q335" s="330">
        <f t="shared" si="216"/>
        <v>217.09957669853497</v>
      </c>
      <c r="R335" s="279">
        <f>IF(H335&gt;0, rate1(1,$L$52,$L$51,$L$54,L335,$L$53,$L$50,P335),"")</f>
        <v>490.71779570022261</v>
      </c>
      <c r="S335" s="325">
        <f t="shared" si="217"/>
        <v>2.808944354291913</v>
      </c>
      <c r="T335" s="325">
        <f t="shared" si="218"/>
        <v>1.5397902974254547E-2</v>
      </c>
      <c r="U335" s="330">
        <f t="shared" si="219"/>
        <v>1.9953772275601658</v>
      </c>
      <c r="V335" s="338">
        <f t="shared" si="220"/>
        <v>1.9953772275601658</v>
      </c>
      <c r="W335" s="330">
        <f t="shared" si="221"/>
        <v>2.3955816694076759E-4</v>
      </c>
      <c r="X335" s="330">
        <f t="shared" si="222"/>
        <v>221.61154335022536</v>
      </c>
      <c r="Y335" s="330">
        <f t="shared" si="237"/>
        <v>23.456785598720288</v>
      </c>
      <c r="Z335" s="110">
        <f>IF(H335&gt;0, rate1(1,$L$52,$L$51,$L$54,U335,$L$53,$L$50,Y335),"")</f>
        <v>499.81741096372082</v>
      </c>
      <c r="AA335" s="338">
        <f t="shared" si="223"/>
        <v>2.8151203399797642</v>
      </c>
      <c r="AB335" s="338">
        <f t="shared" si="224"/>
        <v>-1.3197922014550193E-4</v>
      </c>
      <c r="AC335" s="330">
        <f t="shared" si="225"/>
        <v>1.5397902974254547E-2</v>
      </c>
      <c r="AD335" s="330">
        <f t="shared" si="226"/>
        <v>-1.2988781675946528</v>
      </c>
      <c r="AE335" s="330">
        <f t="shared" si="227"/>
        <v>-3.2712241733992764</v>
      </c>
      <c r="AF335" s="330">
        <f t="shared" si="228"/>
        <v>686.14306456875295</v>
      </c>
      <c r="AG335" s="330">
        <f t="shared" si="229"/>
        <v>684.76608914368114</v>
      </c>
      <c r="AH335" s="330">
        <f t="shared" si="230"/>
        <v>1.975496735612696</v>
      </c>
      <c r="AI335" s="330">
        <f t="shared" si="231"/>
        <v>31.378326013799299</v>
      </c>
      <c r="AJ335" s="330">
        <f t="shared" si="232"/>
        <v>13.803327855121202</v>
      </c>
      <c r="AK335" s="339">
        <f t="shared" si="233"/>
        <v>219.46896197891738</v>
      </c>
      <c r="AL335" s="44">
        <f t="shared" si="234"/>
        <v>3.972848156193804</v>
      </c>
    </row>
    <row r="336" spans="1:38" ht="15" x14ac:dyDescent="0.15">
      <c r="B336" s="330">
        <f t="shared" si="203"/>
        <v>686.14306456875295</v>
      </c>
      <c r="C336" s="330">
        <f t="shared" si="204"/>
        <v>684.76608914368114</v>
      </c>
      <c r="D336" s="330">
        <f t="shared" si="205"/>
        <v>1.975496735612696</v>
      </c>
      <c r="E336" s="330">
        <f t="shared" si="235"/>
        <v>134.48453738986524</v>
      </c>
      <c r="F336" s="330">
        <f t="shared" si="206"/>
        <v>134.48453738986524</v>
      </c>
      <c r="G336" s="330">
        <f t="shared" si="207"/>
        <v>283.91303533255211</v>
      </c>
      <c r="H336" s="315">
        <f t="shared" si="208"/>
        <v>0.02</v>
      </c>
      <c r="I336" s="330">
        <f t="shared" si="209"/>
        <v>1.1015803400574442</v>
      </c>
      <c r="J336" s="330">
        <f t="shared" si="210"/>
        <v>80</v>
      </c>
      <c r="K336" s="337">
        <f t="shared" si="211"/>
        <v>-1</v>
      </c>
      <c r="L336" s="325">
        <f t="shared" si="212"/>
        <v>1.955496735612696</v>
      </c>
      <c r="M336" s="325">
        <f t="shared" si="213"/>
        <v>1.965496735612696</v>
      </c>
      <c r="N336" s="330">
        <f t="shared" si="214"/>
        <v>-2.7578092956626943E-2</v>
      </c>
      <c r="O336" s="330">
        <f t="shared" si="215"/>
        <v>0.15184850193669641</v>
      </c>
      <c r="P336" s="334">
        <f t="shared" si="236"/>
        <v>22.911807932820363</v>
      </c>
      <c r="Q336" s="330">
        <f t="shared" si="216"/>
        <v>208.26366573031868</v>
      </c>
      <c r="R336" s="279">
        <f>IF(H336&gt;0, rate1(1,$L$52,$L$51,$L$54,L336,$L$53,$L$50,P336),"")</f>
        <v>478.39405574168552</v>
      </c>
      <c r="S336" s="325">
        <f t="shared" si="217"/>
        <v>2.8669308758323009</v>
      </c>
      <c r="T336" s="325">
        <f t="shared" si="218"/>
        <v>1.4771887547433853E-2</v>
      </c>
      <c r="U336" s="330">
        <f t="shared" si="219"/>
        <v>1.975496735612696</v>
      </c>
      <c r="V336" s="338">
        <f t="shared" si="220"/>
        <v>1.975496735612696</v>
      </c>
      <c r="W336" s="330">
        <f t="shared" si="221"/>
        <v>2.3480837935752064E-4</v>
      </c>
      <c r="X336" s="330">
        <f t="shared" si="222"/>
        <v>212.68594892732614</v>
      </c>
      <c r="Y336" s="330">
        <f t="shared" si="237"/>
        <v>23.145541141819283</v>
      </c>
      <c r="Z336" s="110">
        <f>IF(H336&gt;0, rate1(1,$L$52,$L$51,$L$54,U336,$L$53,$L$50,Y336),"")</f>
        <v>487.7020866762366</v>
      </c>
      <c r="AA336" s="338">
        <f t="shared" si="223"/>
        <v>2.871928832604111</v>
      </c>
      <c r="AB336" s="338">
        <f t="shared" si="224"/>
        <v>-1.2543659527422836E-4</v>
      </c>
      <c r="AC336" s="330">
        <f t="shared" si="225"/>
        <v>1.4771887547433853E-2</v>
      </c>
      <c r="AD336" s="330">
        <f t="shared" si="226"/>
        <v>-1.3539231148205138</v>
      </c>
      <c r="AE336" s="330">
        <f t="shared" si="227"/>
        <v>-3.6490108995811785</v>
      </c>
      <c r="AF336" s="330">
        <f t="shared" si="228"/>
        <v>686.10071458824893</v>
      </c>
      <c r="AG336" s="330">
        <f t="shared" si="229"/>
        <v>684.75131725613369</v>
      </c>
      <c r="AH336" s="330">
        <f t="shared" si="230"/>
        <v>1.9556140340888519</v>
      </c>
      <c r="AI336" s="330">
        <f t="shared" si="231"/>
        <v>30.878075030702529</v>
      </c>
      <c r="AJ336" s="330">
        <f t="shared" si="232"/>
        <v>13.811905098185285</v>
      </c>
      <c r="AK336" s="339">
        <f t="shared" si="233"/>
        <v>219.47814519106004</v>
      </c>
      <c r="AL336" s="44">
        <f t="shared" si="234"/>
        <v>3.9753584222749079</v>
      </c>
    </row>
    <row r="337" spans="2:38" ht="15" x14ac:dyDescent="0.15">
      <c r="B337" s="330">
        <f t="shared" si="203"/>
        <v>686.10071458824893</v>
      </c>
      <c r="C337" s="330">
        <f t="shared" si="204"/>
        <v>684.75131725613369</v>
      </c>
      <c r="D337" s="330">
        <f t="shared" si="205"/>
        <v>1.9556140340888519</v>
      </c>
      <c r="E337" s="330">
        <f t="shared" si="235"/>
        <v>134.48453738986524</v>
      </c>
      <c r="F337" s="330">
        <f t="shared" si="206"/>
        <v>134.48453738986524</v>
      </c>
      <c r="G337" s="330">
        <f t="shared" si="207"/>
        <v>275.34021169285813</v>
      </c>
      <c r="H337" s="315">
        <f t="shared" si="208"/>
        <v>0.02</v>
      </c>
      <c r="I337" s="330">
        <f t="shared" si="209"/>
        <v>1.0795178656921962</v>
      </c>
      <c r="J337" s="330">
        <f t="shared" si="210"/>
        <v>80</v>
      </c>
      <c r="K337" s="337">
        <f t="shared" si="211"/>
        <v>-1</v>
      </c>
      <c r="L337" s="325">
        <f t="shared" si="212"/>
        <v>1.9356140340888519</v>
      </c>
      <c r="M337" s="325">
        <f t="shared" si="213"/>
        <v>1.9456140340888519</v>
      </c>
      <c r="N337" s="330">
        <f t="shared" si="214"/>
        <v>-2.7302158032219914E-2</v>
      </c>
      <c r="O337" s="330">
        <f t="shared" si="215"/>
        <v>0.14631226480038118</v>
      </c>
      <c r="P337" s="334">
        <f t="shared" si="236"/>
        <v>22.602367852383011</v>
      </c>
      <c r="Q337" s="330">
        <f t="shared" si="216"/>
        <v>199.60375222469986</v>
      </c>
      <c r="R337" s="279">
        <f>IF(H337&gt;0, rate1(1,$L$52,$L$51,$L$54,L337,$L$53,$L$50,P337),"")</f>
        <v>465.78405740562516</v>
      </c>
      <c r="S337" s="325">
        <f t="shared" si="217"/>
        <v>2.9288919371964908</v>
      </c>
      <c r="T337" s="325">
        <f t="shared" si="218"/>
        <v>1.4154322233261905E-2</v>
      </c>
      <c r="U337" s="330">
        <f t="shared" si="219"/>
        <v>1.9556140340888519</v>
      </c>
      <c r="V337" s="338">
        <f t="shared" si="220"/>
        <v>1.9556140340888519</v>
      </c>
      <c r="W337" s="330">
        <f t="shared" si="221"/>
        <v>2.301056321645234E-4</v>
      </c>
      <c r="X337" s="330">
        <f t="shared" si="222"/>
        <v>203.93724243114985</v>
      </c>
      <c r="Y337" s="330">
        <f t="shared" si="237"/>
        <v>22.83530668702597</v>
      </c>
      <c r="Z337" s="110">
        <f>IF(H337&gt;0, rate1(1,$L$52,$L$51,$L$54,U337,$L$53,$L$50,Y337),"")</f>
        <v>475.3073886135075</v>
      </c>
      <c r="AA337" s="338">
        <f t="shared" si="223"/>
        <v>2.9325217663239176</v>
      </c>
      <c r="AB337" s="338">
        <f t="shared" si="224"/>
        <v>-1.190701373585225E-4</v>
      </c>
      <c r="AC337" s="330">
        <f t="shared" si="225"/>
        <v>1.4154322233261905E-2</v>
      </c>
      <c r="AD337" s="330">
        <f t="shared" si="226"/>
        <v>-1.4129959506645302</v>
      </c>
      <c r="AE337" s="330">
        <f t="shared" si="227"/>
        <v>-4.0843813477035207</v>
      </c>
      <c r="AF337" s="330">
        <f t="shared" si="228"/>
        <v>686.0592581079834</v>
      </c>
      <c r="AG337" s="330">
        <f t="shared" si="229"/>
        <v>684.73716293390044</v>
      </c>
      <c r="AH337" s="330">
        <f t="shared" si="230"/>
        <v>1.9357291121700826</v>
      </c>
      <c r="AI337" s="330">
        <f t="shared" si="231"/>
        <v>30.388163802986718</v>
      </c>
      <c r="AJ337" s="330">
        <f t="shared" si="232"/>
        <v>13.820346254797226</v>
      </c>
      <c r="AK337" s="339">
        <f t="shared" si="233"/>
        <v>219.48691187906724</v>
      </c>
      <c r="AL337" s="44">
        <f t="shared" si="234"/>
        <v>3.9778286682773643</v>
      </c>
    </row>
    <row r="338" spans="2:38" ht="15" x14ac:dyDescent="0.15">
      <c r="B338" s="330">
        <f t="shared" si="203"/>
        <v>686.0592581079834</v>
      </c>
      <c r="C338" s="330">
        <f t="shared" si="204"/>
        <v>684.73716293390044</v>
      </c>
      <c r="D338" s="330">
        <f t="shared" si="205"/>
        <v>1.9357291121700826</v>
      </c>
      <c r="E338" s="330">
        <f t="shared" si="235"/>
        <v>134.48453738986524</v>
      </c>
      <c r="F338" s="330">
        <f t="shared" si="206"/>
        <v>134.48453738986524</v>
      </c>
      <c r="G338" s="330">
        <f t="shared" si="207"/>
        <v>266.94078822680666</v>
      </c>
      <c r="H338" s="315">
        <f t="shared" si="208"/>
        <v>0.02</v>
      </c>
      <c r="I338" s="330">
        <f t="shared" si="209"/>
        <v>1.0576761392663685</v>
      </c>
      <c r="J338" s="330">
        <f t="shared" si="210"/>
        <v>80</v>
      </c>
      <c r="K338" s="337">
        <f t="shared" si="211"/>
        <v>-1</v>
      </c>
      <c r="L338" s="325">
        <f t="shared" si="212"/>
        <v>1.9157291121700826</v>
      </c>
      <c r="M338" s="325">
        <f t="shared" si="213"/>
        <v>1.9257291121700826</v>
      </c>
      <c r="N338" s="330">
        <f t="shared" si="214"/>
        <v>-2.7026144713949929E-2</v>
      </c>
      <c r="O338" s="330">
        <f t="shared" si="215"/>
        <v>0.14089146729586743</v>
      </c>
      <c r="P338" s="334">
        <f t="shared" si="236"/>
        <v>22.29395054550972</v>
      </c>
      <c r="Q338" s="330">
        <f t="shared" si="216"/>
        <v>191.11809991949139</v>
      </c>
      <c r="R338" s="279">
        <f>IF(H338&gt;0, rate1(1,$L$52,$L$51,$L$54,L338,$L$53,$L$50,P338),"")</f>
        <v>452.87823165028703</v>
      </c>
      <c r="S338" s="325">
        <f t="shared" si="217"/>
        <v>2.9952679597495755</v>
      </c>
      <c r="T338" s="325">
        <f t="shared" si="218"/>
        <v>1.3545120384402884E-2</v>
      </c>
      <c r="U338" s="330">
        <f t="shared" si="219"/>
        <v>1.9357291121700826</v>
      </c>
      <c r="V338" s="338">
        <f t="shared" si="220"/>
        <v>1.9357291121700826</v>
      </c>
      <c r="W338" s="330">
        <f t="shared" si="221"/>
        <v>2.2544993870621255E-4</v>
      </c>
      <c r="X338" s="330">
        <f t="shared" si="222"/>
        <v>195.3636878521441</v>
      </c>
      <c r="Y338" s="330">
        <f t="shared" si="237"/>
        <v>22.52608947766814</v>
      </c>
      <c r="Z338" s="110">
        <f>IF(H338&gt;0, rate1(1,$L$52,$L$51,$L$54,U338,$L$53,$L$50,Y338),"")</f>
        <v>462.62404577664091</v>
      </c>
      <c r="AA338" s="338">
        <f t="shared" si="223"/>
        <v>2.9973050845881843</v>
      </c>
      <c r="AB338" s="338">
        <f t="shared" si="224"/>
        <v>-1.1287706642608236E-4</v>
      </c>
      <c r="AC338" s="330">
        <f t="shared" si="225"/>
        <v>1.3545120384402884E-2</v>
      </c>
      <c r="AD338" s="330">
        <f t="shared" si="226"/>
        <v>-1.4765464929370336</v>
      </c>
      <c r="AE338" s="330">
        <f t="shared" si="227"/>
        <v>-4.5885791385545929</v>
      </c>
      <c r="AF338" s="330">
        <f t="shared" si="228"/>
        <v>686.01868684288502</v>
      </c>
      <c r="AG338" s="330">
        <f t="shared" si="229"/>
        <v>684.72361781351606</v>
      </c>
      <c r="AH338" s="330">
        <f t="shared" si="230"/>
        <v>1.9158419587040978</v>
      </c>
      <c r="AI338" s="330">
        <f t="shared" si="231"/>
        <v>29.90896766012467</v>
      </c>
      <c r="AJ338" s="330">
        <f t="shared" si="232"/>
        <v>13.828654301369482</v>
      </c>
      <c r="AK338" s="339">
        <f t="shared" si="233"/>
        <v>219.4952789625217</v>
      </c>
      <c r="AL338" s="44">
        <f t="shared" si="234"/>
        <v>3.9802597213816031</v>
      </c>
    </row>
    <row r="339" spans="2:38" ht="15" x14ac:dyDescent="0.15">
      <c r="B339" s="330">
        <f t="shared" si="203"/>
        <v>686.01868684288502</v>
      </c>
      <c r="C339" s="330">
        <f t="shared" si="204"/>
        <v>684.72361781351606</v>
      </c>
      <c r="D339" s="330">
        <f t="shared" si="205"/>
        <v>1.9158419587040978</v>
      </c>
      <c r="E339" s="330">
        <f t="shared" si="235"/>
        <v>134.48453738986524</v>
      </c>
      <c r="F339" s="330">
        <f t="shared" si="206"/>
        <v>134.48453738986524</v>
      </c>
      <c r="G339" s="330">
        <f t="shared" si="207"/>
        <v>258.71302717271902</v>
      </c>
      <c r="H339" s="315">
        <f t="shared" si="208"/>
        <v>0.02</v>
      </c>
      <c r="I339" s="330">
        <f t="shared" si="209"/>
        <v>1.0360552234951683</v>
      </c>
      <c r="J339" s="330">
        <f t="shared" si="210"/>
        <v>80</v>
      </c>
      <c r="K339" s="337">
        <f t="shared" si="211"/>
        <v>-1</v>
      </c>
      <c r="L339" s="325">
        <f t="shared" si="212"/>
        <v>1.8958419587040978</v>
      </c>
      <c r="M339" s="325">
        <f t="shared" si="213"/>
        <v>1.9058419587040978</v>
      </c>
      <c r="N339" s="330">
        <f t="shared" si="214"/>
        <v>-2.6750052831038484E-2</v>
      </c>
      <c r="O339" s="330">
        <f t="shared" si="215"/>
        <v>0.13558503782187858</v>
      </c>
      <c r="P339" s="334">
        <f t="shared" si="236"/>
        <v>21.986563474562132</v>
      </c>
      <c r="Q339" s="330">
        <f t="shared" si="216"/>
        <v>182.80497160254617</v>
      </c>
      <c r="R339" s="279">
        <f>IF(H339&gt;0, rate1(1,$L$52,$L$51,$L$54,L339,$L$53,$L$50,P339),"")</f>
        <v>439.66659047113609</v>
      </c>
      <c r="S339" s="325">
        <f t="shared" si="217"/>
        <v>3.066569208254486</v>
      </c>
      <c r="T339" s="325">
        <f t="shared" si="218"/>
        <v>1.2944184363238791E-2</v>
      </c>
      <c r="U339" s="330">
        <f t="shared" si="219"/>
        <v>1.9158419587040978</v>
      </c>
      <c r="V339" s="338">
        <f t="shared" si="220"/>
        <v>1.9158419587040978</v>
      </c>
      <c r="W339" s="330">
        <f t="shared" si="221"/>
        <v>2.2084131234656468E-4</v>
      </c>
      <c r="X339" s="330">
        <f t="shared" si="222"/>
        <v>186.96354823133686</v>
      </c>
      <c r="Y339" s="330">
        <f t="shared" si="237"/>
        <v>22.217896879681753</v>
      </c>
      <c r="Z339" s="110">
        <f>IF(H339&gt;0, rate1(1,$L$52,$L$51,$L$54,U339,$L$53,$L$50,Y339),"")</f>
        <v>449.64238420989636</v>
      </c>
      <c r="AA339" s="338">
        <f t="shared" si="223"/>
        <v>3.0667468864014071</v>
      </c>
      <c r="AB339" s="338">
        <f t="shared" si="224"/>
        <v>-1.0685455185617369E-4</v>
      </c>
      <c r="AC339" s="330">
        <f t="shared" si="225"/>
        <v>1.2944184363238791E-2</v>
      </c>
      <c r="AD339" s="330">
        <f t="shared" si="226"/>
        <v>-1.545095421910057</v>
      </c>
      <c r="AE339" s="330">
        <f t="shared" si="227"/>
        <v>-5.1755929139005667</v>
      </c>
      <c r="AF339" s="330">
        <f t="shared" si="228"/>
        <v>685.97899260569079</v>
      </c>
      <c r="AG339" s="330">
        <f t="shared" si="229"/>
        <v>684.71067362915278</v>
      </c>
      <c r="AH339" s="330">
        <f t="shared" si="230"/>
        <v>1.8959525621904667</v>
      </c>
      <c r="AI339" s="330">
        <f t="shared" si="231"/>
        <v>29.440909643300657</v>
      </c>
      <c r="AJ339" s="330">
        <f t="shared" si="232"/>
        <v>13.836832331825955</v>
      </c>
      <c r="AK339" s="339">
        <f t="shared" si="233"/>
        <v>219.50326288592393</v>
      </c>
      <c r="AL339" s="44">
        <f t="shared" si="234"/>
        <v>3.9826524387944131</v>
      </c>
    </row>
    <row r="340" spans="2:38" ht="15" x14ac:dyDescent="0.15">
      <c r="B340" s="330">
        <f t="shared" si="203"/>
        <v>685.97899260569079</v>
      </c>
      <c r="C340" s="330">
        <f t="shared" si="204"/>
        <v>684.71067362915278</v>
      </c>
      <c r="D340" s="330">
        <f t="shared" si="205"/>
        <v>1.8959525621904667</v>
      </c>
      <c r="E340" s="330">
        <f t="shared" si="235"/>
        <v>134.48453738986524</v>
      </c>
      <c r="F340" s="330">
        <f t="shared" si="206"/>
        <v>134.48453738986524</v>
      </c>
      <c r="G340" s="330">
        <f t="shared" si="207"/>
        <v>250.65518981675962</v>
      </c>
      <c r="H340" s="315">
        <f t="shared" si="208"/>
        <v>0.02</v>
      </c>
      <c r="I340" s="330">
        <f t="shared" si="209"/>
        <v>1.0146551812304097</v>
      </c>
      <c r="J340" s="330">
        <f t="shared" si="210"/>
        <v>80</v>
      </c>
      <c r="K340" s="337">
        <f t="shared" si="211"/>
        <v>-1</v>
      </c>
      <c r="L340" s="325">
        <f t="shared" si="212"/>
        <v>1.8759525621904667</v>
      </c>
      <c r="M340" s="325">
        <f t="shared" si="213"/>
        <v>1.8859525621904667</v>
      </c>
      <c r="N340" s="330">
        <f t="shared" si="214"/>
        <v>-2.6473882207763033E-2</v>
      </c>
      <c r="O340" s="330">
        <f t="shared" si="215"/>
        <v>0.13039191588928611</v>
      </c>
      <c r="P340" s="334">
        <f t="shared" si="236"/>
        <v>21.68021423061602</v>
      </c>
      <c r="Q340" s="330">
        <f t="shared" si="216"/>
        <v>174.66262911028173</v>
      </c>
      <c r="R340" s="279">
        <f>IF(H340&gt;0, rate1(1,$L$52,$L$51,$L$54,L340,$L$53,$L$50,P340),"")</f>
        <v>426.13870414940351</v>
      </c>
      <c r="S340" s="325">
        <f t="shared" si="217"/>
        <v>3.1433905673028608</v>
      </c>
      <c r="T340" s="325">
        <f t="shared" si="218"/>
        <v>1.2351403711306096E-2</v>
      </c>
      <c r="U340" s="330">
        <f t="shared" si="219"/>
        <v>1.8959525621904667</v>
      </c>
      <c r="V340" s="338">
        <f t="shared" si="220"/>
        <v>1.8959525621904667</v>
      </c>
      <c r="W340" s="330">
        <f t="shared" si="221"/>
        <v>2.1627976648508351E-4</v>
      </c>
      <c r="X340" s="330">
        <f t="shared" si="222"/>
        <v>178.73508565887619</v>
      </c>
      <c r="Y340" s="330">
        <f t="shared" si="237"/>
        <v>21.910736384991125</v>
      </c>
      <c r="Z340" s="110">
        <f>IF(H340&gt;0, rate1(1,$L$52,$L$51,$L$54,U340,$L$53,$L$50,Y340),"")</f>
        <v>436.35230527809625</v>
      </c>
      <c r="AA340" s="338">
        <f t="shared" si="223"/>
        <v>3.1413901053243993</v>
      </c>
      <c r="AB340" s="338">
        <f t="shared" si="224"/>
        <v>-1.0099970385933921E-4</v>
      </c>
      <c r="AC340" s="330">
        <f t="shared" si="225"/>
        <v>1.2351403711306096E-2</v>
      </c>
      <c r="AD340" s="330">
        <f t="shared" si="226"/>
        <v>-1.6192491531705513</v>
      </c>
      <c r="AE340" s="330">
        <f t="shared" si="227"/>
        <v>-5.8629774521918057</v>
      </c>
      <c r="AF340" s="330">
        <f t="shared" si="228"/>
        <v>685.94016731977172</v>
      </c>
      <c r="AG340" s="330">
        <f t="shared" si="229"/>
        <v>684.69832222544153</v>
      </c>
      <c r="AH340" s="330">
        <f t="shared" si="230"/>
        <v>1.8760609107654607</v>
      </c>
      <c r="AI340" s="330">
        <f t="shared" si="231"/>
        <v>28.98446818145792</v>
      </c>
      <c r="AJ340" s="330">
        <f t="shared" si="232"/>
        <v>13.84488357298747</v>
      </c>
      <c r="AK340" s="339">
        <f t="shared" si="233"/>
        <v>219.51087963278047</v>
      </c>
      <c r="AL340" s="44">
        <f t="shared" si="234"/>
        <v>3.9850077115658773</v>
      </c>
    </row>
    <row r="341" spans="2:38" ht="15" x14ac:dyDescent="0.15">
      <c r="B341" s="330">
        <f t="shared" si="203"/>
        <v>685.94016731977172</v>
      </c>
      <c r="C341" s="330">
        <f t="shared" si="204"/>
        <v>684.69832222544153</v>
      </c>
      <c r="D341" s="330">
        <f t="shared" si="205"/>
        <v>1.8760609107654607</v>
      </c>
      <c r="E341" s="330">
        <f t="shared" si="235"/>
        <v>134.48453738986524</v>
      </c>
      <c r="F341" s="330">
        <f t="shared" si="206"/>
        <v>134.48453738986524</v>
      </c>
      <c r="G341" s="330">
        <f t="shared" si="207"/>
        <v>242.76553649142795</v>
      </c>
      <c r="H341" s="315">
        <f t="shared" si="208"/>
        <v>0.02</v>
      </c>
      <c r="I341" s="330">
        <f t="shared" si="209"/>
        <v>0.99347607546415029</v>
      </c>
      <c r="J341" s="330">
        <f t="shared" si="210"/>
        <v>80</v>
      </c>
      <c r="K341" s="337">
        <f t="shared" si="211"/>
        <v>-1</v>
      </c>
      <c r="L341" s="325">
        <f t="shared" si="212"/>
        <v>1.8560609107654606</v>
      </c>
      <c r="M341" s="325">
        <f t="shared" si="213"/>
        <v>1.8660609107654607</v>
      </c>
      <c r="N341" s="330">
        <f t="shared" si="214"/>
        <v>-2.6197632663245152E-2</v>
      </c>
      <c r="O341" s="330">
        <f t="shared" si="215"/>
        <v>0.1253110535284252</v>
      </c>
      <c r="P341" s="334">
        <f t="shared" si="236"/>
        <v>21.374910537078776</v>
      </c>
      <c r="Q341" s="330">
        <f t="shared" si="216"/>
        <v>166.68933332618727</v>
      </c>
      <c r="R341" s="279">
        <f>IF(H341&gt;0, rate1(1,$L$52,$L$51,$L$54,L341,$L$53,$L$50,P341),"")</f>
        <v>412.2836770218438</v>
      </c>
      <c r="S341" s="325">
        <f t="shared" si="217"/>
        <v>3.2264303007887469</v>
      </c>
      <c r="T341" s="325">
        <f t="shared" si="218"/>
        <v>1.1766652948427912E-2</v>
      </c>
      <c r="U341" s="330">
        <f t="shared" si="219"/>
        <v>1.8760609107654607</v>
      </c>
      <c r="V341" s="338">
        <f t="shared" si="220"/>
        <v>1.8760609107654607</v>
      </c>
      <c r="W341" s="330">
        <f t="shared" si="221"/>
        <v>2.1176531454658587E-4</v>
      </c>
      <c r="X341" s="330">
        <f t="shared" si="222"/>
        <v>170.67656127255177</v>
      </c>
      <c r="Y341" s="330">
        <f t="shared" si="237"/>
        <v>21.604615615019231</v>
      </c>
      <c r="Z341" s="110">
        <f>IF(H341&gt;0, rate1(1,$L$52,$L$51,$L$54,U341,$L$53,$L$50,Y341),"")</f>
        <v>422.74326254244062</v>
      </c>
      <c r="AA341" s="338">
        <f t="shared" si="223"/>
        <v>3.2218684811878973</v>
      </c>
      <c r="AB341" s="338">
        <f t="shared" si="224"/>
        <v>-9.5309563252532348E-5</v>
      </c>
      <c r="AC341" s="330">
        <f t="shared" si="225"/>
        <v>1.1766652948427912E-2</v>
      </c>
      <c r="AD341" s="330">
        <f t="shared" si="226"/>
        <v>-1.6997186955082335</v>
      </c>
      <c r="AE341" s="330">
        <f t="shared" si="227"/>
        <v>-6.6729706686550001</v>
      </c>
      <c r="AF341" s="330">
        <f t="shared" si="228"/>
        <v>685.90220303416004</v>
      </c>
      <c r="AG341" s="330">
        <f t="shared" si="229"/>
        <v>684.68655557249315</v>
      </c>
      <c r="AH341" s="330">
        <f t="shared" si="230"/>
        <v>1.8561669921870478</v>
      </c>
      <c r="AI341" s="330">
        <f t="shared" si="231"/>
        <v>28.540186294604347</v>
      </c>
      <c r="AJ341" s="330">
        <f t="shared" si="232"/>
        <v>13.852811402513749</v>
      </c>
      <c r="AK341" s="339">
        <f t="shared" si="233"/>
        <v>219.51814474015424</v>
      </c>
      <c r="AL341" s="44">
        <f t="shared" si="234"/>
        <v>3.987326469020394</v>
      </c>
    </row>
    <row r="342" spans="2:38" ht="15" x14ac:dyDescent="0.15">
      <c r="B342" s="330">
        <f t="shared" si="203"/>
        <v>685.90220303416004</v>
      </c>
      <c r="C342" s="330">
        <f t="shared" si="204"/>
        <v>684.68655557249315</v>
      </c>
      <c r="D342" s="330">
        <f t="shared" si="205"/>
        <v>1.8561669921870478</v>
      </c>
      <c r="E342" s="330">
        <f t="shared" si="235"/>
        <v>134.48453738986524</v>
      </c>
      <c r="F342" s="330">
        <f t="shared" si="206"/>
        <v>134.48453738986524</v>
      </c>
      <c r="G342" s="330">
        <f t="shared" si="207"/>
        <v>235.04232657439709</v>
      </c>
      <c r="H342" s="315">
        <f t="shared" si="208"/>
        <v>0.02</v>
      </c>
      <c r="I342" s="330">
        <f t="shared" si="209"/>
        <v>0.9725179693335122</v>
      </c>
      <c r="J342" s="330">
        <f t="shared" si="210"/>
        <v>80</v>
      </c>
      <c r="K342" s="337">
        <f t="shared" si="211"/>
        <v>-1</v>
      </c>
      <c r="L342" s="325">
        <f t="shared" si="212"/>
        <v>1.8361669921870478</v>
      </c>
      <c r="M342" s="325">
        <f t="shared" si="213"/>
        <v>1.8461669921870478</v>
      </c>
      <c r="N342" s="330">
        <f t="shared" si="214"/>
        <v>-2.5921304011235602E-2</v>
      </c>
      <c r="O342" s="330">
        <f t="shared" si="215"/>
        <v>0.12034141693078371</v>
      </c>
      <c r="P342" s="334">
        <f t="shared" si="236"/>
        <v>21.07066025346365</v>
      </c>
      <c r="Q342" s="330">
        <f t="shared" si="216"/>
        <v>158.88334417968207</v>
      </c>
      <c r="R342" s="279">
        <f>IF(H342&gt;0, rate1(1,$L$52,$L$51,$L$54,L342,$L$53,$L$50,P342),"")</f>
        <v>398.09012166020591</v>
      </c>
      <c r="S342" s="325">
        <f t="shared" si="217"/>
        <v>3.3165141198094248</v>
      </c>
      <c r="T342" s="325">
        <f t="shared" si="218"/>
        <v>1.1189788911525434E-2</v>
      </c>
      <c r="U342" s="330">
        <f t="shared" si="219"/>
        <v>1.8561669921870478</v>
      </c>
      <c r="V342" s="338">
        <f t="shared" si="220"/>
        <v>1.8561669921870478</v>
      </c>
      <c r="W342" s="330">
        <f t="shared" si="221"/>
        <v>2.0729796999052752E-4</v>
      </c>
      <c r="X342" s="330">
        <f t="shared" si="222"/>
        <v>162.78623525667325</v>
      </c>
      <c r="Y342" s="330">
        <f t="shared" si="237"/>
        <v>21.299542324349353</v>
      </c>
      <c r="Z342" s="110">
        <f>IF(H342&gt;0, rate1(1,$L$52,$L$51,$L$54,U342,$L$53,$L$50,Y342),"")</f>
        <v>408.804237129851</v>
      </c>
      <c r="AA342" s="338">
        <f t="shared" si="223"/>
        <v>3.3089268793950213</v>
      </c>
      <c r="AB342" s="338">
        <f t="shared" si="224"/>
        <v>-8.9781089145985935E-5</v>
      </c>
      <c r="AC342" s="330">
        <f t="shared" si="225"/>
        <v>1.1189788911525434E-2</v>
      </c>
      <c r="AD342" s="330">
        <f t="shared" si="226"/>
        <v>-1.7873438148060226</v>
      </c>
      <c r="AE342" s="330">
        <f t="shared" si="227"/>
        <v>-7.6340331687592915</v>
      </c>
      <c r="AF342" s="330">
        <f t="shared" si="228"/>
        <v>685.86509194123732</v>
      </c>
      <c r="AG342" s="330">
        <f t="shared" si="229"/>
        <v>684.67536578358158</v>
      </c>
      <c r="AH342" s="330">
        <f t="shared" si="230"/>
        <v>1.8362707938180232</v>
      </c>
      <c r="AI342" s="330">
        <f t="shared" si="231"/>
        <v>28.108682689385091</v>
      </c>
      <c r="AJ342" s="330">
        <f t="shared" si="232"/>
        <v>13.860619369927468</v>
      </c>
      <c r="AK342" s="339">
        <f t="shared" si="233"/>
        <v>219.52507331379161</v>
      </c>
      <c r="AL342" s="44">
        <f t="shared" si="234"/>
        <v>3.9896096839239625</v>
      </c>
    </row>
    <row r="343" spans="2:38" ht="15" x14ac:dyDescent="0.15">
      <c r="B343" s="330">
        <f t="shared" si="203"/>
        <v>685.86509194123732</v>
      </c>
      <c r="C343" s="330">
        <f t="shared" si="204"/>
        <v>684.67536578358158</v>
      </c>
      <c r="D343" s="330">
        <f t="shared" si="205"/>
        <v>1.8362707938180232</v>
      </c>
      <c r="E343" s="330">
        <f t="shared" si="235"/>
        <v>134.48453738986524</v>
      </c>
      <c r="F343" s="330">
        <f t="shared" si="206"/>
        <v>134.48453738986524</v>
      </c>
      <c r="G343" s="330">
        <f t="shared" si="207"/>
        <v>227.48381848690636</v>
      </c>
      <c r="H343" s="315">
        <f t="shared" si="208"/>
        <v>0.02</v>
      </c>
      <c r="I343" s="330">
        <f t="shared" si="209"/>
        <v>0.95178092612459297</v>
      </c>
      <c r="J343" s="330">
        <f t="shared" si="210"/>
        <v>80</v>
      </c>
      <c r="K343" s="337">
        <f t="shared" si="211"/>
        <v>-1</v>
      </c>
      <c r="L343" s="325">
        <f t="shared" si="212"/>
        <v>1.8162707938180231</v>
      </c>
      <c r="M343" s="325">
        <f t="shared" si="213"/>
        <v>1.8262707938180232</v>
      </c>
      <c r="N343" s="330">
        <f t="shared" si="214"/>
        <v>-2.564489605987097E-2</v>
      </c>
      <c r="O343" s="330">
        <f t="shared" si="215"/>
        <v>0.11548198837248891</v>
      </c>
      <c r="P343" s="334">
        <f t="shared" si="236"/>
        <v>20.767471379297564</v>
      </c>
      <c r="Q343" s="330">
        <f t="shared" si="216"/>
        <v>151.24292064452391</v>
      </c>
      <c r="R343" s="279">
        <f>IF(H343&gt;0, rate1(1,$L$52,$L$51,$L$54,L343,$L$53,$L$50,P343),"")</f>
        <v>383.54613133713616</v>
      </c>
      <c r="S343" s="325">
        <f t="shared" si="217"/>
        <v>3.4146264168849596</v>
      </c>
      <c r="T343" s="325">
        <f t="shared" si="218"/>
        <v>1.0620647517372362E-2</v>
      </c>
      <c r="U343" s="330">
        <f t="shared" si="219"/>
        <v>1.8362707938180232</v>
      </c>
      <c r="V343" s="338">
        <f t="shared" si="220"/>
        <v>1.8362707938180232</v>
      </c>
      <c r="W343" s="330">
        <f t="shared" si="221"/>
        <v>2.0287774630700639E-4</v>
      </c>
      <c r="X343" s="330">
        <f t="shared" si="222"/>
        <v>155.06236684049384</v>
      </c>
      <c r="Y343" s="330">
        <f t="shared" si="237"/>
        <v>20.995524404514487</v>
      </c>
      <c r="Z343" s="110">
        <f>IF(H343&gt;0, rate1(1,$L$52,$L$51,$L$54,U343,$L$53,$L$50,Y343),"")</f>
        <v>394.52371147986224</v>
      </c>
      <c r="AA343" s="338">
        <f t="shared" si="223"/>
        <v>3.4034474203515468</v>
      </c>
      <c r="AB343" s="338">
        <f t="shared" si="224"/>
        <v>-8.4411144004694686E-5</v>
      </c>
      <c r="AC343" s="330">
        <f t="shared" si="225"/>
        <v>1.0620647517372362E-2</v>
      </c>
      <c r="AD343" s="330">
        <f t="shared" si="226"/>
        <v>-1.8831243544506755</v>
      </c>
      <c r="AE343" s="330">
        <f t="shared" si="227"/>
        <v>-8.783000739751202</v>
      </c>
      <c r="AF343" s="330">
        <f t="shared" si="228"/>
        <v>685.82882639766012</v>
      </c>
      <c r="AG343" s="330">
        <f t="shared" si="229"/>
        <v>684.6647451360642</v>
      </c>
      <c r="AH343" s="330">
        <f t="shared" si="230"/>
        <v>1.8163723026083785</v>
      </c>
      <c r="AI343" s="330">
        <f t="shared" si="231"/>
        <v>27.690665215019045</v>
      </c>
      <c r="AJ343" s="330">
        <f t="shared" si="232"/>
        <v>13.868311221376084</v>
      </c>
      <c r="AK343" s="339">
        <f t="shared" si="233"/>
        <v>219.53168004396787</v>
      </c>
      <c r="AL343" s="44">
        <f t="shared" si="234"/>
        <v>3.9918583785391135</v>
      </c>
    </row>
    <row r="344" spans="2:38" ht="15" x14ac:dyDescent="0.15">
      <c r="B344" s="330">
        <f t="shared" si="203"/>
        <v>685.82882639766012</v>
      </c>
      <c r="C344" s="330">
        <f t="shared" si="204"/>
        <v>684.6647451360642</v>
      </c>
      <c r="D344" s="330">
        <f t="shared" si="205"/>
        <v>1.8163723026083785</v>
      </c>
      <c r="E344" s="330">
        <f t="shared" si="235"/>
        <v>134.48453738986524</v>
      </c>
      <c r="F344" s="330">
        <f t="shared" si="206"/>
        <v>134.48453738986524</v>
      </c>
      <c r="G344" s="330">
        <f t="shared" si="207"/>
        <v>220.08826969218498</v>
      </c>
      <c r="H344" s="315">
        <f t="shared" si="208"/>
        <v>0.02</v>
      </c>
      <c r="I344" s="330">
        <f t="shared" si="209"/>
        <v>0.93126500927673994</v>
      </c>
      <c r="J344" s="330">
        <f t="shared" si="210"/>
        <v>80</v>
      </c>
      <c r="K344" s="337">
        <f t="shared" si="211"/>
        <v>-1</v>
      </c>
      <c r="L344" s="325">
        <f t="shared" si="212"/>
        <v>1.7963723026083784</v>
      </c>
      <c r="M344" s="325">
        <f t="shared" si="213"/>
        <v>1.8063723026083784</v>
      </c>
      <c r="N344" s="330">
        <f t="shared" si="214"/>
        <v>-2.5368408611434745E-2</v>
      </c>
      <c r="O344" s="330">
        <f t="shared" si="215"/>
        <v>0.11073176847838129</v>
      </c>
      <c r="P344" s="334">
        <f t="shared" si="236"/>
        <v>20.465352058188113</v>
      </c>
      <c r="Q344" s="330">
        <f t="shared" si="216"/>
        <v>143.76632073725222</v>
      </c>
      <c r="R344" s="279">
        <f>IF(H344&gt;0, rate1(1,$L$52,$L$51,$L$54,L344,$L$53,$L$50,P344),"")</f>
        <v>368.63925064661953</v>
      </c>
      <c r="S344" s="325">
        <f t="shared" si="217"/>
        <v>3.5219513112273111</v>
      </c>
      <c r="T344" s="325">
        <f t="shared" si="218"/>
        <v>1.00590397992613E-2</v>
      </c>
      <c r="U344" s="330">
        <f t="shared" si="219"/>
        <v>1.8163723026083785</v>
      </c>
      <c r="V344" s="338">
        <f t="shared" si="220"/>
        <v>1.8163723026083785</v>
      </c>
      <c r="W344" s="330">
        <f t="shared" si="221"/>
        <v>1.9850465701809483E-4</v>
      </c>
      <c r="X344" s="330">
        <f t="shared" si="222"/>
        <v>147.50321429667198</v>
      </c>
      <c r="Y344" s="330">
        <f t="shared" si="237"/>
        <v>20.692569887939861</v>
      </c>
      <c r="Z344" s="110">
        <f>IF(H344&gt;0, rate1(1,$L$52,$L$51,$L$54,U344,$L$53,$L$50,Y344),"")</f>
        <v>379.8896413451526</v>
      </c>
      <c r="AA344" s="338">
        <f t="shared" si="223"/>
        <v>3.5064834762695951</v>
      </c>
      <c r="AB344" s="338">
        <f t="shared" si="224"/>
        <v>-7.919647541963044E-5</v>
      </c>
      <c r="AC344" s="330">
        <f t="shared" si="225"/>
        <v>1.00590397992613E-2</v>
      </c>
      <c r="AD344" s="330">
        <f t="shared" si="226"/>
        <v>-1.9882613449316235</v>
      </c>
      <c r="AE344" s="330">
        <f t="shared" si="227"/>
        <v>-10.168141217143194</v>
      </c>
      <c r="AF344" s="330">
        <f t="shared" si="228"/>
        <v>685.79339894924942</v>
      </c>
      <c r="AG344" s="330">
        <f t="shared" si="229"/>
        <v>684.65468609626498</v>
      </c>
      <c r="AH344" s="330">
        <f t="shared" si="230"/>
        <v>1.79647150507721</v>
      </c>
      <c r="AI344" s="330">
        <f t="shared" si="231"/>
        <v>27.286947284145754</v>
      </c>
      <c r="AJ344" s="330">
        <f t="shared" si="232"/>
        <v>13.875890928955013</v>
      </c>
      <c r="AK344" s="339">
        <f t="shared" si="233"/>
        <v>219.53797922222742</v>
      </c>
      <c r="AL344" s="44">
        <f t="shared" si="234"/>
        <v>3.994073631756315</v>
      </c>
    </row>
    <row r="345" spans="2:38" ht="15" x14ac:dyDescent="0.15">
      <c r="B345" s="330">
        <f t="shared" si="203"/>
        <v>685.79339894924942</v>
      </c>
      <c r="C345" s="330">
        <f t="shared" si="204"/>
        <v>684.65468609626498</v>
      </c>
      <c r="D345" s="330">
        <f t="shared" si="205"/>
        <v>1.79647150507721</v>
      </c>
      <c r="E345" s="330">
        <f t="shared" si="235"/>
        <v>134.48453738986524</v>
      </c>
      <c r="F345" s="330">
        <f t="shared" si="206"/>
        <v>134.48453738986524</v>
      </c>
      <c r="G345" s="330">
        <f t="shared" si="207"/>
        <v>212.8539366940353</v>
      </c>
      <c r="H345" s="315">
        <f t="shared" si="208"/>
        <v>0.02</v>
      </c>
      <c r="I345" s="330">
        <f t="shared" si="209"/>
        <v>0.91097028238755229</v>
      </c>
      <c r="J345" s="330">
        <f t="shared" si="210"/>
        <v>80</v>
      </c>
      <c r="K345" s="337">
        <f t="shared" si="211"/>
        <v>-1</v>
      </c>
      <c r="L345" s="325">
        <f t="shared" si="212"/>
        <v>1.77647150507721</v>
      </c>
      <c r="M345" s="325">
        <f t="shared" si="213"/>
        <v>1.78647150507721</v>
      </c>
      <c r="N345" s="330">
        <f t="shared" si="214"/>
        <v>-2.5091841462093534E-2</v>
      </c>
      <c r="O345" s="330">
        <f t="shared" si="215"/>
        <v>0.10608977890049953</v>
      </c>
      <c r="P345" s="334">
        <f t="shared" si="236"/>
        <v>20.164310582063266</v>
      </c>
      <c r="Q345" s="330">
        <f t="shared" si="216"/>
        <v>136.4518015157914</v>
      </c>
      <c r="R345" s="279">
        <f>IF(H345&gt;0, rate1(1,$L$52,$L$51,$L$54,L345,$L$53,$L$50,P345),"")</f>
        <v>353.35644413483755</v>
      </c>
      <c r="S345" s="325">
        <f t="shared" si="217"/>
        <v>3.6399273337047076</v>
      </c>
      <c r="T345" s="325">
        <f t="shared" si="218"/>
        <v>9.5047470215330609E-3</v>
      </c>
      <c r="U345" s="330">
        <f t="shared" si="219"/>
        <v>1.79647150507721</v>
      </c>
      <c r="V345" s="338">
        <f t="shared" si="220"/>
        <v>1.79647150507721</v>
      </c>
      <c r="W345" s="330">
        <f t="shared" si="221"/>
        <v>1.9417871567917189E-4</v>
      </c>
      <c r="X345" s="330">
        <f t="shared" si="222"/>
        <v>140.10703493989428</v>
      </c>
      <c r="Y345" s="330">
        <f t="shared" si="237"/>
        <v>20.390686952051642</v>
      </c>
      <c r="Z345" s="110">
        <f>IF(H345&gt;0, rate1(1,$L$52,$L$51,$L$54,U345,$L$53,$L$50,Y345),"")</f>
        <v>364.88942591036454</v>
      </c>
      <c r="AA345" s="338">
        <f t="shared" si="223"/>
        <v>3.6193044749984882</v>
      </c>
      <c r="AB345" s="338">
        <f t="shared" si="224"/>
        <v>-7.4133693708626204E-5</v>
      </c>
      <c r="AC345" s="330">
        <f t="shared" si="225"/>
        <v>9.5047470215330609E-3</v>
      </c>
      <c r="AD345" s="330">
        <f t="shared" si="226"/>
        <v>-2.1042117117572809</v>
      </c>
      <c r="AE345" s="330">
        <f t="shared" si="227"/>
        <v>-11.853570874368113</v>
      </c>
      <c r="AF345" s="330">
        <f t="shared" si="228"/>
        <v>685.7588023607658</v>
      </c>
      <c r="AG345" s="330">
        <f t="shared" si="229"/>
        <v>684.64518134924344</v>
      </c>
      <c r="AH345" s="330">
        <f t="shared" si="230"/>
        <v>1.7765683872933995</v>
      </c>
      <c r="AI345" s="330">
        <f t="shared" si="231"/>
        <v>26.898468046350779</v>
      </c>
      <c r="AJ345" s="330">
        <f t="shared" si="232"/>
        <v>13.883362725634555</v>
      </c>
      <c r="AK345" s="339">
        <f t="shared" si="233"/>
        <v>219.54398475924037</v>
      </c>
      <c r="AL345" s="44">
        <f t="shared" si="234"/>
        <v>3.9962565875390466</v>
      </c>
    </row>
    <row r="346" spans="2:38" ht="15" x14ac:dyDescent="0.15">
      <c r="B346" s="330">
        <f t="shared" si="203"/>
        <v>685.7588023607658</v>
      </c>
      <c r="C346" s="330">
        <f t="shared" si="204"/>
        <v>684.64518134924344</v>
      </c>
      <c r="D346" s="330">
        <f t="shared" si="205"/>
        <v>1.7765683872933995</v>
      </c>
      <c r="E346" s="330">
        <f t="shared" si="235"/>
        <v>134.48453738986524</v>
      </c>
      <c r="F346" s="330">
        <f t="shared" si="206"/>
        <v>134.48453738986524</v>
      </c>
      <c r="G346" s="330">
        <f t="shared" si="207"/>
        <v>205.77907503529335</v>
      </c>
      <c r="H346" s="315">
        <f t="shared" si="208"/>
        <v>0.02</v>
      </c>
      <c r="I346" s="330">
        <f t="shared" si="209"/>
        <v>0.89089680921788394</v>
      </c>
      <c r="J346" s="330">
        <f t="shared" si="210"/>
        <v>80</v>
      </c>
      <c r="K346" s="337">
        <f t="shared" si="211"/>
        <v>-1</v>
      </c>
      <c r="L346" s="325">
        <f t="shared" si="212"/>
        <v>1.7565683872933995</v>
      </c>
      <c r="M346" s="325">
        <f t="shared" si="213"/>
        <v>1.7665683872933995</v>
      </c>
      <c r="N346" s="330">
        <f t="shared" si="214"/>
        <v>-2.4815194401621721E-2</v>
      </c>
      <c r="O346" s="330">
        <f t="shared" si="215"/>
        <v>0.1015550655039299</v>
      </c>
      <c r="P346" s="334">
        <f t="shared" si="236"/>
        <v>19.864355395581619</v>
      </c>
      <c r="Q346" s="330">
        <f t="shared" si="216"/>
        <v>129.29761907793119</v>
      </c>
      <c r="R346" s="279">
        <f>IF(H346&gt;0, rate1(1,$L$52,$L$51,$L$54,L346,$L$53,$L$50,P346),"")</f>
        <v>337.68406278357844</v>
      </c>
      <c r="S346" s="325">
        <f t="shared" si="217"/>
        <v>3.7703213974464789</v>
      </c>
      <c r="T346" s="325">
        <f t="shared" si="218"/>
        <v>8.9575146134650389E-3</v>
      </c>
      <c r="U346" s="330">
        <f t="shared" si="219"/>
        <v>1.7765683872933995</v>
      </c>
      <c r="V346" s="338">
        <f t="shared" si="220"/>
        <v>1.7765683872933995</v>
      </c>
      <c r="W346" s="330">
        <f t="shared" si="221"/>
        <v>1.8989993588292009E-4</v>
      </c>
      <c r="X346" s="330">
        <f t="shared" si="222"/>
        <v>132.87208512537663</v>
      </c>
      <c r="Y346" s="330">
        <f t="shared" si="237"/>
        <v>20.08988392354922</v>
      </c>
      <c r="Z346" s="110">
        <f>IF(H346&gt;0, rate1(1,$L$52,$L$51,$L$54,U346,$L$53,$L$50,Y346),"")</f>
        <v>349.50987588102402</v>
      </c>
      <c r="AA346" s="338">
        <f t="shared" si="223"/>
        <v>3.7434557844702652</v>
      </c>
      <c r="AB346" s="338">
        <f t="shared" si="224"/>
        <v>-6.9219244194813204E-5</v>
      </c>
      <c r="AC346" s="330">
        <f t="shared" si="225"/>
        <v>8.9575146134650389E-3</v>
      </c>
      <c r="AD346" s="330">
        <f t="shared" si="226"/>
        <v>-2.2327621961046842</v>
      </c>
      <c r="AE346" s="330">
        <f t="shared" si="227"/>
        <v>-13.925756972668584</v>
      </c>
      <c r="AF346" s="330">
        <f t="shared" si="228"/>
        <v>685.72502965175067</v>
      </c>
      <c r="AG346" s="330">
        <f t="shared" si="229"/>
        <v>684.63622383462996</v>
      </c>
      <c r="AH346" s="330">
        <f t="shared" si="230"/>
        <v>1.7566629348546985</v>
      </c>
      <c r="AI346" s="330">
        <f t="shared" si="231"/>
        <v>26.526317350090359</v>
      </c>
      <c r="AJ346" s="330">
        <f t="shared" si="232"/>
        <v>13.890731147120691</v>
      </c>
      <c r="AK346" s="339">
        <f t="shared" si="233"/>
        <v>219.54971020405509</v>
      </c>
      <c r="AL346" s="44">
        <f t="shared" si="234"/>
        <v>3.9984084649827545</v>
      </c>
    </row>
    <row r="347" spans="2:38" ht="15" x14ac:dyDescent="0.15">
      <c r="B347" s="330">
        <f t="shared" si="203"/>
        <v>685.72502965175067</v>
      </c>
      <c r="C347" s="330">
        <f t="shared" si="204"/>
        <v>684.63622383462996</v>
      </c>
      <c r="D347" s="330">
        <f t="shared" si="205"/>
        <v>1.7566629348546985</v>
      </c>
      <c r="E347" s="330">
        <f t="shared" si="235"/>
        <v>134.48453738986524</v>
      </c>
      <c r="F347" s="330">
        <f t="shared" si="206"/>
        <v>134.48453738986524</v>
      </c>
      <c r="G347" s="330">
        <f t="shared" si="207"/>
        <v>198.86193929607188</v>
      </c>
      <c r="H347" s="315">
        <f t="shared" si="208"/>
        <v>0.02</v>
      </c>
      <c r="I347" s="330">
        <f t="shared" si="209"/>
        <v>0.87104465369657191</v>
      </c>
      <c r="J347" s="330">
        <f t="shared" si="210"/>
        <v>80</v>
      </c>
      <c r="K347" s="337">
        <f t="shared" si="211"/>
        <v>-1</v>
      </c>
      <c r="L347" s="325">
        <f t="shared" si="212"/>
        <v>1.7366629348546985</v>
      </c>
      <c r="M347" s="325">
        <f t="shared" si="213"/>
        <v>1.7466629348546985</v>
      </c>
      <c r="N347" s="330">
        <f t="shared" si="214"/>
        <v>-2.4538467213107928E-2</v>
      </c>
      <c r="O347" s="330">
        <f t="shared" si="215"/>
        <v>9.7126702178026214E-2</v>
      </c>
      <c r="P347" s="334">
        <f t="shared" si="236"/>
        <v>19.565495100717957</v>
      </c>
      <c r="Q347" s="330">
        <f t="shared" si="216"/>
        <v>122.3020285595907</v>
      </c>
      <c r="R347" s="279">
        <f>IF(H347&gt;0, rate1(1,$L$52,$L$51,$L$54,L347,$L$53,$L$50,P347),"")</f>
        <v>321.60780817429799</v>
      </c>
      <c r="S347" s="325">
        <f t="shared" si="217"/>
        <v>3.9153305515694199</v>
      </c>
      <c r="T347" s="325">
        <f t="shared" si="218"/>
        <v>8.4170445783233912E-3</v>
      </c>
      <c r="U347" s="330">
        <f t="shared" si="219"/>
        <v>1.7566629348546985</v>
      </c>
      <c r="V347" s="338">
        <f t="shared" si="220"/>
        <v>1.7566629348546985</v>
      </c>
      <c r="W347" s="330">
        <f t="shared" si="221"/>
        <v>1.8566833125488458E-4</v>
      </c>
      <c r="X347" s="330">
        <f t="shared" si="222"/>
        <v>125.79662024714702</v>
      </c>
      <c r="Y347" s="330">
        <f t="shared" si="237"/>
        <v>19.790169282845444</v>
      </c>
      <c r="Z347" s="110">
        <f>IF(H347&gt;0, rate1(1,$L$52,$L$51,$L$54,U347,$L$53,$L$50,Y347),"")</f>
        <v>333.73717938130659</v>
      </c>
      <c r="AA347" s="338">
        <f t="shared" si="223"/>
        <v>3.8808400094854698</v>
      </c>
      <c r="AB347" s="338">
        <f t="shared" si="224"/>
        <v>-6.4449372628661087E-5</v>
      </c>
      <c r="AC347" s="330">
        <f t="shared" si="225"/>
        <v>8.4170445783233912E-3</v>
      </c>
      <c r="AD347" s="330">
        <f t="shared" si="226"/>
        <v>-2.3761309345451802</v>
      </c>
      <c r="AE347" s="330">
        <f t="shared" si="227"/>
        <v>-16.503295060084749</v>
      </c>
      <c r="AF347" s="330">
        <f t="shared" si="228"/>
        <v>685.69207413995923</v>
      </c>
      <c r="AG347" s="330">
        <f t="shared" si="229"/>
        <v>684.62780679005164</v>
      </c>
      <c r="AH347" s="330">
        <f t="shared" si="230"/>
        <v>1.73675513286629</v>
      </c>
      <c r="AI347" s="330">
        <f t="shared" si="231"/>
        <v>26.171766867555981</v>
      </c>
      <c r="AJ347" s="330">
        <f t="shared" si="232"/>
        <v>13.898001082361679</v>
      </c>
      <c r="AK347" s="339">
        <f t="shared" si="233"/>
        <v>219.55516876510347</v>
      </c>
      <c r="AL347" s="44">
        <f t="shared" si="234"/>
        <v>4.0005305703707617</v>
      </c>
    </row>
    <row r="348" spans="2:38" ht="15" x14ac:dyDescent="0.15">
      <c r="B348" s="330">
        <f t="shared" si="203"/>
        <v>685.69207413995923</v>
      </c>
      <c r="C348" s="330">
        <f t="shared" si="204"/>
        <v>684.62780679005164</v>
      </c>
      <c r="D348" s="330">
        <f t="shared" si="205"/>
        <v>1.73675513286629</v>
      </c>
      <c r="E348" s="330">
        <f t="shared" si="235"/>
        <v>134.48453738986524</v>
      </c>
      <c r="F348" s="330">
        <f t="shared" si="206"/>
        <v>134.48453738986524</v>
      </c>
      <c r="G348" s="330">
        <f t="shared" si="207"/>
        <v>192.10078309220006</v>
      </c>
      <c r="H348" s="315">
        <f t="shared" si="208"/>
        <v>0.02</v>
      </c>
      <c r="I348" s="330">
        <f t="shared" si="209"/>
        <v>0.85141387992607642</v>
      </c>
      <c r="J348" s="330">
        <f t="shared" si="210"/>
        <v>80</v>
      </c>
      <c r="K348" s="337">
        <f t="shared" si="211"/>
        <v>-1</v>
      </c>
      <c r="L348" s="325">
        <f t="shared" si="212"/>
        <v>1.71675513286629</v>
      </c>
      <c r="M348" s="325">
        <f t="shared" si="213"/>
        <v>1.72675513286629</v>
      </c>
      <c r="N348" s="330">
        <f t="shared" si="214"/>
        <v>-2.4261659672654812E-2</v>
      </c>
      <c r="O348" s="330">
        <f t="shared" si="215"/>
        <v>9.2803795424090119E-2</v>
      </c>
      <c r="P348" s="334">
        <f t="shared" si="236"/>
        <v>19.267738461551289</v>
      </c>
      <c r="Q348" s="330">
        <f t="shared" si="216"/>
        <v>115.46328413328197</v>
      </c>
      <c r="R348" s="279">
        <f>IF(H348&gt;0, rate1(1,$L$52,$L$51,$L$54,L348,$L$53,$L$50,P348),"")</f>
        <v>305.11269414637144</v>
      </c>
      <c r="S348" s="325">
        <f t="shared" si="217"/>
        <v>4.0777246002373246</v>
      </c>
      <c r="T348" s="325">
        <f t="shared" si="218"/>
        <v>7.8829859145889743E-3</v>
      </c>
      <c r="U348" s="330">
        <f t="shared" si="219"/>
        <v>1.73675513286629</v>
      </c>
      <c r="V348" s="338">
        <f t="shared" si="220"/>
        <v>1.73675513286629</v>
      </c>
      <c r="W348" s="330">
        <f t="shared" si="221"/>
        <v>1.8148391546013443E-4</v>
      </c>
      <c r="X348" s="330">
        <f t="shared" si="222"/>
        <v>118.87889473653323</v>
      </c>
      <c r="Y348" s="330">
        <f t="shared" si="237"/>
        <v>19.491551668701462</v>
      </c>
      <c r="Z348" s="110">
        <f>IF(H348&gt;0, rate1(1,$L$52,$L$51,$L$54,U348,$L$53,$L$50,Y348),"")</f>
        <v>317.55686548590012</v>
      </c>
      <c r="AA348" s="338">
        <f t="shared" si="223"/>
        <v>4.0338292805458922</v>
      </c>
      <c r="AB348" s="338">
        <f t="shared" si="224"/>
        <v>-5.9820081711215837E-5</v>
      </c>
      <c r="AC348" s="330">
        <f t="shared" si="225"/>
        <v>7.8829859145889743E-3</v>
      </c>
      <c r="AD348" s="330">
        <f t="shared" si="226"/>
        <v>-2.5371096963380553</v>
      </c>
      <c r="AE348" s="330">
        <f t="shared" si="227"/>
        <v>-19.751958361411951</v>
      </c>
      <c r="AF348" s="330">
        <f t="shared" si="228"/>
        <v>685.65992949437202</v>
      </c>
      <c r="AG348" s="330">
        <f t="shared" si="229"/>
        <v>684.6199238041371</v>
      </c>
      <c r="AH348" s="330">
        <f t="shared" si="230"/>
        <v>1.7168449659176608</v>
      </c>
      <c r="AI348" s="330">
        <f t="shared" si="231"/>
        <v>25.836309225493178</v>
      </c>
      <c r="AJ348" s="330">
        <f t="shared" si="232"/>
        <v>13.905177834924316</v>
      </c>
      <c r="AK348" s="339">
        <f t="shared" si="233"/>
        <v>219.56037333341757</v>
      </c>
      <c r="AL348" s="44">
        <f t="shared" si="234"/>
        <v>4.0026243117201661</v>
      </c>
    </row>
    <row r="349" spans="2:38" ht="15" x14ac:dyDescent="0.15">
      <c r="B349" s="330">
        <f t="shared" si="203"/>
        <v>685.65992949437202</v>
      </c>
      <c r="C349" s="330">
        <f t="shared" si="204"/>
        <v>684.6199238041371</v>
      </c>
      <c r="D349" s="330">
        <f t="shared" si="205"/>
        <v>1.7168449659176608</v>
      </c>
      <c r="E349" s="330">
        <f t="shared" si="235"/>
        <v>134.48453738986524</v>
      </c>
      <c r="F349" s="330">
        <f t="shared" si="206"/>
        <v>134.48453738986524</v>
      </c>
      <c r="G349" s="330">
        <f t="shared" si="207"/>
        <v>185.49385907346755</v>
      </c>
      <c r="H349" s="315">
        <f t="shared" si="208"/>
        <v>0.02</v>
      </c>
      <c r="I349" s="330">
        <f t="shared" si="209"/>
        <v>0.83200455218793656</v>
      </c>
      <c r="J349" s="330">
        <f t="shared" si="210"/>
        <v>80</v>
      </c>
      <c r="K349" s="337">
        <f t="shared" si="211"/>
        <v>-1</v>
      </c>
      <c r="L349" s="325">
        <f t="shared" si="212"/>
        <v>1.6968449659176608</v>
      </c>
      <c r="M349" s="325">
        <f t="shared" si="213"/>
        <v>1.7068449659176608</v>
      </c>
      <c r="N349" s="330">
        <f t="shared" si="214"/>
        <v>-2.3984771549046435E-2</v>
      </c>
      <c r="O349" s="330">
        <f t="shared" si="215"/>
        <v>8.8585489914785542E-2</v>
      </c>
      <c r="P349" s="334">
        <f t="shared" si="236"/>
        <v>18.971094409249346</v>
      </c>
      <c r="Q349" s="330">
        <f t="shared" si="216"/>
        <v>108.7796390063759</v>
      </c>
      <c r="R349" s="279">
        <f>IF(H349&gt;0, rate1(1,$L$52,$L$51,$L$54,L349,$L$53,$L$50,P349),"")</f>
        <v>288.18300574399103</v>
      </c>
      <c r="S349" s="325">
        <f t="shared" si="217"/>
        <v>4.2610502437038837</v>
      </c>
      <c r="T349" s="325">
        <f t="shared" si="218"/>
        <v>7.3549224196572506E-3</v>
      </c>
      <c r="U349" s="330">
        <f t="shared" si="219"/>
        <v>1.7168449659176608</v>
      </c>
      <c r="V349" s="338">
        <f t="shared" si="220"/>
        <v>1.7168449659176608</v>
      </c>
      <c r="W349" s="330">
        <f t="shared" si="221"/>
        <v>1.7734670219926585E-4</v>
      </c>
      <c r="X349" s="330">
        <f t="shared" si="222"/>
        <v>112.11716206044977</v>
      </c>
      <c r="Y349" s="330">
        <f t="shared" si="237"/>
        <v>19.19403988304963</v>
      </c>
      <c r="Z349" s="110">
        <f>IF(H349&gt;0, rate1(1,$L$52,$L$51,$L$54,U349,$L$53,$L$50,Y349),"")</f>
        <v>300.95376519337691</v>
      </c>
      <c r="AA349" s="338">
        <f t="shared" si="223"/>
        <v>4.2054233701131132</v>
      </c>
      <c r="AB349" s="338">
        <f t="shared" si="224"/>
        <v>-5.5327075934124617E-5</v>
      </c>
      <c r="AC349" s="330">
        <f t="shared" si="225"/>
        <v>7.3549224196572506E-3</v>
      </c>
      <c r="AD349" s="330">
        <f t="shared" si="226"/>
        <v>-2.719267295946818</v>
      </c>
      <c r="AE349" s="330">
        <f t="shared" si="227"/>
        <v>-23.908478199645707</v>
      </c>
      <c r="AF349" s="330">
        <f t="shared" si="228"/>
        <v>685.62858980040335</v>
      </c>
      <c r="AG349" s="330">
        <f t="shared" si="229"/>
        <v>684.61256888171749</v>
      </c>
      <c r="AH349" s="330">
        <f t="shared" si="230"/>
        <v>1.6969324180583105</v>
      </c>
      <c r="AI349" s="330">
        <f t="shared" si="231"/>
        <v>25.52170764084207</v>
      </c>
      <c r="AJ349" s="330">
        <f t="shared" si="232"/>
        <v>13.912267198157883</v>
      </c>
      <c r="AK349" s="339">
        <f t="shared" si="233"/>
        <v>219.565336508652</v>
      </c>
      <c r="AL349" s="44">
        <f t="shared" si="234"/>
        <v>4.0046912164582054</v>
      </c>
    </row>
    <row r="350" spans="2:38" ht="15" x14ac:dyDescent="0.15">
      <c r="B350" s="330">
        <f t="shared" si="203"/>
        <v>685.62858980040335</v>
      </c>
      <c r="C350" s="330">
        <f t="shared" si="204"/>
        <v>684.61256888171749</v>
      </c>
      <c r="D350" s="330">
        <f t="shared" si="205"/>
        <v>1.6969324180583105</v>
      </c>
      <c r="E350" s="330">
        <f t="shared" si="235"/>
        <v>134.48453738986524</v>
      </c>
      <c r="F350" s="330">
        <f t="shared" si="206"/>
        <v>134.48453738986524</v>
      </c>
      <c r="G350" s="330">
        <f t="shared" si="207"/>
        <v>179.03941892188627</v>
      </c>
      <c r="H350" s="315">
        <f t="shared" si="208"/>
        <v>0.02</v>
      </c>
      <c r="I350" s="330">
        <f t="shared" si="209"/>
        <v>0.81281673494868301</v>
      </c>
      <c r="J350" s="330">
        <f t="shared" si="210"/>
        <v>80</v>
      </c>
      <c r="K350" s="337">
        <f t="shared" si="211"/>
        <v>-1</v>
      </c>
      <c r="L350" s="325">
        <f t="shared" si="212"/>
        <v>1.6769324180583105</v>
      </c>
      <c r="M350" s="325">
        <f t="shared" si="213"/>
        <v>1.6869324180583105</v>
      </c>
      <c r="N350" s="330">
        <f t="shared" si="214"/>
        <v>-2.3707802603404549E-2</v>
      </c>
      <c r="O350" s="330">
        <f t="shared" si="215"/>
        <v>8.4470975279622884E-2</v>
      </c>
      <c r="P350" s="334">
        <f t="shared" si="236"/>
        <v>18.675572047269934</v>
      </c>
      <c r="Q350" s="330">
        <f t="shared" si="216"/>
        <v>102.24934541938916</v>
      </c>
      <c r="R350" s="279">
        <f>IF(H350&gt;0, rate1(1,$L$52,$L$51,$L$54,L350,$L$53,$L$50,P350),"")</f>
        <v>270.80225522832035</v>
      </c>
      <c r="S350" s="325">
        <f t="shared" si="217"/>
        <v>4.4699302994974897</v>
      </c>
      <c r="T350" s="325">
        <f t="shared" si="218"/>
        <v>6.8323570092568946E-3</v>
      </c>
      <c r="U350" s="330">
        <f t="shared" si="219"/>
        <v>1.6969324180583105</v>
      </c>
      <c r="V350" s="338">
        <f t="shared" si="220"/>
        <v>1.6969324180583105</v>
      </c>
      <c r="W350" s="330">
        <f t="shared" si="221"/>
        <v>1.7325670521461944E-4</v>
      </c>
      <c r="X350" s="330">
        <f t="shared" si="222"/>
        <v>105.50967471970978</v>
      </c>
      <c r="Y350" s="330">
        <f t="shared" si="237"/>
        <v>18.897642896024291</v>
      </c>
      <c r="Z350" s="110">
        <f>IF(H350&gt;0, rate1(1,$L$52,$L$51,$L$54,U350,$L$53,$L$50,Y350),"")</f>
        <v>283.91196963197012</v>
      </c>
      <c r="AA350" s="338">
        <f t="shared" si="223"/>
        <v>4.3994772173577363</v>
      </c>
      <c r="AB350" s="338">
        <f t="shared" si="224"/>
        <v>-5.0965690939174538E-5</v>
      </c>
      <c r="AC350" s="330">
        <f t="shared" si="225"/>
        <v>6.8323570092568946E-3</v>
      </c>
      <c r="AD350" s="330">
        <f t="shared" si="226"/>
        <v>-2.9272475037388679</v>
      </c>
      <c r="AE350" s="330">
        <f t="shared" si="227"/>
        <v>-29.319251634415448</v>
      </c>
      <c r="AF350" s="330">
        <f t="shared" si="228"/>
        <v>685.59804964079069</v>
      </c>
      <c r="AG350" s="330">
        <f t="shared" si="229"/>
        <v>684.60573652470828</v>
      </c>
      <c r="AH350" s="330">
        <f t="shared" si="230"/>
        <v>1.6770174727719043</v>
      </c>
      <c r="AI350" s="330">
        <f t="shared" si="231"/>
        <v>25.230059489336078</v>
      </c>
      <c r="AJ350" s="330">
        <f t="shared" si="232"/>
        <v>13.919275548016032</v>
      </c>
      <c r="AK350" s="339">
        <f t="shared" si="233"/>
        <v>219.57007062869243</v>
      </c>
      <c r="AL350" s="44">
        <f t="shared" si="234"/>
        <v>4.0067329530694726</v>
      </c>
    </row>
    <row r="351" spans="2:38" ht="15" x14ac:dyDescent="0.15">
      <c r="B351" s="330">
        <f t="shared" si="203"/>
        <v>685.59804964079069</v>
      </c>
      <c r="C351" s="330">
        <f t="shared" si="204"/>
        <v>684.60573652470828</v>
      </c>
      <c r="D351" s="330">
        <f t="shared" si="205"/>
        <v>1.6770174727719043</v>
      </c>
      <c r="E351" s="330">
        <f t="shared" si="235"/>
        <v>134.48453738986524</v>
      </c>
      <c r="F351" s="330">
        <f t="shared" si="206"/>
        <v>134.48453738986524</v>
      </c>
      <c r="G351" s="330">
        <f t="shared" si="207"/>
        <v>172.73571334986883</v>
      </c>
      <c r="H351" s="315">
        <f t="shared" si="208"/>
        <v>0.02</v>
      </c>
      <c r="I351" s="330">
        <f t="shared" si="209"/>
        <v>0.79385049286593135</v>
      </c>
      <c r="J351" s="330">
        <f t="shared" si="210"/>
        <v>80</v>
      </c>
      <c r="K351" s="337">
        <f t="shared" si="211"/>
        <v>-1</v>
      </c>
      <c r="L351" s="325">
        <f t="shared" si="212"/>
        <v>1.6570174727719043</v>
      </c>
      <c r="M351" s="325">
        <f t="shared" si="213"/>
        <v>1.6670174727719043</v>
      </c>
      <c r="N351" s="330">
        <f t="shared" si="214"/>
        <v>-2.3430752588825099E-2</v>
      </c>
      <c r="O351" s="330">
        <f t="shared" si="215"/>
        <v>8.0459494451632363E-2</v>
      </c>
      <c r="P351" s="334">
        <f t="shared" si="236"/>
        <v>18.38118065678653</v>
      </c>
      <c r="Q351" s="330">
        <f t="shared" si="216"/>
        <v>95.870654644187795</v>
      </c>
      <c r="R351" s="279">
        <f>IF(H351&gt;0, rate1(1,$L$52,$L$51,$L$54,L351,$L$53,$L$50,P351),"")</f>
        <v>252.95313490960243</v>
      </c>
      <c r="S351" s="325">
        <f t="shared" si="217"/>
        <v>4.7105143089425461</v>
      </c>
      <c r="T351" s="325">
        <f t="shared" si="218"/>
        <v>6.3146913440963372E-3</v>
      </c>
      <c r="U351" s="330">
        <f t="shared" si="219"/>
        <v>1.6770174727719043</v>
      </c>
      <c r="V351" s="338">
        <f t="shared" si="220"/>
        <v>1.6770174727719043</v>
      </c>
      <c r="W351" s="330">
        <f t="shared" si="221"/>
        <v>1.6921393828850384E-4</v>
      </c>
      <c r="X351" s="330">
        <f t="shared" si="222"/>
        <v>99.054684247253221</v>
      </c>
      <c r="Y351" s="330">
        <f t="shared" si="237"/>
        <v>18.602369851207261</v>
      </c>
      <c r="Z351" s="110">
        <f>IF(H351&gt;0, rate1(1,$L$52,$L$51,$L$54,U351,$L$53,$L$50,Y351),"")</f>
        <v>266.41478526826256</v>
      </c>
      <c r="AA351" s="338">
        <f t="shared" si="223"/>
        <v>4.6210364607866907</v>
      </c>
      <c r="AB351" s="338">
        <f t="shared" si="224"/>
        <v>-4.6730802111763641E-5</v>
      </c>
      <c r="AC351" s="330">
        <f t="shared" si="225"/>
        <v>6.3146913440963372E-3</v>
      </c>
      <c r="AD351" s="330">
        <f t="shared" si="226"/>
        <v>-3.1672173523885983</v>
      </c>
      <c r="AE351" s="330">
        <f t="shared" si="227"/>
        <v>-36.505509404097481</v>
      </c>
      <c r="AF351" s="330">
        <f t="shared" si="228"/>
        <v>685.56830419685775</v>
      </c>
      <c r="AG351" s="330">
        <f t="shared" si="229"/>
        <v>684.5994218333642</v>
      </c>
      <c r="AH351" s="330">
        <f t="shared" si="230"/>
        <v>1.6571001129489442</v>
      </c>
      <c r="AI351" s="330">
        <f t="shared" si="231"/>
        <v>24.963878571234197</v>
      </c>
      <c r="AJ351" s="330">
        <f t="shared" si="232"/>
        <v>13.926209958730263</v>
      </c>
      <c r="AK351" s="339">
        <f t="shared" si="233"/>
        <v>219.57458780388276</v>
      </c>
      <c r="AL351" s="44">
        <f t="shared" si="234"/>
        <v>4.0087513578286194</v>
      </c>
    </row>
    <row r="352" spans="2:38" ht="15" x14ac:dyDescent="0.15">
      <c r="B352" s="330">
        <f t="shared" si="203"/>
        <v>685.56830419685775</v>
      </c>
      <c r="C352" s="330">
        <f t="shared" si="204"/>
        <v>684.5994218333642</v>
      </c>
      <c r="D352" s="330">
        <f t="shared" si="205"/>
        <v>1.6571001129489442</v>
      </c>
      <c r="E352" s="330">
        <f t="shared" si="235"/>
        <v>134.48453738986524</v>
      </c>
      <c r="F352" s="330">
        <f t="shared" si="206"/>
        <v>134.48453738986524</v>
      </c>
      <c r="G352" s="330">
        <f t="shared" si="207"/>
        <v>166.58099209837872</v>
      </c>
      <c r="H352" s="315">
        <f t="shared" si="208"/>
        <v>0.02</v>
      </c>
      <c r="I352" s="330">
        <f t="shared" si="209"/>
        <v>0.77510589079483916</v>
      </c>
      <c r="J352" s="330">
        <f t="shared" si="210"/>
        <v>80</v>
      </c>
      <c r="K352" s="337">
        <f t="shared" si="211"/>
        <v>-1</v>
      </c>
      <c r="L352" s="325">
        <f t="shared" si="212"/>
        <v>1.6371001129489442</v>
      </c>
      <c r="M352" s="325">
        <f t="shared" si="213"/>
        <v>1.6471001129489442</v>
      </c>
      <c r="N352" s="330">
        <f t="shared" si="214"/>
        <v>-2.3153621249988987E-2</v>
      </c>
      <c r="O352" s="330">
        <f t="shared" si="215"/>
        <v>7.6550354021212463E-2</v>
      </c>
      <c r="P352" s="334">
        <f t="shared" si="236"/>
        <v>18.087929702353488</v>
      </c>
      <c r="Q352" s="330">
        <f t="shared" si="216"/>
        <v>89.641816982165039</v>
      </c>
      <c r="R352" s="279">
        <f>IF(H352&gt;0, rate1(1,$L$52,$L$51,$L$54,L352,$L$53,$L$50,P352),"")</f>
        <v>234.61746653085473</v>
      </c>
      <c r="S352" s="325">
        <f t="shared" si="217"/>
        <v>4.9911785529974111</v>
      </c>
      <c r="T352" s="325">
        <f t="shared" si="218"/>
        <v>5.8011990550010367E-3</v>
      </c>
      <c r="U352" s="330">
        <f t="shared" si="219"/>
        <v>1.6571001129489442</v>
      </c>
      <c r="V352" s="338">
        <f t="shared" si="220"/>
        <v>1.6571001129489442</v>
      </c>
      <c r="W352" s="330">
        <f t="shared" si="221"/>
        <v>1.6521841524386183E-4</v>
      </c>
      <c r="X352" s="330">
        <f t="shared" si="222"/>
        <v>92.750441206350843</v>
      </c>
      <c r="Y352" s="330">
        <f t="shared" si="237"/>
        <v>18.308230071102681</v>
      </c>
      <c r="Z352" s="110">
        <f>IF(H352&gt;0, rate1(1,$L$52,$L$51,$L$54,U352,$L$53,$L$50,Y352),"")</f>
        <v>248.44468586790668</v>
      </c>
      <c r="AA352" s="338">
        <f t="shared" si="223"/>
        <v>4.8768463047184811</v>
      </c>
      <c r="AB352" s="338">
        <f t="shared" si="224"/>
        <v>-4.2616704985899417E-5</v>
      </c>
      <c r="AC352" s="330">
        <f t="shared" si="225"/>
        <v>5.8011990550010367E-3</v>
      </c>
      <c r="AD352" s="330">
        <f t="shared" si="226"/>
        <v>-3.4475631348589237</v>
      </c>
      <c r="AE352" s="330">
        <f t="shared" si="227"/>
        <v>-46.277371820928828</v>
      </c>
      <c r="AF352" s="330">
        <f t="shared" si="228"/>
        <v>685.53934937655276</v>
      </c>
      <c r="AG352" s="330">
        <f t="shared" si="229"/>
        <v>684.59362063430922</v>
      </c>
      <c r="AH352" s="330">
        <f t="shared" si="230"/>
        <v>1.6371803208577198</v>
      </c>
      <c r="AI352" s="330">
        <f t="shared" si="231"/>
        <v>24.726202787796776</v>
      </c>
      <c r="AJ352" s="330">
        <f t="shared" si="232"/>
        <v>13.93307834839354</v>
      </c>
      <c r="AK352" s="339">
        <f t="shared" si="233"/>
        <v>219.57889995725574</v>
      </c>
      <c r="AL352" s="44">
        <f t="shared" si="234"/>
        <v>4.0107484681143184</v>
      </c>
    </row>
    <row r="353" spans="2:38" ht="15" x14ac:dyDescent="0.15">
      <c r="B353" s="330">
        <f t="shared" si="203"/>
        <v>685.53934937655276</v>
      </c>
      <c r="C353" s="330">
        <f t="shared" si="204"/>
        <v>684.59362063430922</v>
      </c>
      <c r="D353" s="330">
        <f t="shared" si="205"/>
        <v>1.6371803208577198</v>
      </c>
      <c r="E353" s="330">
        <f t="shared" si="235"/>
        <v>134.48453738986524</v>
      </c>
      <c r="F353" s="330">
        <f t="shared" si="206"/>
        <v>134.48453738986524</v>
      </c>
      <c r="G353" s="330">
        <f t="shared" si="207"/>
        <v>160.57350393501142</v>
      </c>
      <c r="H353" s="315">
        <f t="shared" si="208"/>
        <v>0.02</v>
      </c>
      <c r="I353" s="330">
        <f t="shared" si="209"/>
        <v>0.75658299379483651</v>
      </c>
      <c r="J353" s="330">
        <f t="shared" si="210"/>
        <v>80</v>
      </c>
      <c r="K353" s="337">
        <f t="shared" si="211"/>
        <v>-1</v>
      </c>
      <c r="L353" s="325">
        <f t="shared" si="212"/>
        <v>1.6171803208577198</v>
      </c>
      <c r="M353" s="325">
        <f t="shared" si="213"/>
        <v>1.6271803208577198</v>
      </c>
      <c r="N353" s="330">
        <f t="shared" si="214"/>
        <v>-2.2876408322750841E-2</v>
      </c>
      <c r="O353" s="330">
        <f t="shared" si="215"/>
        <v>7.2742937197796342E-2</v>
      </c>
      <c r="P353" s="334">
        <f t="shared" si="236"/>
        <v>17.795828837822445</v>
      </c>
      <c r="Q353" s="330">
        <f t="shared" si="216"/>
        <v>83.561081762349659</v>
      </c>
      <c r="R353" s="279">
        <f>IF(H353&gt;0, rate1(1,$L$52,$L$51,$L$54,L353,$L$53,$L$50,P353),"")</f>
        <v>215.77614690851905</v>
      </c>
      <c r="S353" s="325">
        <f t="shared" si="217"/>
        <v>5.3236535756743439</v>
      </c>
      <c r="T353" s="325">
        <f t="shared" si="218"/>
        <v>5.2909901134211229E-3</v>
      </c>
      <c r="U353" s="330">
        <f t="shared" si="219"/>
        <v>1.6371803208577198</v>
      </c>
      <c r="V353" s="338">
        <f t="shared" si="220"/>
        <v>1.6371803208577198</v>
      </c>
      <c r="W353" s="330">
        <f t="shared" si="221"/>
        <v>1.6127014994915534E-4</v>
      </c>
      <c r="X353" s="330">
        <f t="shared" si="222"/>
        <v>86.59519518874032</v>
      </c>
      <c r="Y353" s="330">
        <f t="shared" si="237"/>
        <v>18.015233062852122</v>
      </c>
      <c r="Z353" s="110">
        <f>IF(H353&gt;0, rate1(1,$L$52,$L$51,$L$54,U353,$L$53,$L$50,Y353),"")</f>
        <v>229.98326093313057</v>
      </c>
      <c r="AA353" s="338">
        <f t="shared" si="223"/>
        <v>5.1761485902566813</v>
      </c>
      <c r="AB353" s="338">
        <f t="shared" si="224"/>
        <v>-3.8616956859584132E-5</v>
      </c>
      <c r="AC353" s="330">
        <f t="shared" si="225"/>
        <v>5.2909901134211229E-3</v>
      </c>
      <c r="AD353" s="330">
        <f t="shared" si="226"/>
        <v>-3.780010843200786</v>
      </c>
      <c r="AE353" s="330">
        <f t="shared" si="227"/>
        <v>-59.942668357711064</v>
      </c>
      <c r="AF353" s="330">
        <f t="shared" si="228"/>
        <v>685.51118197811661</v>
      </c>
      <c r="AG353" s="330">
        <f t="shared" si="229"/>
        <v>684.58832964419582</v>
      </c>
      <c r="AH353" s="330">
        <f t="shared" si="230"/>
        <v>1.6172580781134007</v>
      </c>
      <c r="AI353" s="330">
        <f t="shared" si="231"/>
        <v>24.520736834105683</v>
      </c>
      <c r="AJ353" s="330">
        <f t="shared" si="232"/>
        <v>13.939889664180791</v>
      </c>
      <c r="AK353" s="339">
        <f t="shared" si="233"/>
        <v>219.58301887264696</v>
      </c>
      <c r="AL353" s="44">
        <f t="shared" si="234"/>
        <v>4.012726564337342</v>
      </c>
    </row>
    <row r="354" spans="2:38" ht="15" x14ac:dyDescent="0.15">
      <c r="B354" s="330">
        <f t="shared" si="203"/>
        <v>685.51118197811661</v>
      </c>
      <c r="C354" s="330">
        <f t="shared" si="204"/>
        <v>684.58832964419582</v>
      </c>
      <c r="D354" s="330">
        <f t="shared" si="205"/>
        <v>1.6172580781134007</v>
      </c>
      <c r="E354" s="330">
        <f t="shared" si="235"/>
        <v>134.48453738986524</v>
      </c>
      <c r="F354" s="330">
        <f t="shared" si="206"/>
        <v>134.48453738986524</v>
      </c>
      <c r="G354" s="330">
        <f t="shared" si="207"/>
        <v>154.711496651999</v>
      </c>
      <c r="H354" s="315">
        <f t="shared" si="208"/>
        <v>0.02</v>
      </c>
      <c r="I354" s="330">
        <f t="shared" si="209"/>
        <v>0.73828186713662947</v>
      </c>
      <c r="J354" s="330">
        <f t="shared" si="210"/>
        <v>80</v>
      </c>
      <c r="K354" s="337">
        <f t="shared" si="211"/>
        <v>-1</v>
      </c>
      <c r="L354" s="325">
        <f t="shared" si="212"/>
        <v>1.5972580781134007</v>
      </c>
      <c r="M354" s="325">
        <f t="shared" si="213"/>
        <v>1.6072580781134007</v>
      </c>
      <c r="N354" s="330">
        <f t="shared" si="214"/>
        <v>-2.2599113533701587E-2</v>
      </c>
      <c r="O354" s="330">
        <f t="shared" si="215"/>
        <v>6.9036720198757617E-2</v>
      </c>
      <c r="P354" s="334">
        <f t="shared" si="236"/>
        <v>17.504887912524296</v>
      </c>
      <c r="Q354" s="330">
        <f t="shared" si="216"/>
        <v>77.626697339440597</v>
      </c>
      <c r="R354" s="279">
        <f>IF(H354&gt;0, rate1(1,$L$52,$L$51,$L$54,L354,$L$53,$L$50,P354),"")</f>
        <v>196.40908950669458</v>
      </c>
      <c r="S354" s="325">
        <f t="shared" si="217"/>
        <v>5.7249193935664762</v>
      </c>
      <c r="T354" s="325">
        <f t="shared" si="218"/>
        <v>4.7829627664067436E-3</v>
      </c>
      <c r="U354" s="330">
        <f t="shared" si="219"/>
        <v>1.6172580781134007</v>
      </c>
      <c r="V354" s="338">
        <f t="shared" si="220"/>
        <v>1.6172580781134007</v>
      </c>
      <c r="W354" s="330">
        <f t="shared" si="221"/>
        <v>1.5736915631836546E-4</v>
      </c>
      <c r="X354" s="330">
        <f t="shared" si="222"/>
        <v>80.587194812689631</v>
      </c>
      <c r="Y354" s="330">
        <f t="shared" si="237"/>
        <v>17.723388524203543</v>
      </c>
      <c r="Z354" s="110">
        <f>IF(H354&gt;0, rate1(1,$L$52,$L$51,$L$54,U354,$L$53,$L$50,Y354),"")</f>
        <v>211.01116031515659</v>
      </c>
      <c r="AA354" s="338">
        <f t="shared" si="223"/>
        <v>5.5319782281798249</v>
      </c>
      <c r="AB354" s="338">
        <f t="shared" si="224"/>
        <v>-3.4724164238001977E-5</v>
      </c>
      <c r="AC354" s="330">
        <f t="shared" si="225"/>
        <v>4.7829627664067436E-3</v>
      </c>
      <c r="AD354" s="330">
        <f t="shared" si="226"/>
        <v>-4.1815086122916307</v>
      </c>
      <c r="AE354" s="330">
        <f t="shared" si="227"/>
        <v>-79.710074859453812</v>
      </c>
      <c r="AF354" s="330">
        <f t="shared" si="228"/>
        <v>685.4837999018165</v>
      </c>
      <c r="AG354" s="330">
        <f t="shared" si="229"/>
        <v>684.58354668142943</v>
      </c>
      <c r="AH354" s="330">
        <f t="shared" si="230"/>
        <v>1.5973333656452999</v>
      </c>
      <c r="AI354" s="330">
        <f t="shared" si="231"/>
        <v>24.352043881572584</v>
      </c>
      <c r="AJ354" s="330">
        <f t="shared" si="232"/>
        <v>13.946654120814561</v>
      </c>
      <c r="AK354" s="339">
        <f t="shared" si="233"/>
        <v>219.58695625327948</v>
      </c>
      <c r="AL354" s="44">
        <f t="shared" si="234"/>
        <v>4.0146882232840708</v>
      </c>
    </row>
    <row r="355" spans="2:38" ht="15" x14ac:dyDescent="0.15">
      <c r="B355" s="330">
        <f t="shared" si="203"/>
        <v>685.4837999018165</v>
      </c>
      <c r="C355" s="330">
        <f t="shared" si="204"/>
        <v>684.58354668142943</v>
      </c>
      <c r="D355" s="330">
        <f t="shared" si="205"/>
        <v>1.5973333656452999</v>
      </c>
      <c r="E355" s="330">
        <f t="shared" si="235"/>
        <v>134.48453738986524</v>
      </c>
      <c r="F355" s="330">
        <f t="shared" si="206"/>
        <v>134.48453738986524</v>
      </c>
      <c r="G355" s="330">
        <f t="shared" si="207"/>
        <v>148.99321706418746</v>
      </c>
      <c r="H355" s="315">
        <f t="shared" si="208"/>
        <v>0.02</v>
      </c>
      <c r="I355" s="330">
        <f t="shared" si="209"/>
        <v>0.72020257630965723</v>
      </c>
      <c r="J355" s="330">
        <f t="shared" si="210"/>
        <v>80</v>
      </c>
      <c r="K355" s="337">
        <f t="shared" si="211"/>
        <v>-1</v>
      </c>
      <c r="L355" s="325">
        <f t="shared" si="212"/>
        <v>1.5773333656452999</v>
      </c>
      <c r="M355" s="325">
        <f t="shared" si="213"/>
        <v>1.5873333656452999</v>
      </c>
      <c r="N355" s="330">
        <f t="shared" si="214"/>
        <v>-2.2321736599707043E-2</v>
      </c>
      <c r="O355" s="330">
        <f t="shared" si="215"/>
        <v>6.5431293198930041E-2</v>
      </c>
      <c r="P355" s="334">
        <f t="shared" si="236"/>
        <v>17.215116977734546</v>
      </c>
      <c r="Q355" s="330">
        <f t="shared" si="216"/>
        <v>71.836911091815324</v>
      </c>
      <c r="R355" s="279">
        <f>IF(H355&gt;0, rate1(1,$L$52,$L$51,$L$54,L355,$L$53,$L$50,P355),"")</f>
        <v>176.49516158970823</v>
      </c>
      <c r="S355" s="325">
        <f t="shared" si="217"/>
        <v>6.2205579716950767</v>
      </c>
      <c r="T355" s="325">
        <f t="shared" si="218"/>
        <v>4.2757377124689492E-3</v>
      </c>
      <c r="U355" s="330">
        <f t="shared" si="219"/>
        <v>1.5973333656452999</v>
      </c>
      <c r="V355" s="338">
        <f t="shared" si="220"/>
        <v>1.5973333656452999</v>
      </c>
      <c r="W355" s="330">
        <f t="shared" si="221"/>
        <v>1.5351544830877195E-4</v>
      </c>
      <c r="X355" s="330">
        <f t="shared" si="222"/>
        <v>74.724687721035366</v>
      </c>
      <c r="Y355" s="330">
        <f t="shared" si="237"/>
        <v>17.432706349751044</v>
      </c>
      <c r="Z355" s="110">
        <f>IF(H355&gt;0, rate1(1,$L$52,$L$51,$L$54,U355,$L$53,$L$50,Y355),"")</f>
        <v>191.508034670158</v>
      </c>
      <c r="AA355" s="338">
        <f t="shared" si="223"/>
        <v>5.9633679309141439</v>
      </c>
      <c r="AB355" s="338">
        <f t="shared" si="224"/>
        <v>-3.0929693394802942E-5</v>
      </c>
      <c r="AC355" s="330">
        <f t="shared" si="225"/>
        <v>4.2757377124689492E-3</v>
      </c>
      <c r="AD355" s="330">
        <f t="shared" si="226"/>
        <v>-4.6775553939325603</v>
      </c>
      <c r="AE355" s="330">
        <f t="shared" si="227"/>
        <v>-109.51830956276318</v>
      </c>
      <c r="AF355" s="330">
        <f t="shared" si="228"/>
        <v>685.45720242750428</v>
      </c>
      <c r="AG355" s="330">
        <f t="shared" si="229"/>
        <v>684.57927094371701</v>
      </c>
      <c r="AH355" s="330">
        <f t="shared" si="230"/>
        <v>1.5774061636619492</v>
      </c>
      <c r="AI355" s="330">
        <f t="shared" si="231"/>
        <v>24.225806951063049</v>
      </c>
      <c r="AJ355" s="330">
        <f t="shared" si="232"/>
        <v>13.9533835116343</v>
      </c>
      <c r="AK355" s="339">
        <f t="shared" si="233"/>
        <v>219.59072379443492</v>
      </c>
      <c r="AL355" s="44">
        <f t="shared" si="234"/>
        <v>4.0166363867945964</v>
      </c>
    </row>
    <row r="356" spans="2:38" ht="15" x14ac:dyDescent="0.15">
      <c r="B356" s="330">
        <f t="shared" si="203"/>
        <v>685.45720242750428</v>
      </c>
      <c r="C356" s="330">
        <f t="shared" si="204"/>
        <v>684.57927094371701</v>
      </c>
      <c r="D356" s="330">
        <f t="shared" si="205"/>
        <v>1.5774061636619492</v>
      </c>
      <c r="E356" s="330">
        <f t="shared" si="235"/>
        <v>134.48453738986524</v>
      </c>
      <c r="F356" s="330">
        <f t="shared" si="206"/>
        <v>134.48453738986524</v>
      </c>
      <c r="G356" s="330">
        <f t="shared" si="207"/>
        <v>143.41691100691955</v>
      </c>
      <c r="H356" s="315">
        <f t="shared" si="208"/>
        <v>0.02</v>
      </c>
      <c r="I356" s="330">
        <f t="shared" si="209"/>
        <v>0.70234518702982318</v>
      </c>
      <c r="J356" s="330">
        <f t="shared" si="210"/>
        <v>80</v>
      </c>
      <c r="K356" s="337">
        <f t="shared" si="211"/>
        <v>-1</v>
      </c>
      <c r="L356" s="325">
        <f t="shared" si="212"/>
        <v>1.5574061636619492</v>
      </c>
      <c r="M356" s="325">
        <f t="shared" si="213"/>
        <v>1.5674061636619492</v>
      </c>
      <c r="N356" s="330">
        <f t="shared" si="214"/>
        <v>-2.2044277227407871E-2</v>
      </c>
      <c r="O356" s="330">
        <f t="shared" si="215"/>
        <v>6.1926387432515551E-2</v>
      </c>
      <c r="P356" s="334">
        <f t="shared" si="236"/>
        <v>16.9265262934356</v>
      </c>
      <c r="Q356" s="330">
        <f t="shared" si="216"/>
        <v>66.189969419444509</v>
      </c>
      <c r="R356" s="279">
        <f>IF(H356&gt;0, rate1(1,$L$52,$L$51,$L$54,L356,$L$53,$L$50,P356),"")</f>
        <v>156.01211656181675</v>
      </c>
      <c r="S356" s="325">
        <f t="shared" si="217"/>
        <v>6.8510652862842996</v>
      </c>
      <c r="T356" s="325">
        <f t="shared" si="218"/>
        <v>3.7675664428292546E-3</v>
      </c>
      <c r="U356" s="330">
        <f t="shared" si="219"/>
        <v>1.5774061636619492</v>
      </c>
      <c r="V356" s="338">
        <f t="shared" si="220"/>
        <v>1.5774061636619492</v>
      </c>
      <c r="W356" s="330">
        <f t="shared" si="221"/>
        <v>1.4970903993027918E-4</v>
      </c>
      <c r="X356" s="330">
        <f t="shared" si="222"/>
        <v>69.005920579129423</v>
      </c>
      <c r="Y356" s="330">
        <f t="shared" si="237"/>
        <v>17.14319663745815</v>
      </c>
      <c r="Z356" s="110">
        <f>IF(H356&gt;0, rate1(1,$L$52,$L$51,$L$54,U356,$L$53,$L$50,Y356),"")</f>
        <v>171.45247139410338</v>
      </c>
      <c r="AA356" s="338">
        <f t="shared" si="223"/>
        <v>6.4993041137875531</v>
      </c>
      <c r="AB356" s="338">
        <f t="shared" si="224"/>
        <v>-2.7223269859714958E-5</v>
      </c>
      <c r="AC356" s="330">
        <f t="shared" si="225"/>
        <v>3.7675664428292546E-3</v>
      </c>
      <c r="AD356" s="330">
        <f t="shared" si="226"/>
        <v>-5.3084664340998318</v>
      </c>
      <c r="AE356" s="330">
        <f t="shared" si="227"/>
        <v>-156.878573279287</v>
      </c>
      <c r="AF356" s="330">
        <f t="shared" si="228"/>
        <v>685.43139058383406</v>
      </c>
      <c r="AG356" s="330">
        <f t="shared" si="229"/>
        <v>684.57550337727423</v>
      </c>
      <c r="AH356" s="330">
        <f t="shared" si="230"/>
        <v>1.5574764516141921</v>
      </c>
      <c r="AI356" s="330">
        <f t="shared" si="231"/>
        <v>24.149191267054121</v>
      </c>
      <c r="AJ356" s="330">
        <f t="shared" si="232"/>
        <v>13.960091620319593</v>
      </c>
      <c r="AK356" s="339">
        <f t="shared" si="233"/>
        <v>219.59433327534853</v>
      </c>
      <c r="AL356" s="44">
        <f t="shared" si="234"/>
        <v>4.0185744513506814</v>
      </c>
    </row>
    <row r="357" spans="2:38" ht="15" x14ac:dyDescent="0.15">
      <c r="B357" s="330">
        <f t="shared" si="203"/>
        <v>685.43139058383406</v>
      </c>
      <c r="C357" s="330">
        <f t="shared" si="204"/>
        <v>684.57550337727423</v>
      </c>
      <c r="D357" s="330">
        <f t="shared" si="205"/>
        <v>1.5574764516141921</v>
      </c>
      <c r="E357" s="330">
        <f t="shared" si="235"/>
        <v>134.48453738986524</v>
      </c>
      <c r="F357" s="330">
        <f t="shared" si="206"/>
        <v>134.48453738986524</v>
      </c>
      <c r="G357" s="330">
        <f t="shared" si="207"/>
        <v>137.98082333392233</v>
      </c>
      <c r="H357" s="315">
        <f t="shared" si="208"/>
        <v>0.02</v>
      </c>
      <c r="I357" s="330">
        <f t="shared" si="209"/>
        <v>0.68470976524786242</v>
      </c>
      <c r="J357" s="330">
        <f t="shared" si="210"/>
        <v>80</v>
      </c>
      <c r="K357" s="337">
        <f t="shared" si="211"/>
        <v>-1</v>
      </c>
      <c r="L357" s="325">
        <f t="shared" si="212"/>
        <v>1.5374764516141921</v>
      </c>
      <c r="M357" s="325">
        <f t="shared" si="213"/>
        <v>1.5474764516141921</v>
      </c>
      <c r="N357" s="330">
        <f t="shared" si="214"/>
        <v>-2.1766735112702218E-2</v>
      </c>
      <c r="O357" s="330">
        <f t="shared" si="215"/>
        <v>5.852191072055235E-2</v>
      </c>
      <c r="P357" s="334">
        <f t="shared" si="236"/>
        <v>16.639126335399009</v>
      </c>
      <c r="Q357" s="330">
        <f t="shared" si="216"/>
        <v>60.684117741815101</v>
      </c>
      <c r="R357" s="279">
        <f>IF(H357&gt;0, rate1(1,$L$52,$L$51,$L$54,L357,$L$53,$L$50,P357),"")</f>
        <v>134.93652106373833</v>
      </c>
      <c r="S357" s="325">
        <f t="shared" si="217"/>
        <v>7.6847020910930137</v>
      </c>
      <c r="T357" s="325">
        <f t="shared" si="218"/>
        <v>3.2562012212489105E-3</v>
      </c>
      <c r="U357" s="330">
        <f t="shared" si="219"/>
        <v>1.5574764516141921</v>
      </c>
      <c r="V357" s="338">
        <f t="shared" si="220"/>
        <v>1.5574764516141921</v>
      </c>
      <c r="W357" s="330">
        <f t="shared" si="221"/>
        <v>1.4594994523986493E-4</v>
      </c>
      <c r="X357" s="330">
        <f t="shared" si="222"/>
        <v>63.429139072796119</v>
      </c>
      <c r="Y357" s="330">
        <f t="shared" si="237"/>
        <v>16.854869695486514</v>
      </c>
      <c r="Z357" s="110">
        <f>IF(H357&gt;0, rate1(1,$L$52,$L$51,$L$54,U357,$L$53,$L$50,Y357),"")</f>
        <v>150.82192563571684</v>
      </c>
      <c r="AA357" s="338">
        <f t="shared" si="223"/>
        <v>7.1863081865559479</v>
      </c>
      <c r="AB357" s="338">
        <f t="shared" si="224"/>
        <v>-2.3592414221626167E-5</v>
      </c>
      <c r="AC357" s="330">
        <f t="shared" si="225"/>
        <v>3.2562012212489105E-3</v>
      </c>
      <c r="AD357" s="330">
        <f t="shared" si="226"/>
        <v>-6.1421265582380178</v>
      </c>
      <c r="AE357" s="330">
        <f t="shared" si="227"/>
        <v>-237.38260261705278</v>
      </c>
      <c r="AF357" s="330">
        <f t="shared" si="228"/>
        <v>685.40636764750013</v>
      </c>
      <c r="AG357" s="330">
        <f t="shared" si="229"/>
        <v>684.572247176053</v>
      </c>
      <c r="AH357" s="330">
        <f t="shared" si="230"/>
        <v>1.5375442081553932</v>
      </c>
      <c r="AI357" s="330">
        <f t="shared" si="231"/>
        <v>24.131355955967017</v>
      </c>
      <c r="AJ357" s="330">
        <f t="shared" si="232"/>
        <v>13.966794774751806</v>
      </c>
      <c r="AK357" s="339">
        <f t="shared" si="233"/>
        <v>219.59779667776337</v>
      </c>
      <c r="AL357" s="44">
        <f t="shared" si="234"/>
        <v>4.0205063866520456</v>
      </c>
    </row>
    <row r="358" spans="2:38" ht="15" x14ac:dyDescent="0.15">
      <c r="B358" s="330">
        <f t="shared" si="203"/>
        <v>685.40636764750013</v>
      </c>
      <c r="C358" s="330">
        <f t="shared" si="204"/>
        <v>684.572247176053</v>
      </c>
      <c r="D358" s="330">
        <f t="shared" si="205"/>
        <v>1.5375442081553932</v>
      </c>
      <c r="E358" s="330">
        <f t="shared" si="235"/>
        <v>134.48453738986524</v>
      </c>
      <c r="F358" s="330">
        <f t="shared" si="206"/>
        <v>134.48453738986524</v>
      </c>
      <c r="G358" s="330">
        <f t="shared" si="207"/>
        <v>132.68319791499368</v>
      </c>
      <c r="H358" s="315">
        <f t="shared" si="208"/>
        <v>0.02</v>
      </c>
      <c r="I358" s="330">
        <f t="shared" si="209"/>
        <v>0.66729637715770884</v>
      </c>
      <c r="J358" s="330">
        <f t="shared" si="210"/>
        <v>80</v>
      </c>
      <c r="K358" s="337">
        <f t="shared" si="211"/>
        <v>-1</v>
      </c>
      <c r="L358" s="325">
        <f t="shared" si="212"/>
        <v>1.5175442081553931</v>
      </c>
      <c r="M358" s="325">
        <f t="shared" si="213"/>
        <v>1.5275442081553932</v>
      </c>
      <c r="N358" s="330">
        <f t="shared" si="214"/>
        <v>-2.1489109940180828E-2</v>
      </c>
      <c r="O358" s="330">
        <f t="shared" si="215"/>
        <v>5.5217994730763387E-2</v>
      </c>
      <c r="P358" s="334">
        <f t="shared" si="236"/>
        <v>16.352927802596327</v>
      </c>
      <c r="Q358" s="330">
        <f t="shared" si="216"/>
        <v>55.317600495651732</v>
      </c>
      <c r="R358" s="279">
        <f>IF(H358&gt;0, rate1(1,$L$52,$L$51,$L$54,L358,$L$53,$L$50,P358),"")</f>
        <v>113.24367635040444</v>
      </c>
      <c r="S358" s="325">
        <f t="shared" si="217"/>
        <v>8.8464442033675734</v>
      </c>
      <c r="T358" s="325">
        <f t="shared" si="218"/>
        <v>2.7387067801945284E-3</v>
      </c>
      <c r="U358" s="330">
        <f t="shared" si="219"/>
        <v>1.5375442081553932</v>
      </c>
      <c r="V358" s="338">
        <f t="shared" si="220"/>
        <v>1.5375442081553932</v>
      </c>
      <c r="W358" s="330">
        <f t="shared" si="221"/>
        <v>1.4223817834624342E-4</v>
      </c>
      <c r="X358" s="330">
        <f t="shared" si="222"/>
        <v>57.992587906087749</v>
      </c>
      <c r="Y358" s="330">
        <f t="shared" si="237"/>
        <v>16.567736049337757</v>
      </c>
      <c r="Z358" s="110">
        <f>IF(H358&gt;0, rate1(1,$L$52,$L$51,$L$54,U358,$L$53,$L$50,Y358),"")</f>
        <v>129.59264594490313</v>
      </c>
      <c r="AA358" s="338">
        <f t="shared" si="223"/>
        <v>8.1042252131153898</v>
      </c>
      <c r="AB358" s="338">
        <f t="shared" si="224"/>
        <v>-2.0021631364339621E-5</v>
      </c>
      <c r="AC358" s="330">
        <f t="shared" si="225"/>
        <v>2.7387067801945284E-3</v>
      </c>
      <c r="AD358" s="330">
        <f t="shared" si="226"/>
        <v>-7.3027167948879192</v>
      </c>
      <c r="AE358" s="330">
        <f t="shared" si="227"/>
        <v>-387.19200907518763</v>
      </c>
      <c r="AF358" s="330">
        <f t="shared" si="228"/>
        <v>685.38213983077981</v>
      </c>
      <c r="AG358" s="330">
        <f t="shared" si="229"/>
        <v>684.56950846927282</v>
      </c>
      <c r="AH358" s="330">
        <f t="shared" si="230"/>
        <v>1.5176094110993337</v>
      </c>
      <c r="AI358" s="330">
        <f t="shared" si="231"/>
        <v>24.184191722284609</v>
      </c>
      <c r="AJ358" s="330">
        <f t="shared" si="232"/>
        <v>13.973512605785775</v>
      </c>
      <c r="AK358" s="339">
        <f t="shared" si="233"/>
        <v>219.60112634212635</v>
      </c>
      <c r="AL358" s="44">
        <f t="shared" si="234"/>
        <v>4.0224368951285232</v>
      </c>
    </row>
    <row r="359" spans="2:38" ht="15" x14ac:dyDescent="0.15">
      <c r="B359" s="330">
        <f t="shared" si="203"/>
        <v>685.38213983077981</v>
      </c>
      <c r="C359" s="330">
        <f t="shared" si="204"/>
        <v>684.56950846927282</v>
      </c>
      <c r="D359" s="330">
        <f t="shared" si="205"/>
        <v>1.5176094110993337</v>
      </c>
      <c r="E359" s="330">
        <f t="shared" si="235"/>
        <v>134.48453738986524</v>
      </c>
      <c r="F359" s="330">
        <f t="shared" si="206"/>
        <v>134.48453738986524</v>
      </c>
      <c r="G359" s="330">
        <f t="shared" si="207"/>
        <v>127.52227763370276</v>
      </c>
      <c r="H359" s="315">
        <f t="shared" si="208"/>
        <v>0.02</v>
      </c>
      <c r="I359" s="330">
        <f t="shared" si="209"/>
        <v>0.65010508920559007</v>
      </c>
      <c r="J359" s="330">
        <f t="shared" si="210"/>
        <v>80</v>
      </c>
      <c r="K359" s="337">
        <f t="shared" si="211"/>
        <v>-1</v>
      </c>
      <c r="L359" s="325">
        <f t="shared" si="212"/>
        <v>1.4976094110993337</v>
      </c>
      <c r="M359" s="325">
        <f t="shared" si="213"/>
        <v>1.5076094110993337</v>
      </c>
      <c r="N359" s="330">
        <f t="shared" si="214"/>
        <v>-2.1211401382528416E-2</v>
      </c>
      <c r="O359" s="330">
        <f t="shared" si="215"/>
        <v>5.2015058880021003E-2</v>
      </c>
      <c r="P359" s="334">
        <f t="shared" si="236"/>
        <v>16.067941624970125</v>
      </c>
      <c r="Q359" s="330">
        <f t="shared" si="216"/>
        <v>50.088661132654948</v>
      </c>
      <c r="R359" s="279">
        <f>IF(H359&gt;0, rate1(1,$L$52,$L$51,$L$54,L359,$L$53,$L$50,P359),"")</f>
        <v>90.907533426496514</v>
      </c>
      <c r="S359" s="325">
        <f t="shared" si="217"/>
        <v>10.592792240612562</v>
      </c>
      <c r="T359" s="325">
        <f t="shared" si="218"/>
        <v>2.2111811504398776E-3</v>
      </c>
      <c r="U359" s="330">
        <f t="shared" si="219"/>
        <v>1.5176094110993337</v>
      </c>
      <c r="V359" s="338">
        <f t="shared" si="220"/>
        <v>1.5176094110993337</v>
      </c>
      <c r="W359" s="330">
        <f t="shared" si="221"/>
        <v>1.3857375341341793E-4</v>
      </c>
      <c r="X359" s="330">
        <f t="shared" si="222"/>
        <v>52.694510799060112</v>
      </c>
      <c r="Y359" s="330">
        <f t="shared" si="237"/>
        <v>16.281806449338699</v>
      </c>
      <c r="Z359" s="110">
        <f>IF(H359&gt;0, rate1(1,$L$52,$L$51,$L$54,U359,$L$53,$L$50,Y359),"")</f>
        <v>107.7395940699208</v>
      </c>
      <c r="AA359" s="338">
        <f t="shared" si="223"/>
        <v>9.4028811687590608</v>
      </c>
      <c r="AB359" s="338">
        <f t="shared" si="224"/>
        <v>-1.6491218979582753E-5</v>
      </c>
      <c r="AC359" s="330">
        <f t="shared" si="225"/>
        <v>2.2111811504398776E-3</v>
      </c>
      <c r="AD359" s="330">
        <f t="shared" si="226"/>
        <v>-9.0449396224372371</v>
      </c>
      <c r="AE359" s="330">
        <f t="shared" si="227"/>
        <v>-703.9443526657883</v>
      </c>
      <c r="AF359" s="330">
        <f t="shared" si="228"/>
        <v>685.35871724824688</v>
      </c>
      <c r="AG359" s="330">
        <f t="shared" si="229"/>
        <v>684.5672972881224</v>
      </c>
      <c r="AH359" s="330">
        <f t="shared" si="230"/>
        <v>1.4976720373752606</v>
      </c>
      <c r="AI359" s="330">
        <f t="shared" si="231"/>
        <v>24.323409370992703</v>
      </c>
      <c r="AJ359" s="330">
        <f t="shared" si="232"/>
        <v>13.980269108388828</v>
      </c>
      <c r="AK359" s="339">
        <f t="shared" si="233"/>
        <v>219.60433517802306</v>
      </c>
      <c r="AL359" s="44">
        <f t="shared" si="234"/>
        <v>4.0243716304663062</v>
      </c>
    </row>
    <row r="360" spans="2:38" ht="15" x14ac:dyDescent="0.15">
      <c r="B360" s="330">
        <f t="shared" si="203"/>
        <v>685.35871724824688</v>
      </c>
      <c r="C360" s="330">
        <f t="shared" si="204"/>
        <v>684.5672972881224</v>
      </c>
      <c r="D360" s="330">
        <f t="shared" si="205"/>
        <v>1.4976720373752606</v>
      </c>
      <c r="E360" s="330">
        <f t="shared" si="235"/>
        <v>134.48453738986524</v>
      </c>
      <c r="F360" s="330">
        <f t="shared" si="206"/>
        <v>134.48453738986524</v>
      </c>
      <c r="G360" s="330">
        <f t="shared" si="207"/>
        <v>122.49630438500223</v>
      </c>
      <c r="H360" s="315">
        <f t="shared" si="208"/>
        <v>0.02</v>
      </c>
      <c r="I360" s="330">
        <f t="shared" si="209"/>
        <v>0.63313596809957751</v>
      </c>
      <c r="J360" s="330">
        <f t="shared" si="210"/>
        <v>80</v>
      </c>
      <c r="K360" s="337">
        <f t="shared" si="211"/>
        <v>-1</v>
      </c>
      <c r="L360" s="325">
        <f t="shared" si="212"/>
        <v>1.4776720373752605</v>
      </c>
      <c r="M360" s="325">
        <f t="shared" si="213"/>
        <v>1.4876720373752605</v>
      </c>
      <c r="N360" s="330">
        <f t="shared" si="214"/>
        <v>-2.0933609099890615E-2</v>
      </c>
      <c r="O360" s="330">
        <f t="shared" si="215"/>
        <v>4.8913898339819184E-2</v>
      </c>
      <c r="P360" s="334">
        <f t="shared" si="236"/>
        <v>15.784178971582467</v>
      </c>
      <c r="Q360" s="330">
        <f t="shared" si="216"/>
        <v>44.995542117153661</v>
      </c>
      <c r="R360" s="279">
        <f>IF(H360&gt;0, rate1(1,$L$52,$L$51,$L$54,L360,$L$53,$L$50,P360),"")</f>
        <v>67.900601360125179</v>
      </c>
      <c r="S360" s="325">
        <f t="shared" si="217"/>
        <v>13.547638246393873</v>
      </c>
      <c r="T360" s="325">
        <f t="shared" si="218"/>
        <v>1.6683306203784467E-3</v>
      </c>
      <c r="U360" s="330">
        <f t="shared" si="219"/>
        <v>1.4976720373752606</v>
      </c>
      <c r="V360" s="338">
        <f t="shared" si="220"/>
        <v>1.4976720373752606</v>
      </c>
      <c r="W360" s="330">
        <f t="shared" si="221"/>
        <v>1.3495668466090294E-4</v>
      </c>
      <c r="X360" s="330">
        <f t="shared" si="222"/>
        <v>47.533150485464034</v>
      </c>
      <c r="Y360" s="330">
        <f t="shared" si="237"/>
        <v>15.997091878486129</v>
      </c>
      <c r="Z360" s="110">
        <f>IF(H360&gt;0, rate1(1,$L$52,$L$51,$L$54,U360,$L$53,$L$50,Y360),"")</f>
        <v>85.236358364734741</v>
      </c>
      <c r="AA360" s="338">
        <f t="shared" si="223"/>
        <v>11.400907889440209</v>
      </c>
      <c r="AB360" s="338">
        <f t="shared" si="224"/>
        <v>-1.2975471573776863E-5</v>
      </c>
      <c r="AC360" s="330">
        <f t="shared" si="225"/>
        <v>1.6683306203784467E-3</v>
      </c>
      <c r="AD360" s="330">
        <f t="shared" si="226"/>
        <v>-11.988031482310843</v>
      </c>
      <c r="AE360" s="330">
        <f t="shared" si="227"/>
        <v>-1517.2485785513186</v>
      </c>
      <c r="AF360" s="330">
        <f t="shared" si="228"/>
        <v>685.33611530852659</v>
      </c>
      <c r="AG360" s="330">
        <f t="shared" si="229"/>
        <v>684.56562895750199</v>
      </c>
      <c r="AH360" s="330">
        <f t="shared" si="230"/>
        <v>1.4777320629799253</v>
      </c>
      <c r="AI360" s="330">
        <f t="shared" si="231"/>
        <v>24.570189172995729</v>
      </c>
      <c r="AJ360" s="330">
        <f t="shared" si="232"/>
        <v>13.987094160936882</v>
      </c>
      <c r="AK360" s="339">
        <f t="shared" si="233"/>
        <v>219.60743695458586</v>
      </c>
      <c r="AL360" s="44">
        <f t="shared" si="234"/>
        <v>4.0263175032159859</v>
      </c>
    </row>
    <row r="361" spans="2:38" ht="15" x14ac:dyDescent="0.15">
      <c r="B361" s="330">
        <f t="shared" si="203"/>
        <v>685.33611530852659</v>
      </c>
      <c r="C361" s="330">
        <f t="shared" si="204"/>
        <v>684.56562895750199</v>
      </c>
      <c r="D361" s="330">
        <f t="shared" si="205"/>
        <v>1.4777320629799253</v>
      </c>
      <c r="E361" s="330">
        <f t="shared" si="235"/>
        <v>134.48453738986524</v>
      </c>
      <c r="F361" s="330">
        <f t="shared" si="206"/>
        <v>134.48453738986524</v>
      </c>
      <c r="G361" s="330">
        <f t="shared" si="207"/>
        <v>117.60351907276915</v>
      </c>
      <c r="H361" s="315">
        <f t="shared" si="208"/>
        <v>0.02</v>
      </c>
      <c r="I361" s="330">
        <f t="shared" si="209"/>
        <v>0.61638908081968113</v>
      </c>
      <c r="J361" s="330">
        <f t="shared" si="210"/>
        <v>80</v>
      </c>
      <c r="K361" s="337">
        <f t="shared" si="211"/>
        <v>-1</v>
      </c>
      <c r="L361" s="325">
        <f t="shared" si="212"/>
        <v>1.4577320629799253</v>
      </c>
      <c r="M361" s="325">
        <f t="shared" si="213"/>
        <v>1.4677320629799253</v>
      </c>
      <c r="N361" s="330">
        <f t="shared" si="214"/>
        <v>-2.0655732739190746E-2</v>
      </c>
      <c r="O361" s="330">
        <f t="shared" si="215"/>
        <v>4.5915807775604112E-2</v>
      </c>
      <c r="P361" s="334">
        <f t="shared" si="236"/>
        <v>15.501651259165575</v>
      </c>
      <c r="Q361" s="330">
        <f t="shared" si="216"/>
        <v>40.036484923687823</v>
      </c>
      <c r="R361" s="279">
        <f>IF(H361&gt;0, rate1(1,$L$52,$L$51,$L$54,L361,$L$53,$L$50,P361),"")</f>
        <v>44.193848133728636</v>
      </c>
      <c r="S361" s="325">
        <f t="shared" si="217"/>
        <v>19.730218407607946</v>
      </c>
      <c r="T361" s="325">
        <f t="shared" si="218"/>
        <v>1.102802556258537E-3</v>
      </c>
      <c r="U361" s="330">
        <f t="shared" si="219"/>
        <v>1.4777320629799253</v>
      </c>
      <c r="V361" s="338">
        <f t="shared" si="220"/>
        <v>1.4777320629799253</v>
      </c>
      <c r="W361" s="330">
        <f t="shared" si="221"/>
        <v>1.3138698636638857E-4</v>
      </c>
      <c r="X361" s="330">
        <f t="shared" si="222"/>
        <v>42.506748710369081</v>
      </c>
      <c r="Y361" s="330">
        <f t="shared" si="237"/>
        <v>15.713603560674354</v>
      </c>
      <c r="Z361" s="110">
        <f>IF(H361&gt;0, rate1(1,$L$52,$L$51,$L$54,U361,$L$53,$L$50,Y361),"")</f>
        <v>62.05506021154369</v>
      </c>
      <c r="AA361" s="338">
        <f t="shared" si="223"/>
        <v>14.918269799328668</v>
      </c>
      <c r="AB361" s="338">
        <f t="shared" si="224"/>
        <v>-9.4398936261981274E-6</v>
      </c>
      <c r="AC361" s="330">
        <f t="shared" si="225"/>
        <v>1.102802556258537E-3</v>
      </c>
      <c r="AD361" s="330">
        <f t="shared" si="226"/>
        <v>-18.135612659308411</v>
      </c>
      <c r="AE361" s="330">
        <f t="shared" si="227"/>
        <v>-4436.8716948192314</v>
      </c>
      <c r="AF361" s="330">
        <f t="shared" si="228"/>
        <v>685.31435677323111</v>
      </c>
      <c r="AG361" s="330">
        <f t="shared" si="229"/>
        <v>684.56452615494572</v>
      </c>
      <c r="AH361" s="330">
        <f t="shared" si="230"/>
        <v>1.4577894629261001</v>
      </c>
      <c r="AI361" s="330">
        <f t="shared" si="231"/>
        <v>24.95375720443047</v>
      </c>
      <c r="AJ361" s="330">
        <f t="shared" si="232"/>
        <v>13.994025760160335</v>
      </c>
      <c r="AK361" s="339">
        <f t="shared" si="233"/>
        <v>219.61044671195759</v>
      </c>
      <c r="AL361" s="44">
        <f t="shared" si="234"/>
        <v>4.028283118349826</v>
      </c>
    </row>
    <row r="362" spans="2:38" ht="15" x14ac:dyDescent="0.15">
      <c r="B362" s="330">
        <f t="shared" si="203"/>
        <v>685.31435677323111</v>
      </c>
      <c r="C362" s="330">
        <f t="shared" si="204"/>
        <v>684.56452615494572</v>
      </c>
      <c r="D362" s="330">
        <f t="shared" si="205"/>
        <v>1.4577894629261001</v>
      </c>
      <c r="E362" s="330">
        <f t="shared" si="235"/>
        <v>134.48453738986524</v>
      </c>
      <c r="F362" s="330">
        <f t="shared" si="206"/>
        <v>134.48453738986524</v>
      </c>
      <c r="G362" s="330">
        <f t="shared" si="207"/>
        <v>112.84216160720231</v>
      </c>
      <c r="H362" s="315">
        <f t="shared" si="208"/>
        <v>0.02</v>
      </c>
      <c r="I362" s="330">
        <f t="shared" si="209"/>
        <v>0.59986449462830937</v>
      </c>
      <c r="J362" s="330">
        <f t="shared" si="210"/>
        <v>80</v>
      </c>
      <c r="K362" s="337">
        <f t="shared" si="211"/>
        <v>-1</v>
      </c>
      <c r="L362" s="325">
        <f t="shared" si="212"/>
        <v>1.4377894629261001</v>
      </c>
      <c r="M362" s="325">
        <f t="shared" si="213"/>
        <v>1.4477894629261001</v>
      </c>
      <c r="N362" s="330">
        <f t="shared" si="214"/>
        <v>-2.0377771933406175E-2</v>
      </c>
      <c r="O362" s="330">
        <f t="shared" si="215"/>
        <v>4.3022759491406992E-2</v>
      </c>
      <c r="P362" s="334">
        <f t="shared" si="236"/>
        <v>15.220370161096534</v>
      </c>
      <c r="Q362" s="330">
        <f t="shared" si="216"/>
        <v>35.209730034450416</v>
      </c>
      <c r="R362" s="279">
        <f>IF(H362&gt;0, rate1(1,$L$52,$L$51,$L$54,L362,$L$53,$L$50,P362),"")</f>
        <v>19.756593321764463</v>
      </c>
      <c r="S362" s="325">
        <f t="shared" si="217"/>
        <v>41.424032349437304</v>
      </c>
      <c r="T362" s="325">
        <f t="shared" si="218"/>
        <v>5.0410042613400563E-4</v>
      </c>
      <c r="U362" s="330">
        <f t="shared" si="219"/>
        <v>1.4577894629261001</v>
      </c>
      <c r="V362" s="338">
        <f t="shared" si="220"/>
        <v>1.4577894629261001</v>
      </c>
      <c r="W362" s="330">
        <f t="shared" si="221"/>
        <v>1.2786467286640679E-4</v>
      </c>
      <c r="X362" s="330">
        <f t="shared" si="222"/>
        <v>37.613546227648541</v>
      </c>
      <c r="Y362" s="330">
        <f t="shared" si="237"/>
        <v>15.431352969325864</v>
      </c>
      <c r="Z362" s="110">
        <f>IF(H362&gt;0, rate1(1,$L$52,$L$51,$L$54,U362,$L$53,$L$50,Y362),"")</f>
        <v>38.166252799516833</v>
      </c>
      <c r="AA362" s="338">
        <f t="shared" si="223"/>
        <v>22.906909266649912</v>
      </c>
      <c r="AB362" s="338">
        <f t="shared" si="224"/>
        <v>-5.8367280984297587E-6</v>
      </c>
      <c r="AC362" s="330">
        <f t="shared" si="225"/>
        <v>5.0410042613400563E-4</v>
      </c>
      <c r="AD362" s="330">
        <f t="shared" si="226"/>
        <v>-39.674634186251168</v>
      </c>
      <c r="AE362" s="330">
        <f t="shared" si="227"/>
        <v>-26808.116934194717</v>
      </c>
      <c r="AF362" s="330">
        <f t="shared" si="228"/>
        <v>685.29347490087162</v>
      </c>
      <c r="AG362" s="330">
        <f t="shared" si="229"/>
        <v>684.56402205451957</v>
      </c>
      <c r="AH362" s="330">
        <f t="shared" si="230"/>
        <v>1.4378442111879</v>
      </c>
      <c r="AI362" s="330">
        <f t="shared" si="231"/>
        <v>25.515554120288204</v>
      </c>
      <c r="AJ362" s="330">
        <f t="shared" si="232"/>
        <v>14.001113414082637</v>
      </c>
      <c r="AK362" s="339">
        <f t="shared" si="233"/>
        <v>219.61338136161893</v>
      </c>
      <c r="AL362" s="44">
        <f t="shared" si="234"/>
        <v>4.0302794189261801</v>
      </c>
    </row>
    <row r="363" spans="2:38" ht="15" x14ac:dyDescent="0.15">
      <c r="B363" s="330">
        <f t="shared" si="203"/>
        <v>685.29347490087162</v>
      </c>
      <c r="C363" s="330">
        <f t="shared" si="204"/>
        <v>684.56402205451957</v>
      </c>
      <c r="D363" s="330">
        <f t="shared" si="205"/>
        <v>1.4378442111879</v>
      </c>
      <c r="E363" s="330">
        <f t="shared" si="235"/>
        <v>134.48453738986524</v>
      </c>
      <c r="F363" s="330">
        <f t="shared" si="206"/>
        <v>134.48453738986524</v>
      </c>
      <c r="G363" s="330">
        <f t="shared" si="207"/>
        <v>108.21047090222514</v>
      </c>
      <c r="H363" s="315">
        <f t="shared" si="208"/>
        <v>0.02</v>
      </c>
      <c r="I363" s="330">
        <f t="shared" si="209"/>
        <v>0.58356227708163722</v>
      </c>
      <c r="J363" s="330">
        <f t="shared" si="210"/>
        <v>80</v>
      </c>
      <c r="K363" s="337">
        <f t="shared" si="211"/>
        <v>-1</v>
      </c>
      <c r="L363" s="325">
        <f t="shared" si="212"/>
        <v>1.4178442111878999</v>
      </c>
      <c r="M363" s="325">
        <f t="shared" si="213"/>
        <v>1.4278442111878999</v>
      </c>
      <c r="N363" s="330">
        <f t="shared" si="214"/>
        <v>-2.0099726300790488E-2</v>
      </c>
      <c r="O363" s="330">
        <f t="shared" si="215"/>
        <v>4.0237666973586217E-2</v>
      </c>
      <c r="P363" s="334">
        <f t="shared" si="236"/>
        <v>14.940347616832248</v>
      </c>
      <c r="Q363" s="330">
        <f t="shared" si="216"/>
        <v>30.513516936737005</v>
      </c>
      <c r="R363" s="279">
        <f>IF(H363&gt;0, rate1(1,$L$52,$L$51,$L$54,L363,$L$53,$L$50,P363),"")</f>
        <v>5.4024359492955396</v>
      </c>
      <c r="S363" s="325">
        <f t="shared" si="217"/>
        <v>140.36856110756315</v>
      </c>
      <c r="T363" s="325">
        <f t="shared" si="218"/>
        <v>1.4421994559646588E-4</v>
      </c>
      <c r="U363" s="330">
        <f t="shared" si="219"/>
        <v>1.4378442111879</v>
      </c>
      <c r="V363" s="338">
        <f t="shared" si="220"/>
        <v>1.4378442111879</v>
      </c>
      <c r="W363" s="330">
        <f t="shared" si="221"/>
        <v>1.2438975856099432E-4</v>
      </c>
      <c r="X363" s="330">
        <f t="shared" si="222"/>
        <v>32.851782797475522</v>
      </c>
      <c r="Y363" s="330">
        <f t="shared" si="237"/>
        <v>15.150351836459715</v>
      </c>
      <c r="Z363" s="110">
        <f>IF(H363&gt;0, rate1(1,$L$52,$L$51,$L$54,U363,$L$53,$L$50,Y363),"")</f>
        <v>13.53881153052248</v>
      </c>
      <c r="AA363" s="338">
        <f t="shared" si="223"/>
        <v>60.303928933048638</v>
      </c>
      <c r="AB363" s="338">
        <f t="shared" si="224"/>
        <v>-2.0974960816074182E-6</v>
      </c>
      <c r="AC363" s="330">
        <f t="shared" si="225"/>
        <v>1.4421994559646588E-4</v>
      </c>
      <c r="AD363" s="330">
        <f t="shared" si="226"/>
        <v>-138.67707353018235</v>
      </c>
      <c r="AE363" s="330">
        <f t="shared" si="227"/>
        <v>-305412.08840832114</v>
      </c>
      <c r="AF363" s="330">
        <f t="shared" si="228"/>
        <v>685.27323095462521</v>
      </c>
      <c r="AG363" s="330">
        <f t="shared" si="229"/>
        <v>684.56387783457399</v>
      </c>
      <c r="AH363" s="330">
        <f t="shared" si="230"/>
        <v>1.417896280641459</v>
      </c>
      <c r="AI363" s="330">
        <f t="shared" si="231"/>
        <v>26.695355012079634</v>
      </c>
      <c r="AJ363" s="330">
        <f t="shared" si="232"/>
        <v>14.00852879047488</v>
      </c>
      <c r="AK363" s="339">
        <f t="shared" si="233"/>
        <v>219.61626059190047</v>
      </c>
      <c r="AL363" s="44">
        <f t="shared" si="234"/>
        <v>4.0323206632558035</v>
      </c>
    </row>
    <row r="364" spans="2:38" ht="15" x14ac:dyDescent="0.15">
      <c r="B364" s="330">
        <f t="shared" si="203"/>
        <v>685.27323095462521</v>
      </c>
      <c r="C364" s="330">
        <f t="shared" si="204"/>
        <v>684.56387783457399</v>
      </c>
      <c r="D364" s="330">
        <f t="shared" si="205"/>
        <v>1.417896280641459</v>
      </c>
      <c r="E364" s="330">
        <f t="shared" si="235"/>
        <v>134.48453738986524</v>
      </c>
      <c r="F364" s="330">
        <f t="shared" si="206"/>
        <v>134.48453738986524</v>
      </c>
      <c r="G364" s="330">
        <f t="shared" si="207"/>
        <v>103.70668487261119</v>
      </c>
      <c r="H364" s="315">
        <f t="shared" si="208"/>
        <v>0.02</v>
      </c>
      <c r="I364" s="330">
        <f t="shared" si="209"/>
        <v>0.56748249604097512</v>
      </c>
      <c r="J364" s="330">
        <f t="shared" si="210"/>
        <v>80</v>
      </c>
      <c r="K364" s="337">
        <f t="shared" si="211"/>
        <v>-1</v>
      </c>
      <c r="L364" s="325">
        <f t="shared" si="212"/>
        <v>1.397896280641459</v>
      </c>
      <c r="M364" s="325">
        <f t="shared" si="213"/>
        <v>1.407896280641459</v>
      </c>
      <c r="N364" s="330">
        <f t="shared" si="214"/>
        <v>-1.9821595444033724E-2</v>
      </c>
      <c r="O364" s="330">
        <f t="shared" si="215"/>
        <v>3.7564787311570758E-2</v>
      </c>
      <c r="P364" s="334">
        <f t="shared" si="236"/>
        <v>14.661595841818162</v>
      </c>
      <c r="Q364" s="330">
        <f t="shared" si="216"/>
        <v>25.946084120119295</v>
      </c>
      <c r="R364" s="279">
        <f>IF(H364&gt;0, rate1(1,$L$52,$L$51,$L$54,L364,$L$53,$L$50,P364),"")</f>
        <v>30.115483170050702</v>
      </c>
      <c r="S364" s="325">
        <f t="shared" si="217"/>
        <v>22.935121870930985</v>
      </c>
      <c r="T364" s="325">
        <f t="shared" si="218"/>
        <v>9.0364646983347001E-4</v>
      </c>
      <c r="U364" s="330">
        <f t="shared" si="219"/>
        <v>1.417896280641459</v>
      </c>
      <c r="V364" s="338">
        <f t="shared" si="220"/>
        <v>1.417896280641459</v>
      </c>
      <c r="W364" s="330">
        <f t="shared" si="221"/>
        <v>1.2096225791591309E-4</v>
      </c>
      <c r="X364" s="330">
        <f t="shared" si="222"/>
        <v>28.219697183542905</v>
      </c>
      <c r="Y364" s="330">
        <f t="shared" si="237"/>
        <v>14.87061216220927</v>
      </c>
      <c r="Z364" s="110">
        <f>IF(H364&gt;0, rate1(1,$L$52,$L$51,$L$54,U364,$L$53,$L$50,Y364),"")</f>
        <v>11.666471646548619</v>
      </c>
      <c r="AA364" s="338">
        <f t="shared" si="223"/>
        <v>64.391995646897982</v>
      </c>
      <c r="AB364" s="338">
        <f t="shared" si="224"/>
        <v>-1.908162957823402E-6</v>
      </c>
      <c r="AC364" s="330">
        <f t="shared" si="225"/>
        <v>9.0364646983347001E-4</v>
      </c>
      <c r="AD364" s="330">
        <f t="shared" si="226"/>
        <v>-22.132549252016371</v>
      </c>
      <c r="AE364" s="330">
        <f t="shared" si="227"/>
        <v>222441.56805111113</v>
      </c>
      <c r="AF364" s="330">
        <f t="shared" si="228"/>
        <v>685.25250571271135</v>
      </c>
      <c r="AG364" s="330">
        <f t="shared" si="229"/>
        <v>684.56297418810414</v>
      </c>
      <c r="AH364" s="330">
        <f t="shared" si="230"/>
        <v>1.3979456430025645</v>
      </c>
      <c r="AI364" s="330">
        <f t="shared" si="231"/>
        <v>30.006042563917084</v>
      </c>
      <c r="AJ364" s="330">
        <f t="shared" si="232"/>
        <v>14.016863802298191</v>
      </c>
      <c r="AK364" s="339">
        <f t="shared" si="233"/>
        <v>219.61914930883722</v>
      </c>
      <c r="AL364" s="44">
        <f t="shared" si="234"/>
        <v>4.0344562916567694</v>
      </c>
    </row>
    <row r="365" spans="2:38" ht="15" x14ac:dyDescent="0.15">
      <c r="B365" s="330">
        <f t="shared" si="203"/>
        <v>685.25250571271135</v>
      </c>
      <c r="C365" s="330">
        <f t="shared" si="204"/>
        <v>684.56297418810414</v>
      </c>
      <c r="D365" s="330">
        <f t="shared" si="205"/>
        <v>1.3979456430025645</v>
      </c>
      <c r="E365" s="330">
        <f t="shared" si="235"/>
        <v>134.48453738986524</v>
      </c>
      <c r="F365" s="330">
        <f t="shared" si="206"/>
        <v>134.48453738986524</v>
      </c>
      <c r="G365" s="330">
        <f t="shared" si="207"/>
        <v>99.32904043128255</v>
      </c>
      <c r="H365" s="315">
        <f t="shared" si="208"/>
        <v>0.02</v>
      </c>
      <c r="I365" s="330">
        <f t="shared" si="209"/>
        <v>0.55162521968577494</v>
      </c>
      <c r="J365" s="330">
        <f t="shared" si="210"/>
        <v>80</v>
      </c>
      <c r="K365" s="337">
        <f t="shared" si="211"/>
        <v>-1</v>
      </c>
      <c r="L365" s="325">
        <f t="shared" si="212"/>
        <v>1.3779456430025645</v>
      </c>
      <c r="M365" s="325">
        <f t="shared" si="213"/>
        <v>1.3879456430025645</v>
      </c>
      <c r="N365" s="330">
        <f t="shared" si="214"/>
        <v>-1.9543378949381074E-2</v>
      </c>
      <c r="O365" s="330">
        <f t="shared" si="215"/>
        <v>3.4973562192030183E-2</v>
      </c>
      <c r="P365" s="334">
        <f t="shared" si="236"/>
        <v>14.384127337930231</v>
      </c>
      <c r="Q365" s="330">
        <f t="shared" si="216"/>
        <v>21.505669073797819</v>
      </c>
      <c r="R365" s="279">
        <f>IF(H365&gt;0, rate1(1,$L$52,$L$51,$L$54,L365,$L$53,$L$50,P365),"")</f>
        <v>53.876886457206183</v>
      </c>
      <c r="S365" s="325">
        <f t="shared" si="217"/>
        <v>11.413283357101712</v>
      </c>
      <c r="T365" s="325">
        <f t="shared" si="218"/>
        <v>1.8767739510375243E-3</v>
      </c>
      <c r="U365" s="330">
        <f t="shared" si="219"/>
        <v>1.3979456430025645</v>
      </c>
      <c r="V365" s="338">
        <f t="shared" si="220"/>
        <v>1.3979456430025645</v>
      </c>
      <c r="W365" s="330">
        <f t="shared" si="221"/>
        <v>1.1758218546331634E-4</v>
      </c>
      <c r="X365" s="330">
        <f t="shared" si="222"/>
        <v>23.715527150469242</v>
      </c>
      <c r="Y365" s="330">
        <f t="shared" si="237"/>
        <v>14.592146224846784</v>
      </c>
      <c r="Z365" s="110">
        <f>IF(H365&gt;0, rate1(1,$L$52,$L$51,$L$54,U365,$L$53,$L$50,Y365),"")</f>
        <v>36.139635846753009</v>
      </c>
      <c r="AA365" s="338">
        <f t="shared" si="223"/>
        <v>18.763296496792051</v>
      </c>
      <c r="AB365" s="338">
        <f t="shared" si="224"/>
        <v>-6.6193899023501072E-6</v>
      </c>
      <c r="AC365" s="330">
        <f t="shared" si="225"/>
        <v>1.8767739510375243E-3</v>
      </c>
      <c r="AD365" s="330">
        <f t="shared" si="226"/>
        <v>-10.656584395229663</v>
      </c>
      <c r="AE365" s="330">
        <f t="shared" si="227"/>
        <v>8254.8414409873658</v>
      </c>
      <c r="AF365" s="330">
        <f t="shared" si="228"/>
        <v>685.23108555981094</v>
      </c>
      <c r="AG365" s="330">
        <f t="shared" si="229"/>
        <v>684.5610974141531</v>
      </c>
      <c r="AH365" s="330">
        <f t="shared" si="230"/>
        <v>1.3779922687583688</v>
      </c>
      <c r="AI365" s="330">
        <f t="shared" si="231"/>
        <v>34.834491642872216</v>
      </c>
      <c r="AJ365" s="330">
        <f t="shared" si="232"/>
        <v>14.026540049976767</v>
      </c>
      <c r="AK365" s="339">
        <f t="shared" si="233"/>
        <v>219.62226113603768</v>
      </c>
      <c r="AL365" s="44">
        <f t="shared" si="234"/>
        <v>4.0368567750618825</v>
      </c>
    </row>
    <row r="366" spans="2:38" ht="15" x14ac:dyDescent="0.15">
      <c r="B366" s="330">
        <f t="shared" si="203"/>
        <v>685.23108555981094</v>
      </c>
      <c r="C366" s="330">
        <f t="shared" si="204"/>
        <v>684.5610974141531</v>
      </c>
      <c r="D366" s="330">
        <f t="shared" si="205"/>
        <v>1.3779922687583688</v>
      </c>
      <c r="E366" s="330">
        <f t="shared" si="235"/>
        <v>134.48453738986524</v>
      </c>
      <c r="F366" s="330">
        <f t="shared" si="206"/>
        <v>134.48453738986524</v>
      </c>
      <c r="G366" s="330">
        <f t="shared" si="207"/>
        <v>95.075773486194578</v>
      </c>
      <c r="H366" s="315">
        <f t="shared" si="208"/>
        <v>0.02</v>
      </c>
      <c r="I366" s="330">
        <f t="shared" si="209"/>
        <v>0.53599051652627172</v>
      </c>
      <c r="J366" s="330">
        <f t="shared" si="210"/>
        <v>80</v>
      </c>
      <c r="K366" s="337">
        <f t="shared" si="211"/>
        <v>-1</v>
      </c>
      <c r="L366" s="325">
        <f t="shared" si="212"/>
        <v>1.3579922687583688</v>
      </c>
      <c r="M366" s="325">
        <f t="shared" si="213"/>
        <v>1.3679922687583688</v>
      </c>
      <c r="N366" s="330">
        <f t="shared" si="214"/>
        <v>-1.926507638566588E-2</v>
      </c>
      <c r="O366" s="330">
        <f t="shared" si="215"/>
        <v>3.2320731227057253E-2</v>
      </c>
      <c r="P366" s="334">
        <f t="shared" si="236"/>
        <v>14.107954904449715</v>
      </c>
      <c r="Q366" s="330">
        <f t="shared" si="216"/>
        <v>17.190508283539899</v>
      </c>
      <c r="R366" s="279">
        <f>IF(H366&gt;0, rate1(1,$L$52,$L$51,$L$54,L366,$L$53,$L$50,P366),"")</f>
        <v>76.738814316863113</v>
      </c>
      <c r="S366" s="325">
        <f t="shared" si="217"/>
        <v>6.9309450479292893</v>
      </c>
      <c r="T366" s="325">
        <f t="shared" si="218"/>
        <v>3.2482304641133076E-3</v>
      </c>
      <c r="U366" s="330">
        <f t="shared" si="219"/>
        <v>1.3779922687583688</v>
      </c>
      <c r="V366" s="338">
        <f t="shared" si="220"/>
        <v>1.3779922687583688</v>
      </c>
      <c r="W366" s="330">
        <f t="shared" si="221"/>
        <v>1.1424955580618956E-4</v>
      </c>
      <c r="X366" s="330">
        <f t="shared" si="222"/>
        <v>19.337509460788581</v>
      </c>
      <c r="Y366" s="330">
        <f t="shared" si="237"/>
        <v>14.314966591312238</v>
      </c>
      <c r="Z366" s="110">
        <f>IF(H366&gt;0, rate1(1,$L$52,$L$51,$L$54,U366,$L$53,$L$50,Y366),"")</f>
        <v>59.674377206142843</v>
      </c>
      <c r="AA366" s="338">
        <f t="shared" si="223"/>
        <v>10.026086941306332</v>
      </c>
      <c r="AB366" s="338">
        <f t="shared" si="224"/>
        <v>-1.2657706107764835E-5</v>
      </c>
      <c r="AC366" s="330">
        <f t="shared" si="225"/>
        <v>3.2482304641133076E-3</v>
      </c>
      <c r="AD366" s="330">
        <f t="shared" si="226"/>
        <v>-6.1571985796455921</v>
      </c>
      <c r="AE366" s="330">
        <f t="shared" si="227"/>
        <v>1755.8563665946231</v>
      </c>
      <c r="AF366" s="330">
        <f t="shared" si="228"/>
        <v>685.20857225296118</v>
      </c>
      <c r="AG366" s="330">
        <f t="shared" si="229"/>
        <v>684.55784918368897</v>
      </c>
      <c r="AH366" s="330">
        <f t="shared" si="230"/>
        <v>1.3580361270951748</v>
      </c>
      <c r="AI366" s="330">
        <f t="shared" si="231"/>
        <v>42.328390046541529</v>
      </c>
      <c r="AJ366" s="330">
        <f t="shared" si="232"/>
        <v>14.038297936100806</v>
      </c>
      <c r="AK366" s="339">
        <f t="shared" si="233"/>
        <v>219.62572121266649</v>
      </c>
      <c r="AL366" s="44">
        <f t="shared" si="234"/>
        <v>4.0396435343933126</v>
      </c>
    </row>
    <row r="367" spans="2:38" ht="15" x14ac:dyDescent="0.15">
      <c r="B367" s="330">
        <f t="shared" si="203"/>
        <v>685.20857225296118</v>
      </c>
      <c r="C367" s="330">
        <f t="shared" si="204"/>
        <v>684.55784918368897</v>
      </c>
      <c r="D367" s="330">
        <f t="shared" si="205"/>
        <v>1.3580361270951748</v>
      </c>
      <c r="E367" s="330">
        <f t="shared" si="235"/>
        <v>134.48453738986524</v>
      </c>
      <c r="F367" s="330">
        <f t="shared" si="206"/>
        <v>134.48453738986524</v>
      </c>
      <c r="G367" s="330">
        <f t="shared" si="207"/>
        <v>90.945118937349847</v>
      </c>
      <c r="H367" s="315">
        <f t="shared" si="208"/>
        <v>0.02</v>
      </c>
      <c r="I367" s="330">
        <f t="shared" si="209"/>
        <v>0.5205784554177626</v>
      </c>
      <c r="J367" s="330">
        <f t="shared" si="210"/>
        <v>80</v>
      </c>
      <c r="K367" s="337">
        <f t="shared" si="211"/>
        <v>-1</v>
      </c>
      <c r="L367" s="325">
        <f t="shared" si="212"/>
        <v>1.3380361270951748</v>
      </c>
      <c r="M367" s="325">
        <f t="shared" si="213"/>
        <v>1.3480361270951748</v>
      </c>
      <c r="N367" s="330">
        <f t="shared" si="214"/>
        <v>-1.8986687303285121E-2</v>
      </c>
      <c r="O367" s="330">
        <f t="shared" si="215"/>
        <v>2.957895165580382E-2</v>
      </c>
      <c r="P367" s="334">
        <f t="shared" si="236"/>
        <v>13.833091649642137</v>
      </c>
      <c r="Q367" s="330">
        <f t="shared" si="216"/>
        <v>12.998837228752834</v>
      </c>
      <c r="R367" s="279">
        <f>IF(H367&gt;0, rate1(1,$L$52,$L$51,$L$54,L367,$L$53,$L$50,P367),"")</f>
        <v>98.749645475262668</v>
      </c>
      <c r="S367" s="325">
        <f t="shared" si="217"/>
        <v>4.450268178421096</v>
      </c>
      <c r="T367" s="325">
        <f t="shared" si="218"/>
        <v>5.5029598632456928E-3</v>
      </c>
      <c r="U367" s="330">
        <f t="shared" si="219"/>
        <v>1.3580361270951748</v>
      </c>
      <c r="V367" s="338">
        <f t="shared" si="220"/>
        <v>1.3580361270951748</v>
      </c>
      <c r="W367" s="330">
        <f t="shared" si="221"/>
        <v>1.1096438362256933E-4</v>
      </c>
      <c r="X367" s="330">
        <f t="shared" si="222"/>
        <v>15.083879872082051</v>
      </c>
      <c r="Y367" s="330">
        <f t="shared" si="237"/>
        <v>14.03908612831534</v>
      </c>
      <c r="Z367" s="110">
        <f>IF(H367&gt;0, rate1(1,$L$52,$L$51,$L$54,U367,$L$53,$L$50,Y367),"")</f>
        <v>82.321899376940749</v>
      </c>
      <c r="AA367" s="338">
        <f t="shared" si="223"/>
        <v>6.1946233511728837</v>
      </c>
      <c r="AB367" s="338">
        <f t="shared" si="224"/>
        <v>-2.1361391600704776E-5</v>
      </c>
      <c r="AC367" s="330">
        <f t="shared" si="225"/>
        <v>5.5029598632456928E-3</v>
      </c>
      <c r="AD367" s="330">
        <f t="shared" si="226"/>
        <v>-3.6344077545577136</v>
      </c>
      <c r="AE367" s="330">
        <f t="shared" si="227"/>
        <v>576.55946921890916</v>
      </c>
      <c r="AF367" s="330">
        <f t="shared" si="228"/>
        <v>685.18408260579463</v>
      </c>
      <c r="AG367" s="330">
        <f t="shared" si="229"/>
        <v>684.55234622382568</v>
      </c>
      <c r="AH367" s="330">
        <f t="shared" si="230"/>
        <v>1.3380771858200746</v>
      </c>
      <c r="AI367" s="330">
        <f t="shared" si="231"/>
        <v>55.72637589493133</v>
      </c>
      <c r="AJ367" s="330">
        <f t="shared" si="232"/>
        <v>14.053777484960509</v>
      </c>
      <c r="AK367" s="339">
        <f t="shared" si="233"/>
        <v>219.62974561709058</v>
      </c>
      <c r="AL367" s="44">
        <f t="shared" si="234"/>
        <v>4.043029805597036</v>
      </c>
    </row>
    <row r="368" spans="2:38" ht="15" x14ac:dyDescent="0.15">
      <c r="B368" s="330">
        <f t="shared" si="203"/>
        <v>685.18408260579463</v>
      </c>
      <c r="C368" s="330">
        <f t="shared" si="204"/>
        <v>684.55234622382568</v>
      </c>
      <c r="D368" s="330">
        <f t="shared" si="205"/>
        <v>1.3380771858200746</v>
      </c>
      <c r="E368" s="330">
        <f t="shared" si="235"/>
        <v>134.48453738986524</v>
      </c>
      <c r="F368" s="330">
        <f t="shared" si="206"/>
        <v>134.48453738986524</v>
      </c>
      <c r="G368" s="330">
        <f t="shared" si="207"/>
        <v>86.935310673535611</v>
      </c>
      <c r="H368" s="315">
        <f t="shared" si="208"/>
        <v>0.02</v>
      </c>
      <c r="I368" s="330">
        <f t="shared" si="209"/>
        <v>0.50538910557515926</v>
      </c>
      <c r="J368" s="330">
        <f t="shared" si="210"/>
        <v>80</v>
      </c>
      <c r="K368" s="337">
        <f t="shared" si="211"/>
        <v>-1</v>
      </c>
      <c r="L368" s="325">
        <f t="shared" si="212"/>
        <v>1.3180771858200746</v>
      </c>
      <c r="M368" s="325">
        <f t="shared" si="213"/>
        <v>1.3280771858200746</v>
      </c>
      <c r="N368" s="330">
        <f t="shared" si="214"/>
        <v>-1.8708211233094074E-2</v>
      </c>
      <c r="O368" s="330">
        <f t="shared" si="215"/>
        <v>2.6697248379034422E-2</v>
      </c>
      <c r="P368" s="334">
        <f t="shared" si="236"/>
        <v>13.559551002956562</v>
      </c>
      <c r="Q368" s="330">
        <f t="shared" si="216"/>
        <v>8.9288903792829757</v>
      </c>
      <c r="R368" s="279">
        <f>IF(H368&gt;0, rate1(1,$L$52,$L$51,$L$54,L368,$L$53,$L$50,P368),"")</f>
        <v>119.95430510106607</v>
      </c>
      <c r="S368" s="325">
        <f t="shared" si="217"/>
        <v>2.7881436778279807</v>
      </c>
      <c r="T368" s="325">
        <f t="shared" si="218"/>
        <v>1.0462364666254633E-2</v>
      </c>
      <c r="U368" s="330">
        <f t="shared" si="219"/>
        <v>1.3380771858200746</v>
      </c>
      <c r="V368" s="338">
        <f t="shared" si="220"/>
        <v>1.3380771858200746</v>
      </c>
      <c r="W368" s="330">
        <f t="shared" si="221"/>
        <v>1.0772668366487714E-4</v>
      </c>
      <c r="X368" s="330">
        <f t="shared" si="222"/>
        <v>10.952873133836476</v>
      </c>
      <c r="Y368" s="330">
        <f t="shared" si="237"/>
        <v>13.764518014024127</v>
      </c>
      <c r="Z368" s="110">
        <f>IF(H368&gt;0, rate1(1,$L$52,$L$51,$L$54,U368,$L$53,$L$50,Y368),"")</f>
        <v>104.1297023588459</v>
      </c>
      <c r="AA368" s="338">
        <f t="shared" si="223"/>
        <v>3.9399156882992337</v>
      </c>
      <c r="AB368" s="338">
        <f t="shared" si="224"/>
        <v>-3.6642779959175614E-5</v>
      </c>
      <c r="AC368" s="330">
        <f t="shared" si="225"/>
        <v>1.0462364666254633E-2</v>
      </c>
      <c r="AD368" s="330">
        <f t="shared" si="226"/>
        <v>-1.91161373532583</v>
      </c>
      <c r="AE368" s="330">
        <f t="shared" si="227"/>
        <v>215.81697459998989</v>
      </c>
      <c r="AF368" s="330">
        <f t="shared" si="228"/>
        <v>685.15491202989529</v>
      </c>
      <c r="AG368" s="330">
        <f t="shared" si="229"/>
        <v>684.54188385915938</v>
      </c>
      <c r="AH368" s="330">
        <f t="shared" si="230"/>
        <v>1.3181154112770082</v>
      </c>
      <c r="AI368" s="330">
        <f t="shared" si="231"/>
        <v>87.21958463633041</v>
      </c>
      <c r="AJ368" s="330">
        <f t="shared" si="232"/>
        <v>14.078005147359489</v>
      </c>
      <c r="AK368" s="339">
        <f t="shared" si="233"/>
        <v>219.63481365897428</v>
      </c>
      <c r="AL368" s="44">
        <f t="shared" si="234"/>
        <v>4.0474879156686301</v>
      </c>
    </row>
    <row r="369" spans="2:38" ht="15" x14ac:dyDescent="0.15">
      <c r="B369" s="330">
        <f t="shared" si="203"/>
        <v>685.15491202989529</v>
      </c>
      <c r="C369" s="330">
        <f t="shared" si="204"/>
        <v>684.54188385915938</v>
      </c>
      <c r="D369" s="330">
        <f t="shared" si="205"/>
        <v>1.3181154112770082</v>
      </c>
      <c r="E369" s="330">
        <f t="shared" si="235"/>
        <v>134.48453738986524</v>
      </c>
      <c r="F369" s="330">
        <f t="shared" si="206"/>
        <v>134.48453738986524</v>
      </c>
      <c r="G369" s="330">
        <f t="shared" si="207"/>
        <v>83.044581569014696</v>
      </c>
      <c r="H369" s="315">
        <f t="shared" si="208"/>
        <v>0.02</v>
      </c>
      <c r="I369" s="330">
        <f t="shared" si="209"/>
        <v>0.49042253658872142</v>
      </c>
      <c r="J369" s="330">
        <f t="shared" si="210"/>
        <v>80</v>
      </c>
      <c r="K369" s="337">
        <f t="shared" si="211"/>
        <v>-1</v>
      </c>
      <c r="L369" s="325">
        <f t="shared" si="212"/>
        <v>1.2981154112770081</v>
      </c>
      <c r="M369" s="325">
        <f t="shared" si="213"/>
        <v>1.3081154112770081</v>
      </c>
      <c r="N369" s="330">
        <f t="shared" si="214"/>
        <v>-1.8429647685214601E-2</v>
      </c>
      <c r="O369" s="330">
        <f t="shared" si="215"/>
        <v>2.3562573541716425E-2</v>
      </c>
      <c r="P369" s="334">
        <f t="shared" si="236"/>
        <v>13.287346727904447</v>
      </c>
      <c r="Q369" s="330">
        <f t="shared" si="216"/>
        <v>4.9789011921720885</v>
      </c>
      <c r="R369" s="279">
        <f>IF(H369&gt;0, rate1(1,$L$52,$L$51,$L$54,L369,$L$53,$L$50,P369),"")</f>
        <v>140.3945657626432</v>
      </c>
      <c r="S369" s="325">
        <f t="shared" si="217"/>
        <v>1.5050831257702413</v>
      </c>
      <c r="T369" s="325">
        <f t="shared" si="218"/>
        <v>3.6488345670051381E-2</v>
      </c>
      <c r="U369" s="330">
        <f t="shared" si="219"/>
        <v>1.3181154112770082</v>
      </c>
      <c r="V369" s="338">
        <f t="shared" si="220"/>
        <v>1.3181154112770082</v>
      </c>
      <c r="W369" s="330">
        <f t="shared" si="221"/>
        <v>1.0453647076746897E-4</v>
      </c>
      <c r="X369" s="330">
        <f t="shared" si="222"/>
        <v>6.9427229842653304</v>
      </c>
      <c r="Y369" s="330">
        <f t="shared" si="237"/>
        <v>13.49127575039663</v>
      </c>
      <c r="Z369" s="110">
        <f>IF(H369&gt;0, rate1(1,$L$52,$L$51,$L$54,U369,$L$53,$L$50,Y369),"")</f>
        <v>125.14190963688876</v>
      </c>
      <c r="AA369" s="338">
        <f t="shared" si="223"/>
        <v>2.3545305849093334</v>
      </c>
      <c r="AB369" s="338">
        <f t="shared" si="224"/>
        <v>-7.7175422934038952E-5</v>
      </c>
      <c r="AC369" s="330">
        <f t="shared" si="225"/>
        <v>3.6488345670051381E-2</v>
      </c>
      <c r="AD369" s="330">
        <f t="shared" si="226"/>
        <v>-0.54812021846239645</v>
      </c>
      <c r="AE369" s="330">
        <f t="shared" si="227"/>
        <v>58.081912162639718</v>
      </c>
      <c r="AF369" s="330">
        <f t="shared" si="228"/>
        <v>685.09999403654001</v>
      </c>
      <c r="AG369" s="330">
        <f t="shared" si="229"/>
        <v>684.50539551348936</v>
      </c>
      <c r="AH369" s="330">
        <f t="shared" si="230"/>
        <v>1.2981507682560169</v>
      </c>
      <c r="AI369" s="330">
        <f t="shared" si="231"/>
        <v>259.89856139973449</v>
      </c>
      <c r="AJ369" s="330">
        <f t="shared" si="232"/>
        <v>14.150199192192749</v>
      </c>
      <c r="AK369" s="339">
        <f t="shared" si="233"/>
        <v>219.64239612066146</v>
      </c>
      <c r="AL369" s="44">
        <f t="shared" si="234"/>
        <v>4.0544654824395367</v>
      </c>
    </row>
    <row r="370" spans="2:38" ht="15" x14ac:dyDescent="0.15">
      <c r="B370" s="330">
        <f t="shared" si="203"/>
        <v>685.09999403654001</v>
      </c>
      <c r="C370" s="330">
        <f t="shared" si="204"/>
        <v>684.50539551348936</v>
      </c>
      <c r="D370" s="330">
        <f t="shared" si="205"/>
        <v>1.2981507682560169</v>
      </c>
      <c r="E370" s="330">
        <f t="shared" si="235"/>
        <v>134.48453738986524</v>
      </c>
      <c r="F370" s="330">
        <f t="shared" si="206"/>
        <v>134.48453738986524</v>
      </c>
      <c r="G370" s="330">
        <f t="shared" si="207"/>
        <v>79.271163480018032</v>
      </c>
      <c r="H370" s="315">
        <f t="shared" si="208"/>
        <v>0.02</v>
      </c>
      <c r="I370" s="330">
        <f t="shared" si="209"/>
        <v>0.47567881844051957</v>
      </c>
      <c r="J370" s="330">
        <f t="shared" si="210"/>
        <v>80</v>
      </c>
      <c r="K370" s="337">
        <f t="shared" si="211"/>
        <v>-1</v>
      </c>
      <c r="L370" s="325">
        <f t="shared" si="212"/>
        <v>1.2781507682560169</v>
      </c>
      <c r="M370" s="325">
        <f t="shared" si="213"/>
        <v>1.2881507682560169</v>
      </c>
      <c r="N370" s="330">
        <f t="shared" si="214"/>
        <v>-1.8150996147752618E-2</v>
      </c>
      <c r="O370" s="330">
        <f t="shared" si="215"/>
        <v>1.9828739826600605E-2</v>
      </c>
      <c r="P370" s="334">
        <f t="shared" si="236"/>
        <v>13.016492935656931</v>
      </c>
      <c r="Q370" s="330">
        <f t="shared" si="216"/>
        <v>1.1471021082190873</v>
      </c>
      <c r="R370" s="279">
        <f>IF(H370&gt;0, rate1(1,$L$52,$L$51,$L$54,L370,$L$53,$L$50,P370),"")</f>
        <v>160.10931735576818</v>
      </c>
      <c r="S370" s="325">
        <f t="shared" si="217"/>
        <v>0.36131863232244327</v>
      </c>
      <c r="T370" s="325">
        <f t="shared" si="218"/>
        <v>-2.841948593827821E-2</v>
      </c>
      <c r="U370" s="330">
        <f t="shared" si="219"/>
        <v>1.2981507682560169</v>
      </c>
      <c r="V370" s="338">
        <f t="shared" si="220"/>
        <v>1.2981507682560169</v>
      </c>
      <c r="W370" s="330">
        <f t="shared" si="221"/>
        <v>1.0139375984752341E-4</v>
      </c>
      <c r="X370" s="330">
        <f t="shared" si="222"/>
        <v>3.0516621469378009</v>
      </c>
      <c r="Y370" s="330">
        <f t="shared" si="237"/>
        <v>13.219373176191073</v>
      </c>
      <c r="Z370" s="110">
        <f>IF(H370&gt;0, rate1(1,$L$52,$L$51,$L$54,U370,$L$53,$L$50,Y370),"")</f>
        <v>145.39956115255674</v>
      </c>
      <c r="AA370" s="338">
        <f t="shared" si="223"/>
        <v>1.0584692374874554</v>
      </c>
      <c r="AB370" s="338">
        <f t="shared" si="224"/>
        <v>-1.7341385693507214E-3</v>
      </c>
      <c r="AC370" s="330">
        <f t="shared" si="225"/>
        <v>-1.7341385693507214E-3</v>
      </c>
      <c r="AD370" s="330">
        <f t="shared" si="226"/>
        <v>11.533103728549326</v>
      </c>
      <c r="AE370" s="330">
        <f t="shared" si="227"/>
        <v>695.23807071795693</v>
      </c>
      <c r="AF370" s="330">
        <f t="shared" si="228"/>
        <v>685.0835771789616</v>
      </c>
      <c r="AG370" s="330">
        <f t="shared" si="229"/>
        <v>684.50712965205867</v>
      </c>
      <c r="AH370" s="330">
        <f t="shared" si="230"/>
        <v>1.2781832198959493</v>
      </c>
      <c r="AI370" s="330">
        <f t="shared" si="231"/>
        <v>-10.830965979933623</v>
      </c>
      <c r="AJ370" s="330">
        <f t="shared" si="232"/>
        <v>14.147190590531658</v>
      </c>
      <c r="AK370" s="339">
        <f t="shared" si="233"/>
        <v>219.66397928794328</v>
      </c>
      <c r="AL370" s="44">
        <f t="shared" si="234"/>
        <v>4.0752573673515151</v>
      </c>
    </row>
    <row r="371" spans="2:38" ht="15" x14ac:dyDescent="0.15">
      <c r="B371" s="330">
        <f t="shared" si="203"/>
        <v>685.0835771789616</v>
      </c>
      <c r="C371" s="330">
        <f t="shared" si="204"/>
        <v>684.50712965205867</v>
      </c>
      <c r="D371" s="330">
        <f t="shared" si="205"/>
        <v>1.2781832198959493</v>
      </c>
      <c r="E371" s="330">
        <f t="shared" si="235"/>
        <v>134.48453738986524</v>
      </c>
      <c r="F371" s="330">
        <f t="shared" si="206"/>
        <v>134.48453738986524</v>
      </c>
      <c r="G371" s="330">
        <f t="shared" si="207"/>
        <v>86.910254383485139</v>
      </c>
      <c r="H371" s="315">
        <f t="shared" si="208"/>
        <v>0.04</v>
      </c>
      <c r="I371" s="330">
        <f t="shared" si="209"/>
        <v>0.46115802152235119</v>
      </c>
      <c r="J371" s="330">
        <f t="shared" si="210"/>
        <v>80</v>
      </c>
      <c r="K371" s="337">
        <f t="shared" si="211"/>
        <v>1</v>
      </c>
      <c r="L371" s="325">
        <f t="shared" si="212"/>
        <v>1.3181832198959493</v>
      </c>
      <c r="M371" s="325">
        <f t="shared" si="213"/>
        <v>1.2981832198959493</v>
      </c>
      <c r="N371" s="330">
        <f t="shared" si="214"/>
        <v>3.6462847819014543E-2</v>
      </c>
      <c r="O371" s="330">
        <f t="shared" si="215"/>
        <v>1.2799236677125458E-2</v>
      </c>
      <c r="P371" s="334">
        <f t="shared" si="236"/>
        <v>13.357220734371541</v>
      </c>
      <c r="Q371" s="330">
        <f t="shared" si="216"/>
        <v>3.0578907686285106</v>
      </c>
      <c r="R371" s="279">
        <f>IF(H371&gt;0, rate1(1,$L$52,$L$51,$L$54,L371,$L$53,$L$50,P371),"")</f>
        <v>135.20877665908088</v>
      </c>
      <c r="S371" s="325">
        <f t="shared" si="217"/>
        <v>1.7669856175149874</v>
      </c>
      <c r="T371" s="325">
        <f t="shared" si="218"/>
        <v>-4.7540458368897691E-2</v>
      </c>
      <c r="U371" s="330">
        <f t="shared" si="219"/>
        <v>1.2781832198959493</v>
      </c>
      <c r="V371" s="338">
        <f t="shared" si="220"/>
        <v>1.2781832198959493</v>
      </c>
      <c r="W371" s="330">
        <f t="shared" si="221"/>
        <v>9.8298565908816471E-5</v>
      </c>
      <c r="X371" s="330">
        <f t="shared" si="222"/>
        <v>-0.72207767261566858</v>
      </c>
      <c r="Y371" s="330">
        <f t="shared" si="237"/>
        <v>12.948824480715629</v>
      </c>
      <c r="Z371" s="110">
        <f>IF(H371&gt;0, rate1(1,$L$52,$L$51,$L$54,U371,$L$53,$L$50,Y371),"")</f>
        <v>164.94087619283061</v>
      </c>
      <c r="AA371" s="338">
        <f t="shared" si="223"/>
        <v>-0.34203578762234582</v>
      </c>
      <c r="AB371" s="338">
        <f t="shared" si="224"/>
        <v>7.3245860367829533E-5</v>
      </c>
      <c r="AC371" s="330">
        <f t="shared" si="225"/>
        <v>7.3245860367829533E-5</v>
      </c>
      <c r="AD371" s="330">
        <f t="shared" si="226"/>
        <v>546.10594781911368</v>
      </c>
      <c r="AE371" s="330">
        <f t="shared" si="227"/>
        <v>-643717.49144221295</v>
      </c>
      <c r="AF371" s="330">
        <f t="shared" si="228"/>
        <v>685.11996678092021</v>
      </c>
      <c r="AG371" s="330">
        <f t="shared" si="229"/>
        <v>684.50705640619833</v>
      </c>
      <c r="AH371" s="330">
        <f t="shared" si="230"/>
        <v>1.3179887644045714</v>
      </c>
      <c r="AI371" s="330">
        <f t="shared" si="231"/>
        <v>0.54172415561834164</v>
      </c>
      <c r="AJ371" s="330">
        <f t="shared" si="232"/>
        <v>14.147341069463774</v>
      </c>
      <c r="AK371" s="339">
        <f t="shared" si="233"/>
        <v>219.66312070466844</v>
      </c>
      <c r="AL371" s="44">
        <f t="shared" si="234"/>
        <v>4.0743908900731203</v>
      </c>
    </row>
    <row r="372" spans="2:38" ht="15" x14ac:dyDescent="0.15">
      <c r="B372" s="330">
        <f t="shared" si="203"/>
        <v>685.11996678092021</v>
      </c>
      <c r="C372" s="330">
        <f t="shared" si="204"/>
        <v>684.50705640619833</v>
      </c>
      <c r="D372" s="330">
        <f t="shared" si="205"/>
        <v>1.3179887644045714</v>
      </c>
      <c r="E372" s="330">
        <f t="shared" si="235"/>
        <v>134.48453738986524</v>
      </c>
      <c r="F372" s="330">
        <f t="shared" si="206"/>
        <v>134.48453738986524</v>
      </c>
      <c r="G372" s="330">
        <f t="shared" si="207"/>
        <v>83.020275075587534</v>
      </c>
      <c r="H372" s="315">
        <f t="shared" si="208"/>
        <v>0.02</v>
      </c>
      <c r="I372" s="330">
        <f t="shared" si="209"/>
        <v>0.49032829977750225</v>
      </c>
      <c r="J372" s="330">
        <f t="shared" si="210"/>
        <v>80</v>
      </c>
      <c r="K372" s="337">
        <f t="shared" si="211"/>
        <v>-1</v>
      </c>
      <c r="L372" s="325">
        <f t="shared" si="212"/>
        <v>1.2979887644045713</v>
      </c>
      <c r="M372" s="325">
        <f t="shared" si="213"/>
        <v>1.3079887644045713</v>
      </c>
      <c r="N372" s="330">
        <f t="shared" si="214"/>
        <v>-1.8427880194169743E-2</v>
      </c>
      <c r="O372" s="330">
        <f t="shared" si="215"/>
        <v>1.0697878907089287E-2</v>
      </c>
      <c r="P372" s="334">
        <f t="shared" si="236"/>
        <v>13.285624156296748</v>
      </c>
      <c r="Q372" s="330">
        <f t="shared" si="216"/>
        <v>4.9542215575628319</v>
      </c>
      <c r="R372" s="279">
        <f>IF(H372&gt;0, rate1(1,$L$52,$L$51,$L$54,L372,$L$53,$L$50,P372),"")</f>
        <v>140.52188345036041</v>
      </c>
      <c r="S372" s="325">
        <f t="shared" si="217"/>
        <v>3.2955946182188045</v>
      </c>
      <c r="T372" s="325">
        <f t="shared" si="218"/>
        <v>8.0274975589846465E-3</v>
      </c>
      <c r="U372" s="330">
        <f t="shared" si="219"/>
        <v>1.3179887644045714</v>
      </c>
      <c r="V372" s="338">
        <f t="shared" si="220"/>
        <v>1.3179887644045714</v>
      </c>
      <c r="W372" s="330">
        <f t="shared" si="221"/>
        <v>1.0451638363284665E-4</v>
      </c>
      <c r="X372" s="330">
        <f t="shared" si="222"/>
        <v>6.9176645578300793</v>
      </c>
      <c r="Y372" s="330">
        <f t="shared" si="237"/>
        <v>13.489546559616182</v>
      </c>
      <c r="Z372" s="110">
        <f>IF(H372&gt;0, rate1(1,$L$52,$L$51,$L$54,U372,$L$53,$L$50,Y372),"")</f>
        <v>125.27276086702163</v>
      </c>
      <c r="AA372" s="338">
        <f t="shared" si="223"/>
        <v>5.1618475318957193</v>
      </c>
      <c r="AB372" s="338">
        <f t="shared" si="224"/>
        <v>-2.5112977549477766E-5</v>
      </c>
      <c r="AC372" s="330">
        <f t="shared" si="225"/>
        <v>8.0274975589846465E-3</v>
      </c>
      <c r="AD372" s="330">
        <f t="shared" si="226"/>
        <v>-2.491436447416334</v>
      </c>
      <c r="AE372" s="330">
        <f t="shared" si="227"/>
        <v>-135443.71321672635</v>
      </c>
      <c r="AF372" s="330">
        <f t="shared" si="228"/>
        <v>685.0935114031671</v>
      </c>
      <c r="AG372" s="330">
        <f t="shared" si="229"/>
        <v>684.49902890863939</v>
      </c>
      <c r="AH372" s="330">
        <f t="shared" si="230"/>
        <v>1.2980241030700981</v>
      </c>
      <c r="AI372" s="330">
        <f t="shared" si="231"/>
        <v>57.12631628525228</v>
      </c>
      <c r="AJ372" s="330">
        <f t="shared" si="232"/>
        <v>14.163209490654122</v>
      </c>
      <c r="AK372" s="339">
        <f t="shared" si="233"/>
        <v>219.66316778605261</v>
      </c>
      <c r="AL372" s="44">
        <f t="shared" si="234"/>
        <v>4.0744342280055701</v>
      </c>
    </row>
    <row r="373" spans="2:38" ht="15" x14ac:dyDescent="0.15">
      <c r="B373" s="330">
        <f t="shared" si="203"/>
        <v>685.0935114031671</v>
      </c>
      <c r="C373" s="330">
        <f t="shared" si="204"/>
        <v>684.49902890863939</v>
      </c>
      <c r="D373" s="330">
        <f t="shared" si="205"/>
        <v>1.2980241030700981</v>
      </c>
      <c r="E373" s="330">
        <f t="shared" si="235"/>
        <v>134.48453738986524</v>
      </c>
      <c r="F373" s="330">
        <f t="shared" si="206"/>
        <v>134.48453738986524</v>
      </c>
      <c r="G373" s="330">
        <f t="shared" si="207"/>
        <v>79.247595562864419</v>
      </c>
      <c r="H373" s="315">
        <f t="shared" si="208"/>
        <v>0.02</v>
      </c>
      <c r="I373" s="330">
        <f t="shared" si="209"/>
        <v>0.47558599562216841</v>
      </c>
      <c r="J373" s="330">
        <f t="shared" si="210"/>
        <v>80</v>
      </c>
      <c r="K373" s="337">
        <f t="shared" si="211"/>
        <v>-1</v>
      </c>
      <c r="L373" s="325">
        <f t="shared" si="212"/>
        <v>1.2780241030700981</v>
      </c>
      <c r="M373" s="325">
        <f t="shared" si="213"/>
        <v>1.2880241030700981</v>
      </c>
      <c r="N373" s="330">
        <f t="shared" si="214"/>
        <v>-1.8149228096818515E-2</v>
      </c>
      <c r="O373" s="330">
        <f t="shared" si="215"/>
        <v>1.53557479577906E-2</v>
      </c>
      <c r="P373" s="334">
        <f t="shared" si="236"/>
        <v>13.014778977339782</v>
      </c>
      <c r="Q373" s="330">
        <f t="shared" si="216"/>
        <v>1.1231666286967794</v>
      </c>
      <c r="R373" s="279">
        <f>IF(H373&gt;0, rate1(1,$L$52,$L$51,$L$54,L373,$L$53,$L$50,P373),"")</f>
        <v>160.23215078936713</v>
      </c>
      <c r="S373" s="325">
        <f t="shared" si="217"/>
        <v>0.4564818914881269</v>
      </c>
      <c r="T373" s="325">
        <f t="shared" si="218"/>
        <v>-3.3392131398363604E-2</v>
      </c>
      <c r="U373" s="330">
        <f t="shared" si="219"/>
        <v>1.2980241030700981</v>
      </c>
      <c r="V373" s="338">
        <f t="shared" si="220"/>
        <v>1.2980241030700981</v>
      </c>
      <c r="W373" s="330">
        <f t="shared" si="221"/>
        <v>1.0137397411336124E-4</v>
      </c>
      <c r="X373" s="330">
        <f t="shared" si="222"/>
        <v>3.0273535810897698</v>
      </c>
      <c r="Y373" s="330">
        <f t="shared" si="237"/>
        <v>13.217652529334062</v>
      </c>
      <c r="Z373" s="110">
        <f>IF(H373&gt;0, rate1(1,$L$52,$L$51,$L$54,U373,$L$53,$L$50,Y373),"")</f>
        <v>145.52575032377277</v>
      </c>
      <c r="AA373" s="338">
        <f t="shared" si="223"/>
        <v>1.3547286804167875</v>
      </c>
      <c r="AB373" s="338">
        <f t="shared" si="224"/>
        <v>-2.8577890570971641E-4</v>
      </c>
      <c r="AC373" s="330">
        <f t="shared" si="225"/>
        <v>-2.8577890570971641E-4</v>
      </c>
      <c r="AD373" s="330">
        <f t="shared" si="226"/>
        <v>69.984171681010139</v>
      </c>
      <c r="AE373" s="330">
        <f t="shared" si="227"/>
        <v>18723.389824497837</v>
      </c>
      <c r="AF373" s="330">
        <f t="shared" si="228"/>
        <v>685.07564795397604</v>
      </c>
      <c r="AG373" s="330">
        <f t="shared" si="229"/>
        <v>684.49931468754505</v>
      </c>
      <c r="AH373" s="330">
        <f t="shared" si="230"/>
        <v>1.278056536157228</v>
      </c>
      <c r="AI373" s="330">
        <f t="shared" si="231"/>
        <v>-1.7835303608037225</v>
      </c>
      <c r="AJ373" s="330">
        <f t="shared" si="232"/>
        <v>14.162714065553899</v>
      </c>
      <c r="AK373" s="339">
        <f t="shared" si="233"/>
        <v>219.66791042854467</v>
      </c>
      <c r="AL373" s="44">
        <f t="shared" si="234"/>
        <v>4.0790043333083901</v>
      </c>
    </row>
    <row r="374" spans="2:38" ht="15" x14ac:dyDescent="0.15">
      <c r="B374" s="330">
        <f t="shared" si="203"/>
        <v>685.07564795397604</v>
      </c>
      <c r="C374" s="330">
        <f t="shared" si="204"/>
        <v>684.49931468754505</v>
      </c>
      <c r="D374" s="330">
        <f t="shared" si="205"/>
        <v>1.278056536157228</v>
      </c>
      <c r="E374" s="330">
        <f t="shared" si="235"/>
        <v>134.48453738986524</v>
      </c>
      <c r="F374" s="330">
        <f t="shared" si="206"/>
        <v>134.48453738986524</v>
      </c>
      <c r="G374" s="330">
        <f t="shared" si="207"/>
        <v>86.885187710772612</v>
      </c>
      <c r="H374" s="315">
        <f t="shared" si="208"/>
        <v>0.04</v>
      </c>
      <c r="I374" s="330">
        <f t="shared" si="209"/>
        <v>0.46106661314479425</v>
      </c>
      <c r="J374" s="330">
        <f t="shared" si="210"/>
        <v>80</v>
      </c>
      <c r="K374" s="337">
        <f t="shared" si="211"/>
        <v>1</v>
      </c>
      <c r="L374" s="325">
        <f t="shared" si="212"/>
        <v>1.3180565361572281</v>
      </c>
      <c r="M374" s="325">
        <f t="shared" si="213"/>
        <v>1.298056536157228</v>
      </c>
      <c r="N374" s="330">
        <f t="shared" si="214"/>
        <v>3.6459252137707399E-2</v>
      </c>
      <c r="O374" s="330">
        <f t="shared" si="215"/>
        <v>1.1969459605392752E-2</v>
      </c>
      <c r="P374" s="334">
        <f t="shared" si="236"/>
        <v>13.355495517042929</v>
      </c>
      <c r="Q374" s="330">
        <f t="shared" si="216"/>
        <v>3.0335774270219531</v>
      </c>
      <c r="R374" s="279">
        <f>IF(H374&gt;0, rate1(1,$L$52,$L$51,$L$54,L374,$L$53,$L$50,P374),"")</f>
        <v>135.33731854673005</v>
      </c>
      <c r="S374" s="325">
        <f t="shared" si="217"/>
        <v>1.8726774164408053</v>
      </c>
      <c r="T374" s="325">
        <f t="shared" si="218"/>
        <v>-4.1778613094407342E-2</v>
      </c>
      <c r="U374" s="330">
        <f t="shared" si="219"/>
        <v>1.278056536157228</v>
      </c>
      <c r="V374" s="338">
        <f t="shared" si="220"/>
        <v>1.278056536157228</v>
      </c>
      <c r="W374" s="330">
        <f t="shared" si="221"/>
        <v>9.827908167125976E-5</v>
      </c>
      <c r="X374" s="330">
        <f t="shared" si="222"/>
        <v>-0.74564759921369728</v>
      </c>
      <c r="Y374" s="330">
        <f t="shared" si="237"/>
        <v>12.947112468949046</v>
      </c>
      <c r="Z374" s="110">
        <f>IF(H374&gt;0, rate1(1,$L$52,$L$51,$L$54,U374,$L$53,$L$50,Y374),"")</f>
        <v>165.06263728247691</v>
      </c>
      <c r="AA374" s="338">
        <f t="shared" si="223"/>
        <v>-0.37740730388119398</v>
      </c>
      <c r="AB374" s="338">
        <f t="shared" si="224"/>
        <v>7.1350777213343908E-5</v>
      </c>
      <c r="AC374" s="330">
        <f t="shared" si="225"/>
        <v>7.1350777213343908E-5</v>
      </c>
      <c r="AD374" s="330">
        <f t="shared" si="226"/>
        <v>560.61057163255771</v>
      </c>
      <c r="AE374" s="330">
        <f t="shared" si="227"/>
        <v>-4576138.4328814633</v>
      </c>
      <c r="AF374" s="330">
        <f t="shared" si="228"/>
        <v>685.11203585533656</v>
      </c>
      <c r="AG374" s="330">
        <f t="shared" si="229"/>
        <v>684.49924333676779</v>
      </c>
      <c r="AH374" s="330">
        <f t="shared" si="230"/>
        <v>1.3178620406942494</v>
      </c>
      <c r="AI374" s="330">
        <f t="shared" si="231"/>
        <v>0.52720696685524693</v>
      </c>
      <c r="AJ374" s="330">
        <f t="shared" si="232"/>
        <v>14.162860511933582</v>
      </c>
      <c r="AK374" s="339">
        <f t="shared" si="233"/>
        <v>219.66776908805195</v>
      </c>
      <c r="AL374" s="44">
        <f t="shared" si="234"/>
        <v>4.0788616508795261</v>
      </c>
    </row>
    <row r="375" spans="2:38" ht="15" x14ac:dyDescent="0.15">
      <c r="B375" s="330">
        <f t="shared" si="203"/>
        <v>685.11203585533656</v>
      </c>
      <c r="C375" s="330">
        <f t="shared" si="204"/>
        <v>684.49924333676779</v>
      </c>
      <c r="D375" s="330">
        <f t="shared" si="205"/>
        <v>1.3178620406942494</v>
      </c>
      <c r="E375" s="330">
        <f t="shared" si="235"/>
        <v>134.48453738986524</v>
      </c>
      <c r="F375" s="330">
        <f t="shared" si="206"/>
        <v>134.48453738986524</v>
      </c>
      <c r="G375" s="330">
        <f t="shared" si="207"/>
        <v>82.995958582553016</v>
      </c>
      <c r="H375" s="315">
        <f t="shared" si="208"/>
        <v>0.02</v>
      </c>
      <c r="I375" s="330">
        <f t="shared" si="209"/>
        <v>0.49023401485501383</v>
      </c>
      <c r="J375" s="330">
        <f t="shared" si="210"/>
        <v>80</v>
      </c>
      <c r="K375" s="337">
        <f t="shared" si="211"/>
        <v>-1</v>
      </c>
      <c r="L375" s="325">
        <f t="shared" si="212"/>
        <v>1.2978620406942494</v>
      </c>
      <c r="M375" s="325">
        <f t="shared" si="213"/>
        <v>1.3078620406942494</v>
      </c>
      <c r="N375" s="330">
        <f t="shared" si="214"/>
        <v>-1.8426111628838893E-2</v>
      </c>
      <c r="O375" s="330">
        <f t="shared" si="215"/>
        <v>9.682938108937833E-3</v>
      </c>
      <c r="P375" s="334">
        <f t="shared" si="236"/>
        <v>13.283900595563901</v>
      </c>
      <c r="Q375" s="330">
        <f t="shared" si="216"/>
        <v>4.9295317327108421</v>
      </c>
      <c r="R375" s="279">
        <f>IF(H375&gt;0, rate1(1,$L$52,$L$51,$L$54,L375,$L$53,$L$50,P375),"")</f>
        <v>140.64924905948556</v>
      </c>
      <c r="S375" s="325">
        <f t="shared" si="217"/>
        <v>3.6196042786350482</v>
      </c>
      <c r="T375" s="325">
        <f t="shared" si="218"/>
        <v>7.0339294293868945E-3</v>
      </c>
      <c r="U375" s="330">
        <f t="shared" si="219"/>
        <v>1.3178620406942494</v>
      </c>
      <c r="V375" s="338">
        <f t="shared" si="220"/>
        <v>1.3178620406942494</v>
      </c>
      <c r="W375" s="330">
        <f t="shared" si="221"/>
        <v>1.0449628624287222E-4</v>
      </c>
      <c r="X375" s="330">
        <f t="shared" si="222"/>
        <v>6.8925957479039681</v>
      </c>
      <c r="Y375" s="330">
        <f t="shared" si="237"/>
        <v>13.48781637526589</v>
      </c>
      <c r="Z375" s="110">
        <f>IF(H375&gt;0, rate1(1,$L$52,$L$51,$L$54,U375,$L$53,$L$50,Y375),"")</f>
        <v>125.40366099021229</v>
      </c>
      <c r="AA375" s="338">
        <f t="shared" si="223"/>
        <v>5.6763012557571892</v>
      </c>
      <c r="AB375" s="338">
        <f t="shared" si="224"/>
        <v>-2.2345926946905416E-5</v>
      </c>
      <c r="AC375" s="330">
        <f t="shared" si="225"/>
        <v>7.0339294293868945E-3</v>
      </c>
      <c r="AD375" s="330">
        <f t="shared" si="226"/>
        <v>-2.8433609123859638</v>
      </c>
      <c r="AE375" s="330">
        <f t="shared" si="227"/>
        <v>-158601.46712343305</v>
      </c>
      <c r="AF375" s="330">
        <f t="shared" si="228"/>
        <v>685.08657581427838</v>
      </c>
      <c r="AG375" s="330">
        <f t="shared" si="229"/>
        <v>684.49220940733835</v>
      </c>
      <c r="AH375" s="330">
        <f t="shared" si="230"/>
        <v>1.2978973610337747</v>
      </c>
      <c r="AI375" s="330">
        <f t="shared" si="231"/>
        <v>50.010430033735879</v>
      </c>
      <c r="AJ375" s="330">
        <f t="shared" si="232"/>
        <v>14.176752298054064</v>
      </c>
      <c r="AK375" s="339">
        <f t="shared" si="233"/>
        <v>219.66781489452822</v>
      </c>
      <c r="AL375" s="44">
        <f t="shared" si="234"/>
        <v>4.078903827436875</v>
      </c>
    </row>
    <row r="376" spans="2:38" ht="15" x14ac:dyDescent="0.15">
      <c r="B376" s="330">
        <f t="shared" si="203"/>
        <v>685.08657581427838</v>
      </c>
      <c r="C376" s="330">
        <f t="shared" si="204"/>
        <v>684.49220940733835</v>
      </c>
      <c r="D376" s="330">
        <f t="shared" si="205"/>
        <v>1.2978973610337747</v>
      </c>
      <c r="E376" s="330">
        <f t="shared" si="235"/>
        <v>134.48453738986524</v>
      </c>
      <c r="F376" s="330">
        <f t="shared" si="206"/>
        <v>134.48453738986524</v>
      </c>
      <c r="G376" s="330">
        <f t="shared" si="207"/>
        <v>79.22401802227445</v>
      </c>
      <c r="H376" s="315">
        <f t="shared" si="208"/>
        <v>0.02</v>
      </c>
      <c r="I376" s="330">
        <f t="shared" si="209"/>
        <v>0.4754931255520205</v>
      </c>
      <c r="J376" s="330">
        <f t="shared" si="210"/>
        <v>80</v>
      </c>
      <c r="K376" s="337">
        <f t="shared" si="211"/>
        <v>-1</v>
      </c>
      <c r="L376" s="325">
        <f t="shared" si="212"/>
        <v>1.2778973610337747</v>
      </c>
      <c r="M376" s="325">
        <f t="shared" si="213"/>
        <v>1.2878973610337747</v>
      </c>
      <c r="N376" s="330">
        <f t="shared" si="214"/>
        <v>-1.8147458971238262E-2</v>
      </c>
      <c r="O376" s="330">
        <f t="shared" si="215"/>
        <v>1.4340589483083477E-2</v>
      </c>
      <c r="P376" s="334">
        <f t="shared" si="236"/>
        <v>13.013064035699275</v>
      </c>
      <c r="Q376" s="330">
        <f t="shared" si="216"/>
        <v>1.0992213385060836</v>
      </c>
      <c r="R376" s="279">
        <f>IF(H376&gt;0, rate1(1,$L$52,$L$51,$L$54,L376,$L$53,$L$50,P376),"")</f>
        <v>160.3550308866426</v>
      </c>
      <c r="S376" s="325">
        <f t="shared" si="217"/>
        <v>0.47800843129652432</v>
      </c>
      <c r="T376" s="325">
        <f t="shared" si="218"/>
        <v>-3.476580860551632E-2</v>
      </c>
      <c r="U376" s="330">
        <f t="shared" si="219"/>
        <v>1.2978973610337747</v>
      </c>
      <c r="V376" s="338">
        <f t="shared" si="220"/>
        <v>1.2978973610337747</v>
      </c>
      <c r="W376" s="330">
        <f t="shared" si="221"/>
        <v>1.0135417830769988E-4</v>
      </c>
      <c r="X376" s="330">
        <f t="shared" si="222"/>
        <v>3.0030350147932836</v>
      </c>
      <c r="Y376" s="330">
        <f t="shared" si="237"/>
        <v>13.215930894655532</v>
      </c>
      <c r="Z376" s="110">
        <f>IF(H376&gt;0, rate1(1,$L$52,$L$51,$L$54,U376,$L$53,$L$50,Y376),"")</f>
        <v>145.65198710183441</v>
      </c>
      <c r="AA376" s="338">
        <f t="shared" si="223"/>
        <v>1.4377288192276394</v>
      </c>
      <c r="AB376" s="338">
        <f t="shared" si="224"/>
        <v>-2.3154559136987274E-4</v>
      </c>
      <c r="AC376" s="330">
        <f t="shared" si="225"/>
        <v>-2.3154559136987274E-4</v>
      </c>
      <c r="AD376" s="330">
        <f t="shared" si="226"/>
        <v>86.376077737761136</v>
      </c>
      <c r="AE376" s="330">
        <f t="shared" si="227"/>
        <v>26231.815426680085</v>
      </c>
      <c r="AF376" s="330">
        <f t="shared" si="228"/>
        <v>685.06865990089852</v>
      </c>
      <c r="AG376" s="330">
        <f t="shared" si="229"/>
        <v>684.49244095292977</v>
      </c>
      <c r="AH376" s="330">
        <f t="shared" si="230"/>
        <v>1.2779297755550949</v>
      </c>
      <c r="AI376" s="330">
        <f t="shared" si="231"/>
        <v>-1.4439558901869181</v>
      </c>
      <c r="AJ376" s="330">
        <f t="shared" si="232"/>
        <v>14.176351199195679</v>
      </c>
      <c r="AK376" s="339">
        <f t="shared" si="233"/>
        <v>219.67196555810798</v>
      </c>
      <c r="AL376" s="44">
        <f t="shared" si="234"/>
        <v>4.0829046618395735</v>
      </c>
    </row>
    <row r="377" spans="2:38" ht="15" x14ac:dyDescent="0.15">
      <c r="B377" s="330">
        <f t="shared" si="203"/>
        <v>685.06865990089852</v>
      </c>
      <c r="C377" s="330">
        <f t="shared" si="204"/>
        <v>684.49244095292977</v>
      </c>
      <c r="D377" s="330">
        <f t="shared" si="205"/>
        <v>1.2779297755550949</v>
      </c>
      <c r="E377" s="330">
        <f t="shared" si="235"/>
        <v>134.48453738986524</v>
      </c>
      <c r="F377" s="330">
        <f t="shared" si="206"/>
        <v>134.48453738986524</v>
      </c>
      <c r="G377" s="330">
        <f t="shared" si="207"/>
        <v>86.860110652805574</v>
      </c>
      <c r="H377" s="315">
        <f t="shared" si="208"/>
        <v>0.04</v>
      </c>
      <c r="I377" s="330">
        <f t="shared" si="209"/>
        <v>0.46097515837500397</v>
      </c>
      <c r="J377" s="330">
        <f t="shared" si="210"/>
        <v>80</v>
      </c>
      <c r="K377" s="337">
        <f t="shared" si="211"/>
        <v>1</v>
      </c>
      <c r="L377" s="325">
        <f t="shared" si="212"/>
        <v>1.3179297755550949</v>
      </c>
      <c r="M377" s="325">
        <f t="shared" si="213"/>
        <v>1.2979297755550949</v>
      </c>
      <c r="N377" s="330">
        <f t="shared" si="214"/>
        <v>3.645565427670916E-2</v>
      </c>
      <c r="O377" s="330">
        <f t="shared" si="215"/>
        <v>1.1081704227636102E-2</v>
      </c>
      <c r="P377" s="334">
        <f t="shared" si="236"/>
        <v>13.353769308843285</v>
      </c>
      <c r="Q377" s="330">
        <f t="shared" si="216"/>
        <v>3.0092540832431496</v>
      </c>
      <c r="R377" s="279">
        <f>IF(H377&gt;0, rate1(1,$L$52,$L$51,$L$54,L377,$L$53,$L$50,P377),"")</f>
        <v>135.46590869189899</v>
      </c>
      <c r="S377" s="325">
        <f t="shared" si="217"/>
        <v>2.0045749057791271</v>
      </c>
      <c r="T377" s="325">
        <f t="shared" si="218"/>
        <v>-3.6289632626682951E-2</v>
      </c>
      <c r="U377" s="330">
        <f t="shared" si="219"/>
        <v>1.2779297755550949</v>
      </c>
      <c r="V377" s="338">
        <f t="shared" si="220"/>
        <v>1.2779297755550949</v>
      </c>
      <c r="W377" s="330">
        <f t="shared" si="221"/>
        <v>9.8259587545390659E-5</v>
      </c>
      <c r="X377" s="330">
        <f t="shared" si="222"/>
        <v>-0.76922715010807963</v>
      </c>
      <c r="Y377" s="330">
        <f t="shared" si="237"/>
        <v>12.945399475175524</v>
      </c>
      <c r="Z377" s="110">
        <f>IF(H377&gt;0, rate1(1,$L$52,$L$51,$L$54,U377,$L$53,$L$50,Y377),"")</f>
        <v>165.18444473079654</v>
      </c>
      <c r="AA377" s="338">
        <f t="shared" si="223"/>
        <v>-0.42022211282402255</v>
      </c>
      <c r="AB377" s="338">
        <f t="shared" si="224"/>
        <v>6.9186070726646868E-5</v>
      </c>
      <c r="AC377" s="330">
        <f t="shared" si="225"/>
        <v>6.9186070726646868E-5</v>
      </c>
      <c r="AD377" s="330">
        <f t="shared" si="226"/>
        <v>578.15105815214463</v>
      </c>
      <c r="AE377" s="330">
        <f t="shared" si="227"/>
        <v>-6057852.0861123502</v>
      </c>
      <c r="AF377" s="330">
        <f t="shared" si="228"/>
        <v>685.10504636910446</v>
      </c>
      <c r="AG377" s="330">
        <f t="shared" si="229"/>
        <v>684.49237176685904</v>
      </c>
      <c r="AH377" s="330">
        <f t="shared" si="230"/>
        <v>1.3177352400903757</v>
      </c>
      <c r="AI377" s="330">
        <f t="shared" si="231"/>
        <v>0.51072680495579381</v>
      </c>
      <c r="AJ377" s="330">
        <f t="shared" si="232"/>
        <v>14.176493067752611</v>
      </c>
      <c r="AK377" s="339">
        <f t="shared" si="233"/>
        <v>219.6718511621205</v>
      </c>
      <c r="AL377" s="44">
        <f t="shared" si="234"/>
        <v>4.0827891453683582</v>
      </c>
    </row>
    <row r="378" spans="2:38" ht="15" x14ac:dyDescent="0.15">
      <c r="B378" s="330">
        <f t="shared" si="203"/>
        <v>685.10504636910446</v>
      </c>
      <c r="C378" s="330">
        <f t="shared" si="204"/>
        <v>684.49237176685904</v>
      </c>
      <c r="D378" s="330">
        <f t="shared" si="205"/>
        <v>1.3177352400903757</v>
      </c>
      <c r="E378" s="330">
        <f t="shared" si="235"/>
        <v>134.48453738986524</v>
      </c>
      <c r="F378" s="330">
        <f t="shared" si="206"/>
        <v>134.48453738986524</v>
      </c>
      <c r="G378" s="330">
        <f t="shared" si="207"/>
        <v>82.971632087406732</v>
      </c>
      <c r="H378" s="315">
        <f t="shared" si="208"/>
        <v>0.02</v>
      </c>
      <c r="I378" s="330">
        <f t="shared" si="209"/>
        <v>0.49013968179633594</v>
      </c>
      <c r="J378" s="330">
        <f t="shared" si="210"/>
        <v>80</v>
      </c>
      <c r="K378" s="337">
        <f t="shared" si="211"/>
        <v>-1</v>
      </c>
      <c r="L378" s="325">
        <f t="shared" si="212"/>
        <v>1.2977352400903757</v>
      </c>
      <c r="M378" s="325">
        <f t="shared" si="213"/>
        <v>1.3077352400903757</v>
      </c>
      <c r="N378" s="330">
        <f t="shared" si="214"/>
        <v>-1.8424341988442006E-2</v>
      </c>
      <c r="O378" s="330">
        <f t="shared" si="215"/>
        <v>8.7884673150151471E-3</v>
      </c>
      <c r="P378" s="334">
        <f t="shared" si="236"/>
        <v>13.282176045054314</v>
      </c>
      <c r="Q378" s="330">
        <f t="shared" si="216"/>
        <v>4.9048317150128753</v>
      </c>
      <c r="R378" s="279">
        <f>IF(H378&gt;0, rate1(1,$L$52,$L$51,$L$54,L378,$L$53,$L$50,P378),"")</f>
        <v>140.77666260225985</v>
      </c>
      <c r="S378" s="325">
        <f t="shared" si="217"/>
        <v>3.9644258954305474</v>
      </c>
      <c r="T378" s="325">
        <f t="shared" si="218"/>
        <v>6.2151467563556989E-3</v>
      </c>
      <c r="U378" s="330">
        <f t="shared" si="219"/>
        <v>1.3177352400903757</v>
      </c>
      <c r="V378" s="338">
        <f t="shared" si="220"/>
        <v>1.3177352400903757</v>
      </c>
      <c r="W378" s="330">
        <f t="shared" si="221"/>
        <v>1.0447617859243863E-4</v>
      </c>
      <c r="X378" s="330">
        <f t="shared" si="222"/>
        <v>6.8675165517839076</v>
      </c>
      <c r="Y378" s="330">
        <f t="shared" si="237"/>
        <v>13.486085196690391</v>
      </c>
      <c r="Z378" s="110">
        <f>IF(H378&gt;0, rate1(1,$L$52,$L$51,$L$54,U378,$L$53,$L$50,Y378),"")</f>
        <v>125.53461001865048</v>
      </c>
      <c r="AA378" s="338">
        <f t="shared" si="223"/>
        <v>6.2247669315418372</v>
      </c>
      <c r="AB378" s="338">
        <f t="shared" si="224"/>
        <v>-1.9996332843426479E-5</v>
      </c>
      <c r="AC378" s="330">
        <f t="shared" si="225"/>
        <v>6.2151467563556989E-3</v>
      </c>
      <c r="AD378" s="330">
        <f t="shared" si="226"/>
        <v>-3.2179449309942219</v>
      </c>
      <c r="AE378" s="330">
        <f t="shared" si="227"/>
        <v>-185021.71004620503</v>
      </c>
      <c r="AF378" s="330">
        <f t="shared" si="228"/>
        <v>685.08040688035965</v>
      </c>
      <c r="AG378" s="330">
        <f t="shared" si="229"/>
        <v>684.48615662010263</v>
      </c>
      <c r="AH378" s="330">
        <f t="shared" si="230"/>
        <v>1.2977705420911376</v>
      </c>
      <c r="AI378" s="330">
        <f t="shared" si="231"/>
        <v>44.14898493449531</v>
      </c>
      <c r="AJ378" s="330">
        <f t="shared" si="232"/>
        <v>14.18875667467886</v>
      </c>
      <c r="AK378" s="339">
        <f t="shared" si="233"/>
        <v>219.6718955239073</v>
      </c>
      <c r="AL378" s="44">
        <f t="shared" si="234"/>
        <v>4.0828300035127549</v>
      </c>
    </row>
    <row r="379" spans="2:38" ht="15" x14ac:dyDescent="0.15">
      <c r="B379" s="330">
        <f t="shared" si="203"/>
        <v>685.08040688035965</v>
      </c>
      <c r="C379" s="330">
        <f t="shared" si="204"/>
        <v>684.48615662010263</v>
      </c>
      <c r="D379" s="330">
        <f t="shared" si="205"/>
        <v>1.2977705420911376</v>
      </c>
      <c r="E379" s="330">
        <f t="shared" si="235"/>
        <v>134.48453738986524</v>
      </c>
      <c r="F379" s="330">
        <f t="shared" si="206"/>
        <v>134.48453738986524</v>
      </c>
      <c r="G379" s="330">
        <f t="shared" si="207"/>
        <v>79.20043085589414</v>
      </c>
      <c r="H379" s="315">
        <f t="shared" si="208"/>
        <v>0.02</v>
      </c>
      <c r="I379" s="330">
        <f t="shared" si="209"/>
        <v>0.47540020820561041</v>
      </c>
      <c r="J379" s="330">
        <f t="shared" si="210"/>
        <v>80</v>
      </c>
      <c r="K379" s="337">
        <f t="shared" si="211"/>
        <v>-1</v>
      </c>
      <c r="L379" s="325">
        <f t="shared" si="212"/>
        <v>1.2777705420911376</v>
      </c>
      <c r="M379" s="325">
        <f t="shared" si="213"/>
        <v>1.2877705420911376</v>
      </c>
      <c r="N379" s="330">
        <f t="shared" si="214"/>
        <v>-1.8145688770228707E-2</v>
      </c>
      <c r="O379" s="330">
        <f t="shared" si="215"/>
        <v>1.3445935245374407E-2</v>
      </c>
      <c r="P379" s="334">
        <f t="shared" si="236"/>
        <v>13.011348110085603</v>
      </c>
      <c r="Q379" s="330">
        <f t="shared" si="216"/>
        <v>1.0752662351960822</v>
      </c>
      <c r="R379" s="279">
        <f>IF(H379&gt;0, rate1(1,$L$52,$L$51,$L$54,L379,$L$53,$L$50,P379),"")</f>
        <v>160.47795766010358</v>
      </c>
      <c r="S379" s="325">
        <f t="shared" si="217"/>
        <v>0.49832147640592706</v>
      </c>
      <c r="T379" s="325">
        <f t="shared" si="218"/>
        <v>-3.6169953300434821E-2</v>
      </c>
      <c r="U379" s="330">
        <f t="shared" si="219"/>
        <v>1.2977705420911376</v>
      </c>
      <c r="V379" s="338">
        <f t="shared" si="220"/>
        <v>1.2977705420911376</v>
      </c>
      <c r="W379" s="330">
        <f t="shared" si="221"/>
        <v>1.0133437242454413E-4</v>
      </c>
      <c r="X379" s="330">
        <f t="shared" si="222"/>
        <v>2.9787064454993555</v>
      </c>
      <c r="Y379" s="330">
        <f t="shared" si="237"/>
        <v>13.214208271501864</v>
      </c>
      <c r="Z379" s="110">
        <f>IF(H379&gt;0, rate1(1,$L$52,$L$51,$L$54,U379,$L$53,$L$50,Y379),"")</f>
        <v>145.77827149922592</v>
      </c>
      <c r="AA379" s="338">
        <f t="shared" si="223"/>
        <v>1.5196511158480577</v>
      </c>
      <c r="AB379" s="338">
        <f t="shared" si="224"/>
        <v>-1.9500462778602708E-4</v>
      </c>
      <c r="AC379" s="330">
        <f t="shared" si="225"/>
        <v>-1.9500462778602708E-4</v>
      </c>
      <c r="AD379" s="330">
        <f t="shared" si="226"/>
        <v>102.56166854637635</v>
      </c>
      <c r="AE379" s="330">
        <f t="shared" si="227"/>
        <v>35141.899050978987</v>
      </c>
      <c r="AF379" s="330">
        <f t="shared" si="228"/>
        <v>685.06245619621723</v>
      </c>
      <c r="AG379" s="330">
        <f t="shared" si="229"/>
        <v>684.48635162473045</v>
      </c>
      <c r="AH379" s="330">
        <f t="shared" si="230"/>
        <v>1.2778029380340203</v>
      </c>
      <c r="AI379" s="330">
        <f t="shared" si="231"/>
        <v>-1.2151489876201682</v>
      </c>
      <c r="AJ379" s="330">
        <f t="shared" si="232"/>
        <v>14.18841913329341</v>
      </c>
      <c r="AK379" s="339">
        <f t="shared" si="233"/>
        <v>219.67555863724232</v>
      </c>
      <c r="AL379" s="44">
        <f t="shared" si="234"/>
        <v>4.0863619223075149</v>
      </c>
    </row>
    <row r="380" spans="2:38" ht="15" x14ac:dyDescent="0.15">
      <c r="B380" s="330">
        <f t="shared" si="203"/>
        <v>685.06245619621723</v>
      </c>
      <c r="C380" s="330">
        <f t="shared" si="204"/>
        <v>684.48635162473045</v>
      </c>
      <c r="D380" s="330">
        <f t="shared" si="205"/>
        <v>1.2778029380340203</v>
      </c>
      <c r="E380" s="330">
        <f t="shared" si="235"/>
        <v>134.48453738986524</v>
      </c>
      <c r="F380" s="330">
        <f t="shared" si="206"/>
        <v>134.48453738986524</v>
      </c>
      <c r="G380" s="330">
        <f t="shared" si="207"/>
        <v>86.835023206914371</v>
      </c>
      <c r="H380" s="315">
        <f t="shared" si="208"/>
        <v>0.04</v>
      </c>
      <c r="I380" s="330">
        <f t="shared" si="209"/>
        <v>0.46088365718942442</v>
      </c>
      <c r="J380" s="330">
        <f t="shared" si="210"/>
        <v>80</v>
      </c>
      <c r="K380" s="337">
        <f t="shared" si="211"/>
        <v>1</v>
      </c>
      <c r="L380" s="325">
        <f t="shared" si="212"/>
        <v>1.3178029380340204</v>
      </c>
      <c r="M380" s="325">
        <f t="shared" si="213"/>
        <v>1.2978029380340204</v>
      </c>
      <c r="N380" s="330">
        <f t="shared" si="214"/>
        <v>3.6452054234446196E-2</v>
      </c>
      <c r="O380" s="330">
        <f t="shared" si="215"/>
        <v>1.0292080686038707E-2</v>
      </c>
      <c r="P380" s="334">
        <f t="shared" si="236"/>
        <v>13.352042109121738</v>
      </c>
      <c r="Q380" s="330">
        <f t="shared" si="216"/>
        <v>2.9849207348180755</v>
      </c>
      <c r="R380" s="279">
        <f>IF(H380&gt;0, rate1(1,$L$52,$L$51,$L$54,L380,$L$53,$L$50,P380),"")</f>
        <v>135.59454710664866</v>
      </c>
      <c r="S380" s="325">
        <f t="shared" si="217"/>
        <v>2.1388848076425213</v>
      </c>
      <c r="T380" s="325">
        <f t="shared" si="218"/>
        <v>-3.2006796464254833E-2</v>
      </c>
      <c r="U380" s="330">
        <f t="shared" si="219"/>
        <v>1.2778029380340203</v>
      </c>
      <c r="V380" s="338">
        <f t="shared" si="220"/>
        <v>1.2778029380340203</v>
      </c>
      <c r="W380" s="330">
        <f t="shared" si="221"/>
        <v>9.8240083525213961E-5</v>
      </c>
      <c r="X380" s="330">
        <f t="shared" si="222"/>
        <v>-0.79281632758025467</v>
      </c>
      <c r="Y380" s="330">
        <f t="shared" si="237"/>
        <v>12.943685498751677</v>
      </c>
      <c r="Z380" s="110">
        <f>IF(H380&gt;0, rate1(1,$L$52,$L$51,$L$54,U380,$L$53,$L$50,Y380),"")</f>
        <v>165.30629854992671</v>
      </c>
      <c r="AA380" s="338">
        <f t="shared" si="223"/>
        <v>-0.46599365338594029</v>
      </c>
      <c r="AB380" s="338">
        <f t="shared" si="224"/>
        <v>6.7012625394600596E-5</v>
      </c>
      <c r="AC380" s="330">
        <f t="shared" si="225"/>
        <v>6.7012625394600596E-5</v>
      </c>
      <c r="AD380" s="330">
        <f t="shared" si="226"/>
        <v>596.9024458370634</v>
      </c>
      <c r="AE380" s="330">
        <f t="shared" si="227"/>
        <v>-7724557.2856792863</v>
      </c>
      <c r="AF380" s="330">
        <f t="shared" si="228"/>
        <v>685.09884123782626</v>
      </c>
      <c r="AG380" s="330">
        <f t="shared" si="229"/>
        <v>684.48628461210501</v>
      </c>
      <c r="AH380" s="330">
        <f t="shared" si="230"/>
        <v>1.3176083625378594</v>
      </c>
      <c r="AI380" s="330">
        <f t="shared" si="231"/>
        <v>0.49421327645199048</v>
      </c>
      <c r="AJ380" s="330">
        <f t="shared" si="232"/>
        <v>14.188556414759091</v>
      </c>
      <c r="AK380" s="339">
        <f t="shared" si="233"/>
        <v>219.67546239691893</v>
      </c>
      <c r="AL380" s="44">
        <f t="shared" si="234"/>
        <v>4.0862647103885053</v>
      </c>
    </row>
    <row r="381" spans="2:38" ht="15" x14ac:dyDescent="0.15">
      <c r="B381" s="330">
        <f t="shared" si="203"/>
        <v>685.09884123782626</v>
      </c>
      <c r="C381" s="330">
        <f t="shared" si="204"/>
        <v>684.48628461210501</v>
      </c>
      <c r="D381" s="330">
        <f t="shared" si="205"/>
        <v>1.3176083625378594</v>
      </c>
      <c r="E381" s="330">
        <f t="shared" si="235"/>
        <v>134.48453738986524</v>
      </c>
      <c r="F381" s="330">
        <f t="shared" si="206"/>
        <v>134.48453738986524</v>
      </c>
      <c r="G381" s="330">
        <f t="shared" si="207"/>
        <v>82.947295587766689</v>
      </c>
      <c r="H381" s="315">
        <f t="shared" si="208"/>
        <v>0.02</v>
      </c>
      <c r="I381" s="330">
        <f t="shared" si="209"/>
        <v>0.49004530057700324</v>
      </c>
      <c r="J381" s="330">
        <f t="shared" si="210"/>
        <v>80</v>
      </c>
      <c r="K381" s="337">
        <f t="shared" si="211"/>
        <v>-1</v>
      </c>
      <c r="L381" s="325">
        <f t="shared" si="212"/>
        <v>1.2976083625378594</v>
      </c>
      <c r="M381" s="325">
        <f t="shared" si="213"/>
        <v>1.3076083625378594</v>
      </c>
      <c r="N381" s="330">
        <f t="shared" si="214"/>
        <v>-1.8422571272207033E-2</v>
      </c>
      <c r="O381" s="330">
        <f t="shared" si="215"/>
        <v>7.9943931158090731E-3</v>
      </c>
      <c r="P381" s="334">
        <f t="shared" si="236"/>
        <v>13.280450504124387</v>
      </c>
      <c r="Q381" s="330">
        <f t="shared" si="216"/>
        <v>4.8801215019898905</v>
      </c>
      <c r="R381" s="279">
        <f>IF(H381&gt;0, rate1(1,$L$52,$L$51,$L$54,L381,$L$53,$L$50,P381),"")</f>
        <v>140.90412409029375</v>
      </c>
      <c r="S381" s="325">
        <f t="shared" si="217"/>
        <v>4.332329001062881</v>
      </c>
      <c r="T381" s="325">
        <f t="shared" si="218"/>
        <v>5.528437097996915E-3</v>
      </c>
      <c r="U381" s="330">
        <f t="shared" si="219"/>
        <v>1.3176083625378594</v>
      </c>
      <c r="V381" s="338">
        <f t="shared" si="220"/>
        <v>1.3176083625378594</v>
      </c>
      <c r="W381" s="330">
        <f t="shared" si="221"/>
        <v>1.0445606067577273E-4</v>
      </c>
      <c r="X381" s="330">
        <f t="shared" si="222"/>
        <v>6.8424269668927451</v>
      </c>
      <c r="Y381" s="330">
        <f t="shared" si="237"/>
        <v>13.484353023242365</v>
      </c>
      <c r="Z381" s="110">
        <f>IF(H381&gt;0, rate1(1,$L$52,$L$51,$L$54,U381,$L$53,$L$50,Y381),"")</f>
        <v>125.66560796387583</v>
      </c>
      <c r="AA381" s="338">
        <f t="shared" si="223"/>
        <v>6.8109584915274208</v>
      </c>
      <c r="AB381" s="338">
        <f t="shared" si="224"/>
        <v>-1.7975702429826903E-5</v>
      </c>
      <c r="AC381" s="330">
        <f t="shared" si="225"/>
        <v>5.528437097996915E-3</v>
      </c>
      <c r="AD381" s="330">
        <f t="shared" si="226"/>
        <v>-3.6176589595722231</v>
      </c>
      <c r="AE381" s="330">
        <f t="shared" si="227"/>
        <v>-214645.87637565195</v>
      </c>
      <c r="AF381" s="330">
        <f t="shared" si="228"/>
        <v>685.07489022945606</v>
      </c>
      <c r="AG381" s="330">
        <f t="shared" si="229"/>
        <v>684.48075617500706</v>
      </c>
      <c r="AH381" s="330">
        <f t="shared" si="230"/>
        <v>1.2976436461872347</v>
      </c>
      <c r="AI381" s="330">
        <f t="shared" si="231"/>
        <v>39.235452714316573</v>
      </c>
      <c r="AJ381" s="330">
        <f t="shared" si="232"/>
        <v>14.199455151624178</v>
      </c>
      <c r="AK381" s="339">
        <f t="shared" si="233"/>
        <v>219.67550531194027</v>
      </c>
      <c r="AL381" s="44">
        <f t="shared" si="234"/>
        <v>4.086304247450621</v>
      </c>
    </row>
    <row r="382" spans="2:38" ht="15" x14ac:dyDescent="0.15">
      <c r="B382" s="330">
        <f t="shared" ref="B382:B415" si="238">IF(H382&gt;0, AF381,"")</f>
        <v>685.07489022945606</v>
      </c>
      <c r="C382" s="330">
        <f t="shared" ref="C382:C415" si="239">IF(H382&gt;0, AG381,"")</f>
        <v>684.48075617500706</v>
      </c>
      <c r="D382" s="330">
        <f t="shared" ref="D382:D415" si="240">IF(H382&gt;0, AH381,"")</f>
        <v>1.2976436461872347</v>
      </c>
      <c r="E382" s="330">
        <f t="shared" si="235"/>
        <v>134.48453738986524</v>
      </c>
      <c r="F382" s="330">
        <f t="shared" ref="F382:F415" si="241">IF(H382&gt;0, (E382+E381)/2,"")</f>
        <v>134.48453738986524</v>
      </c>
      <c r="G382" s="330">
        <f t="shared" ref="G382:G415" si="242">IF(H382&gt;0, F382*$S$53*$C$55*(B382-C382+N382)^1.5,"")</f>
        <v>79.176834061559518</v>
      </c>
      <c r="H382" s="315">
        <f t="shared" ref="H382:H415" si="243">dv(S381)</f>
        <v>0.02</v>
      </c>
      <c r="I382" s="330">
        <f t="shared" ref="I382:I415" si="244">IF(H382&gt;0, (B382-C382)*B$19,"")</f>
        <v>0.47530724355920029</v>
      </c>
      <c r="J382" s="330">
        <f t="shared" ref="J382:J445" si="245">$B$7</f>
        <v>80</v>
      </c>
      <c r="K382" s="337">
        <f t="shared" ref="K382:K415" si="246">IF(H382&gt;0, IF((1-S381-0.015)&gt;0,1,-1),"")</f>
        <v>-1</v>
      </c>
      <c r="L382" s="325">
        <f t="shared" ref="L382:L415" si="247">IF(H382&gt;0, D382+K382*H382,"")</f>
        <v>1.2776436461872347</v>
      </c>
      <c r="M382" s="325">
        <f t="shared" ref="M382:M415" si="248">IF(H382&gt;0, (D382+L382)/2,"")</f>
        <v>1.2876436461872347</v>
      </c>
      <c r="N382" s="330">
        <f t="shared" ref="N382:N415" si="249">IF(H382&gt;0, 2*($P$53*M382/$S$52/$S$51)^2-(B382-C382)*2,"")</f>
        <v>-1.8143917493018469E-2</v>
      </c>
      <c r="O382" s="330">
        <f t="shared" ref="O382:O415" si="250">IF(wh(B381,$F$51,$F$52,$F$53)&gt;0,wh(B381,$F$51,$F$52,$F$53),O381)</f>
        <v>1.2651678441765846E-2</v>
      </c>
      <c r="P382" s="334">
        <f t="shared" si="236"/>
        <v>13.009631199862092</v>
      </c>
      <c r="Q382" s="330">
        <f t="shared" ref="Q382:Q415" si="251">IF(H382&gt;0, M382/$S$54*(B382-C382+N382/2)*E382-J382,"")</f>
        <v>1.0513013165085567</v>
      </c>
      <c r="R382" s="279">
        <f>IF(H382&gt;0, rate1(1,$L$52,$L$51,$L$54,L382,$L$53,$L$50,P382),"")</f>
        <v>160.60093112128024</v>
      </c>
      <c r="S382" s="325">
        <f t="shared" ref="S382:S415" si="252">IF(H382&gt;0, Q382/O382/R382,"")</f>
        <v>0.51740545616739197</v>
      </c>
      <c r="T382" s="325">
        <f t="shared" ref="T382:T415" si="253">IF(H382&gt;0, N382/(1-S382),"")</f>
        <v>-3.7596607182761352E-2</v>
      </c>
      <c r="U382" s="330">
        <f t="shared" ref="U382:U415" si="254">L382-K382*H382</f>
        <v>1.2976436461872347</v>
      </c>
      <c r="V382" s="338">
        <f t="shared" ref="V382:V415" si="255">IF(H382&gt;0, (D382+U382)/2,"")</f>
        <v>1.2976436461872347</v>
      </c>
      <c r="W382" s="330">
        <f t="shared" ref="W382:W415" si="256">IF(H382&gt;0, 2*($P$53*V382/$S$52/$S$51)^2-(B382-C382)*2,"")</f>
        <v>1.0131455645923104E-4</v>
      </c>
      <c r="X382" s="330">
        <f t="shared" ref="X382:X415" si="257">IF(H382&gt;0, V382/$S$54*(B382-C382+W382/2)*F382-J382,"")</f>
        <v>2.95436787085454</v>
      </c>
      <c r="Y382" s="330">
        <f t="shared" si="237"/>
        <v>13.212484659232592</v>
      </c>
      <c r="Z382" s="110">
        <f>IF(H382&gt;0, rate1(1,$L$52,$L$51,$L$54,U382,$L$53,$L$50,Y382),"")</f>
        <v>145.90460352742758</v>
      </c>
      <c r="AA382" s="338">
        <f t="shared" ref="AA382:AA415" si="258">IF(H382&gt;0, X382/O382/Z382,"")</f>
        <v>1.6004696081835581</v>
      </c>
      <c r="AB382" s="338">
        <f t="shared" ref="AB382:AB415" si="259">IF(H382&gt;0, W382/(1-AA382),"")</f>
        <v>-1.6872553594462702E-4</v>
      </c>
      <c r="AC382" s="330">
        <f t="shared" ref="AC382:AC415" si="260">IF(H382&gt;0, delta_z(N382,S382,H382,AE381,AB382),"")</f>
        <v>-1.6872553594462702E-4</v>
      </c>
      <c r="AD382" s="330">
        <f t="shared" ref="AD382:AD415" si="261">IF(H382&gt;0, H382/AC382*K382,"")</f>
        <v>118.53570289777402</v>
      </c>
      <c r="AE382" s="330">
        <f t="shared" ref="AE382:AE415" si="262">IF(H382&gt;0, (AD382-AD381)/(AC382+AC381)*2,"")</f>
        <v>45582.065543307886</v>
      </c>
      <c r="AF382" s="330">
        <f t="shared" ref="AF382:AF415" si="263">IF(H382&gt;0, B382-(AC382-N382),"")</f>
        <v>685.05691503749904</v>
      </c>
      <c r="AG382" s="330">
        <f t="shared" ref="AG382:AG415" si="264">IF(H382&gt;0, C382-AC382,"")</f>
        <v>684.48092490054296</v>
      </c>
      <c r="AH382" s="330">
        <f t="shared" ref="AH382:AH415" si="265">IF(H382&gt;0, $S$54*$S$53*$C$55*SQRT(AF382-AG382),"")</f>
        <v>1.2776760235389435</v>
      </c>
      <c r="AI382" s="330">
        <f t="shared" ref="AI382:AI415" si="266">IF(H382&gt;0, AC382/R382*1000000,"")</f>
        <v>-1.0505887778272678</v>
      </c>
      <c r="AJ382" s="330">
        <f t="shared" ref="AJ382:AJ415" si="267">IF(H382&gt;0, AJ381+AI382/3600,"")</f>
        <v>14.199163321408115</v>
      </c>
      <c r="AK382" s="339">
        <f t="shared" ref="AK382:AK415" si="268">IF(H382&gt;0, AK381+AI381*G381/1000000,"")</f>
        <v>219.67875978663409</v>
      </c>
      <c r="AL382" s="44">
        <f t="shared" ref="AL382:AL415" si="269">IF(H382&gt;0, AL381+AI381*J381/1000000,"")</f>
        <v>4.0894430836677662</v>
      </c>
    </row>
    <row r="383" spans="2:38" ht="15" x14ac:dyDescent="0.15">
      <c r="B383" s="330">
        <f t="shared" si="238"/>
        <v>685.05691503749904</v>
      </c>
      <c r="C383" s="330">
        <f t="shared" si="239"/>
        <v>684.48092490054296</v>
      </c>
      <c r="D383" s="330">
        <f t="shared" si="240"/>
        <v>1.2776760235389435</v>
      </c>
      <c r="E383" s="330">
        <f t="shared" ref="E383:E446" si="270">IF(H383&gt;0,IF(AND(C383&lt;$B$6,C383&gt;$K$12),bb2wang($B$6,$K$12,C383,$H$8,$H$9,I383,$H$10,$H$11,$K$10,$K$11,$H$13),E382)," ")</f>
        <v>134.48453738986524</v>
      </c>
      <c r="F383" s="330">
        <f t="shared" si="241"/>
        <v>134.48453738986524</v>
      </c>
      <c r="G383" s="330">
        <f t="shared" si="242"/>
        <v>82.959619052990163</v>
      </c>
      <c r="H383" s="315">
        <f t="shared" si="243"/>
        <v>0.02</v>
      </c>
      <c r="I383" s="330">
        <f t="shared" si="244"/>
        <v>0.46079210956486349</v>
      </c>
      <c r="J383" s="330">
        <f t="shared" si="245"/>
        <v>80</v>
      </c>
      <c r="K383" s="337">
        <f t="shared" si="246"/>
        <v>1</v>
      </c>
      <c r="L383" s="325">
        <f t="shared" si="247"/>
        <v>1.2976760235389435</v>
      </c>
      <c r="M383" s="325">
        <f t="shared" si="248"/>
        <v>1.2876760235389435</v>
      </c>
      <c r="N383" s="330">
        <f t="shared" si="249"/>
        <v>1.820276296440948E-2</v>
      </c>
      <c r="O383" s="330">
        <f t="shared" si="250"/>
        <v>9.5859493703795984E-3</v>
      </c>
      <c r="P383" s="334">
        <f t="shared" ref="P383:P446" si="271">IF(H383&gt;0, $C$54*$L$55*$L$55*M383*M383/(($B$19*(B383-C383))^0.333)*1000,"")</f>
        <v>13.145349436762134</v>
      </c>
      <c r="Q383" s="330">
        <f t="shared" si="251"/>
        <v>1.0574154906034465</v>
      </c>
      <c r="R383" s="279">
        <f>IF(H383&gt;0, rate1(1,$L$52,$L$51,$L$54,L383,$L$53,$L$50,P383),"")</f>
        <v>150.80598863660867</v>
      </c>
      <c r="S383" s="325">
        <f t="shared" si="252"/>
        <v>0.73146230355339648</v>
      </c>
      <c r="T383" s="325">
        <f t="shared" si="253"/>
        <v>6.7784758733226674E-2</v>
      </c>
      <c r="U383" s="330">
        <f t="shared" si="254"/>
        <v>1.2776760235389435</v>
      </c>
      <c r="V383" s="338">
        <f t="shared" si="255"/>
        <v>1.2776760235389435</v>
      </c>
      <c r="W383" s="330">
        <f t="shared" si="256"/>
        <v>9.8220569606510821E-5</v>
      </c>
      <c r="X383" s="330">
        <f t="shared" si="257"/>
        <v>-0.81641513381264019</v>
      </c>
      <c r="Y383" s="330">
        <f t="shared" ref="Y383:Y446" si="272">IF(H383&gt;0, $C$54*$L$55*$L$55*V383*V383/(($B$19*(B383-C383))^0.333)*1000,"")</f>
        <v>12.94197053904063</v>
      </c>
      <c r="Z383" s="110">
        <f>IF(H383&gt;0, rate1(1,$L$52,$L$51,$L$54,U383,$L$53,$L$50,Y383),"")</f>
        <v>165.42819875150397</v>
      </c>
      <c r="AA383" s="338">
        <f t="shared" si="258"/>
        <v>-0.51483299762486912</v>
      </c>
      <c r="AB383" s="338">
        <f t="shared" si="259"/>
        <v>6.4839206539937029E-5</v>
      </c>
      <c r="AC383" s="330">
        <f t="shared" si="260"/>
        <v>6.7784758733226674E-2</v>
      </c>
      <c r="AD383" s="330">
        <f t="shared" si="261"/>
        <v>0.29505157757825606</v>
      </c>
      <c r="AE383" s="330">
        <f t="shared" si="262"/>
        <v>-3497.4146139335685</v>
      </c>
      <c r="AF383" s="330">
        <f t="shared" si="263"/>
        <v>685.00733304173025</v>
      </c>
      <c r="AG383" s="330">
        <f t="shared" si="264"/>
        <v>684.41314014180978</v>
      </c>
      <c r="AH383" s="330">
        <f t="shared" si="265"/>
        <v>1.2977079065683059</v>
      </c>
      <c r="AI383" s="330">
        <f t="shared" si="266"/>
        <v>449.4832025309351</v>
      </c>
      <c r="AJ383" s="330">
        <f t="shared" si="267"/>
        <v>14.324019766555597</v>
      </c>
      <c r="AK383" s="339">
        <f t="shared" si="268"/>
        <v>219.67867660434075</v>
      </c>
      <c r="AL383" s="44">
        <f t="shared" si="269"/>
        <v>4.0893590365655399</v>
      </c>
    </row>
    <row r="384" spans="2:38" ht="15" x14ac:dyDescent="0.15">
      <c r="B384" s="330">
        <f t="shared" si="238"/>
        <v>685.00733304173025</v>
      </c>
      <c r="C384" s="330">
        <f t="shared" si="239"/>
        <v>684.41314014180978</v>
      </c>
      <c r="D384" s="330">
        <f t="shared" si="240"/>
        <v>1.2977079065683059</v>
      </c>
      <c r="E384" s="330">
        <f t="shared" si="270"/>
        <v>134.48453738986524</v>
      </c>
      <c r="F384" s="330">
        <f t="shared" si="241"/>
        <v>134.48453738986524</v>
      </c>
      <c r="G384" s="330">
        <f t="shared" si="242"/>
        <v>86.861579694158664</v>
      </c>
      <c r="H384" s="315">
        <f t="shared" si="243"/>
        <v>0.02</v>
      </c>
      <c r="I384" s="330">
        <f t="shared" si="244"/>
        <v>0.47535431993637761</v>
      </c>
      <c r="J384" s="330">
        <f t="shared" si="245"/>
        <v>80</v>
      </c>
      <c r="K384" s="337">
        <f t="shared" si="246"/>
        <v>1</v>
      </c>
      <c r="L384" s="325">
        <f t="shared" si="247"/>
        <v>1.3177079065683059</v>
      </c>
      <c r="M384" s="325">
        <f t="shared" si="248"/>
        <v>1.3077079065683059</v>
      </c>
      <c r="N384" s="330">
        <f t="shared" si="249"/>
        <v>1.8488610304446373E-2</v>
      </c>
      <c r="O384" s="330">
        <f t="shared" si="250"/>
        <v>7.2851247998808599E-3</v>
      </c>
      <c r="P384" s="334">
        <f t="shared" si="271"/>
        <v>13.417783586492741</v>
      </c>
      <c r="Q384" s="330">
        <f t="shared" si="251"/>
        <v>4.8995079319248589</v>
      </c>
      <c r="R384" s="279">
        <f>IF(H384&gt;0, rate1(1,$L$52,$L$51,$L$54,L384,$L$53,$L$50,P384),"")</f>
        <v>130.68013089890806</v>
      </c>
      <c r="S384" s="325">
        <f t="shared" si="252"/>
        <v>5.1464280834791616</v>
      </c>
      <c r="T384" s="325">
        <f t="shared" si="253"/>
        <v>-4.4589246291552838E-3</v>
      </c>
      <c r="U384" s="330">
        <f t="shared" si="254"/>
        <v>1.2977079065683059</v>
      </c>
      <c r="V384" s="338">
        <f t="shared" si="255"/>
        <v>1.2977079065683059</v>
      </c>
      <c r="W384" s="330">
        <f t="shared" si="256"/>
        <v>1.0132459106770852E-4</v>
      </c>
      <c r="X384" s="330">
        <f t="shared" si="257"/>
        <v>2.9666923868120847</v>
      </c>
      <c r="Y384" s="330">
        <f t="shared" si="272"/>
        <v>13.213357493461737</v>
      </c>
      <c r="Z384" s="110">
        <f>IF(H384&gt;0, rate1(1,$L$52,$L$51,$L$54,U384,$L$53,$L$50,Y384),"")</f>
        <v>145.8406323199944</v>
      </c>
      <c r="AA384" s="338">
        <f t="shared" si="258"/>
        <v>2.7922672495713066</v>
      </c>
      <c r="AB384" s="338">
        <f t="shared" si="259"/>
        <v>-5.6534309317957137E-5</v>
      </c>
      <c r="AC384" s="330">
        <f t="shared" si="260"/>
        <v>-5.6534309317957137E-5</v>
      </c>
      <c r="AD384" s="330">
        <f t="shared" si="261"/>
        <v>-353.76747750674917</v>
      </c>
      <c r="AE384" s="330">
        <f t="shared" si="262"/>
        <v>-10455.390853546131</v>
      </c>
      <c r="AF384" s="330">
        <f t="shared" si="263"/>
        <v>685.02587818634402</v>
      </c>
      <c r="AG384" s="330">
        <f t="shared" si="264"/>
        <v>684.41319667611913</v>
      </c>
      <c r="AH384" s="330">
        <f t="shared" si="265"/>
        <v>1.3177426688807081</v>
      </c>
      <c r="AI384" s="330">
        <f t="shared" si="266"/>
        <v>-0.43261595262474234</v>
      </c>
      <c r="AJ384" s="330">
        <f t="shared" si="267"/>
        <v>14.323899595457647</v>
      </c>
      <c r="AK384" s="339">
        <f t="shared" si="268"/>
        <v>219.71596555959343</v>
      </c>
      <c r="AL384" s="44">
        <f t="shared" si="269"/>
        <v>4.1253176927680144</v>
      </c>
    </row>
    <row r="385" spans="2:38" ht="15" x14ac:dyDescent="0.15">
      <c r="B385" s="330">
        <f t="shared" si="238"/>
        <v>685.02587818634402</v>
      </c>
      <c r="C385" s="330">
        <f t="shared" si="239"/>
        <v>684.41319667611913</v>
      </c>
      <c r="D385" s="330">
        <f t="shared" si="240"/>
        <v>1.3177426688807081</v>
      </c>
      <c r="E385" s="330">
        <f t="shared" si="270"/>
        <v>134.48453738986524</v>
      </c>
      <c r="F385" s="330">
        <f t="shared" si="241"/>
        <v>134.48453738986524</v>
      </c>
      <c r="G385" s="330">
        <f t="shared" si="242"/>
        <v>82.973057157977109</v>
      </c>
      <c r="H385" s="315">
        <f t="shared" si="243"/>
        <v>0.02</v>
      </c>
      <c r="I385" s="330">
        <f t="shared" si="244"/>
        <v>0.4901452081799107</v>
      </c>
      <c r="J385" s="330">
        <f t="shared" si="245"/>
        <v>80</v>
      </c>
      <c r="K385" s="337">
        <f t="shared" si="246"/>
        <v>-1</v>
      </c>
      <c r="L385" s="325">
        <f t="shared" si="247"/>
        <v>1.2977426688807081</v>
      </c>
      <c r="M385" s="325">
        <f t="shared" si="248"/>
        <v>1.3077426688807081</v>
      </c>
      <c r="N385" s="330">
        <f t="shared" si="249"/>
        <v>-1.8424445665348399E-2</v>
      </c>
      <c r="O385" s="330">
        <f t="shared" si="250"/>
        <v>9.3862934147592725E-4</v>
      </c>
      <c r="P385" s="334">
        <f t="shared" si="271"/>
        <v>13.282277078706432</v>
      </c>
      <c r="Q385" s="330">
        <f t="shared" si="251"/>
        <v>4.9062786679358226</v>
      </c>
      <c r="R385" s="279">
        <f>IF(H385&gt;0, rate1(1,$L$52,$L$51,$L$54,L385,$L$53,$L$50,P385),"")</f>
        <v>140.76919871148829</v>
      </c>
      <c r="S385" s="325">
        <f t="shared" si="252"/>
        <v>37.132180005097844</v>
      </c>
      <c r="T385" s="325">
        <f t="shared" si="253"/>
        <v>5.0991790871043256E-4</v>
      </c>
      <c r="U385" s="330">
        <f t="shared" si="254"/>
        <v>1.3177426688807081</v>
      </c>
      <c r="V385" s="338">
        <f t="shared" si="255"/>
        <v>1.3177426688807081</v>
      </c>
      <c r="W385" s="330">
        <f t="shared" si="256"/>
        <v>1.0447735657304058E-4</v>
      </c>
      <c r="X385" s="330">
        <f t="shared" si="257"/>
        <v>6.8689857183939012</v>
      </c>
      <c r="Y385" s="330">
        <f t="shared" si="272"/>
        <v>13.486186618668849</v>
      </c>
      <c r="Z385" s="110">
        <f>IF(H385&gt;0, rate1(1,$L$52,$L$51,$L$54,U385,$L$53,$L$50,Y385),"")</f>
        <v>125.52693902886753</v>
      </c>
      <c r="AA385" s="338">
        <f t="shared" si="258"/>
        <v>58.299059499059105</v>
      </c>
      <c r="AB385" s="338">
        <f t="shared" si="259"/>
        <v>-1.8233694843587473E-6</v>
      </c>
      <c r="AC385" s="330">
        <f t="shared" si="260"/>
        <v>5.0991790871043256E-4</v>
      </c>
      <c r="AD385" s="330">
        <f t="shared" si="261"/>
        <v>-39.221999577499474</v>
      </c>
      <c r="AE385" s="330">
        <f t="shared" si="262"/>
        <v>1387546.7853302769</v>
      </c>
      <c r="AF385" s="330">
        <f t="shared" si="263"/>
        <v>685.00694382276993</v>
      </c>
      <c r="AG385" s="330">
        <f t="shared" si="264"/>
        <v>684.41268675821038</v>
      </c>
      <c r="AH385" s="330">
        <f t="shared" si="265"/>
        <v>1.2977779719558724</v>
      </c>
      <c r="AI385" s="330">
        <f t="shared" si="266"/>
        <v>3.6223684824371865</v>
      </c>
      <c r="AJ385" s="330">
        <f t="shared" si="267"/>
        <v>14.32490580892499</v>
      </c>
      <c r="AK385" s="339">
        <f t="shared" si="268"/>
        <v>219.71592798188837</v>
      </c>
      <c r="AL385" s="44">
        <f t="shared" si="269"/>
        <v>4.1252830834918042</v>
      </c>
    </row>
    <row r="386" spans="2:38" ht="15" x14ac:dyDescent="0.15">
      <c r="B386" s="330">
        <f t="shared" si="238"/>
        <v>685.00694382276993</v>
      </c>
      <c r="C386" s="330">
        <f t="shared" si="239"/>
        <v>684.41268675821038</v>
      </c>
      <c r="D386" s="330">
        <f t="shared" si="240"/>
        <v>1.2977779719558724</v>
      </c>
      <c r="E386" s="330">
        <f t="shared" si="270"/>
        <v>134.48453738986524</v>
      </c>
      <c r="F386" s="330">
        <f t="shared" si="241"/>
        <v>134.48453738986524</v>
      </c>
      <c r="G386" s="330">
        <f t="shared" si="242"/>
        <v>79.20181261383658</v>
      </c>
      <c r="H386" s="315">
        <f t="shared" si="243"/>
        <v>0.02</v>
      </c>
      <c r="I386" s="330">
        <f t="shared" si="244"/>
        <v>0.47540565164763393</v>
      </c>
      <c r="J386" s="330">
        <f t="shared" si="245"/>
        <v>80</v>
      </c>
      <c r="K386" s="337">
        <f t="shared" si="246"/>
        <v>-1</v>
      </c>
      <c r="L386" s="325">
        <f t="shared" si="247"/>
        <v>1.2777779719558724</v>
      </c>
      <c r="M386" s="325">
        <f t="shared" si="248"/>
        <v>1.2877779719558724</v>
      </c>
      <c r="N386" s="330">
        <f t="shared" si="249"/>
        <v>-1.8145792479978606E-2</v>
      </c>
      <c r="O386" s="330">
        <f t="shared" si="250"/>
        <v>3.3124078520381239E-3</v>
      </c>
      <c r="P386" s="334">
        <f t="shared" si="271"/>
        <v>13.011448638419726</v>
      </c>
      <c r="Q386" s="330">
        <f t="shared" si="251"/>
        <v>1.0766695482489297</v>
      </c>
      <c r="R386" s="279">
        <f>IF(H386&gt;0, rate1(1,$L$52,$L$51,$L$54,L386,$L$53,$L$50,P386),"")</f>
        <v>160.47075659263649</v>
      </c>
      <c r="S386" s="325">
        <f t="shared" si="252"/>
        <v>2.0255488628390563</v>
      </c>
      <c r="T386" s="325">
        <f t="shared" si="253"/>
        <v>1.7693737604803236E-2</v>
      </c>
      <c r="U386" s="330">
        <f t="shared" si="254"/>
        <v>1.2977779719558724</v>
      </c>
      <c r="V386" s="338">
        <f t="shared" si="255"/>
        <v>1.2977779719558724</v>
      </c>
      <c r="W386" s="330">
        <f t="shared" si="256"/>
        <v>1.0133553272639872E-4</v>
      </c>
      <c r="X386" s="330">
        <f t="shared" si="257"/>
        <v>2.9801316375677658</v>
      </c>
      <c r="Y386" s="330">
        <f t="shared" si="272"/>
        <v>13.214309192232871</v>
      </c>
      <c r="Z386" s="110">
        <f>IF(H386&gt;0, rate1(1,$L$52,$L$51,$L$54,U386,$L$53,$L$50,Y386),"")</f>
        <v>145.77087375083576</v>
      </c>
      <c r="AA386" s="338">
        <f t="shared" si="258"/>
        <v>6.1719284911606964</v>
      </c>
      <c r="AB386" s="338">
        <f t="shared" si="259"/>
        <v>-1.9593374676310878E-5</v>
      </c>
      <c r="AC386" s="330">
        <f t="shared" si="260"/>
        <v>1.7693737604803236E-2</v>
      </c>
      <c r="AD386" s="330">
        <f t="shared" si="261"/>
        <v>-1.1303434269631474</v>
      </c>
      <c r="AE386" s="330">
        <f t="shared" si="262"/>
        <v>4185.0557018351174</v>
      </c>
      <c r="AF386" s="330">
        <f t="shared" si="263"/>
        <v>684.97110429268514</v>
      </c>
      <c r="AG386" s="330">
        <f t="shared" si="264"/>
        <v>684.39499302060563</v>
      </c>
      <c r="AH386" s="330">
        <f t="shared" si="265"/>
        <v>1.2778103689871938</v>
      </c>
      <c r="AI386" s="330">
        <f t="shared" si="266"/>
        <v>110.26144563971694</v>
      </c>
      <c r="AJ386" s="330">
        <f t="shared" si="267"/>
        <v>14.355533988269356</v>
      </c>
      <c r="AK386" s="339">
        <f t="shared" si="268"/>
        <v>219.71622854087551</v>
      </c>
      <c r="AL386" s="44">
        <f t="shared" si="269"/>
        <v>4.1255728729703991</v>
      </c>
    </row>
    <row r="387" spans="2:38" ht="15" x14ac:dyDescent="0.15">
      <c r="B387" s="330">
        <f t="shared" si="238"/>
        <v>684.97110429268514</v>
      </c>
      <c r="C387" s="330">
        <f t="shared" si="239"/>
        <v>684.39499302060563</v>
      </c>
      <c r="D387" s="330">
        <f t="shared" si="240"/>
        <v>1.2778103689871938</v>
      </c>
      <c r="E387" s="330">
        <f t="shared" si="270"/>
        <v>134.48453738986524</v>
      </c>
      <c r="F387" s="330">
        <f t="shared" si="241"/>
        <v>134.48453738986524</v>
      </c>
      <c r="G387" s="330">
        <f t="shared" si="242"/>
        <v>75.546076877231386</v>
      </c>
      <c r="H387" s="315">
        <f t="shared" si="243"/>
        <v>0.02</v>
      </c>
      <c r="I387" s="330">
        <f t="shared" si="244"/>
        <v>0.46088901766361234</v>
      </c>
      <c r="J387" s="330">
        <f t="shared" si="245"/>
        <v>80</v>
      </c>
      <c r="K387" s="337">
        <f t="shared" si="246"/>
        <v>-1</v>
      </c>
      <c r="L387" s="325">
        <f t="shared" si="247"/>
        <v>1.2578103689871938</v>
      </c>
      <c r="M387" s="325">
        <f t="shared" si="248"/>
        <v>1.2678103689871938</v>
      </c>
      <c r="N387" s="330">
        <f t="shared" si="249"/>
        <v>-1.7867050759510672E-2</v>
      </c>
      <c r="O387" s="330">
        <f t="shared" si="250"/>
        <v>8.8880931455470602E-4</v>
      </c>
      <c r="P387" s="334">
        <f t="shared" si="271"/>
        <v>12.741985427921382</v>
      </c>
      <c r="Q387" s="330">
        <f t="shared" si="251"/>
        <v>-2.6365510788695019</v>
      </c>
      <c r="R387" s="279">
        <f>IF(H387&gt;0, rate1(1,$L$52,$L$51,$L$54,L387,$L$53,$L$50,P387),"")</f>
        <v>179.4837083496115</v>
      </c>
      <c r="S387" s="325">
        <f t="shared" si="252"/>
        <v>-16.527324653453384</v>
      </c>
      <c r="T387" s="325">
        <f t="shared" si="253"/>
        <v>-1.019382656096939E-3</v>
      </c>
      <c r="U387" s="330">
        <f t="shared" si="254"/>
        <v>1.2778103689871938</v>
      </c>
      <c r="V387" s="338">
        <f t="shared" si="255"/>
        <v>1.2778103689871938</v>
      </c>
      <c r="W387" s="330">
        <f t="shared" si="256"/>
        <v>9.8241226142325999E-5</v>
      </c>
      <c r="X387" s="330">
        <f t="shared" si="257"/>
        <v>-0.79143445183501626</v>
      </c>
      <c r="Y387" s="330">
        <f t="shared" si="272"/>
        <v>12.943785912885328</v>
      </c>
      <c r="Z387" s="110">
        <f>IF(H387&gt;0, rate1(1,$L$52,$L$51,$L$54,U387,$L$53,$L$50,Y387),"")</f>
        <v>165.29916033349943</v>
      </c>
      <c r="AA387" s="338">
        <f t="shared" si="258"/>
        <v>-5.3868602237305705</v>
      </c>
      <c r="AB387" s="338">
        <f t="shared" si="259"/>
        <v>1.5381771747142324E-5</v>
      </c>
      <c r="AC387" s="330">
        <f t="shared" si="260"/>
        <v>1.5381771747142324E-5</v>
      </c>
      <c r="AD387" s="330">
        <f t="shared" si="261"/>
        <v>-1300.2403317885448</v>
      </c>
      <c r="AE387" s="330">
        <f t="shared" si="262"/>
        <v>-146716.49795097148</v>
      </c>
      <c r="AF387" s="330">
        <f t="shared" si="263"/>
        <v>684.95322186015392</v>
      </c>
      <c r="AG387" s="330">
        <f t="shared" si="264"/>
        <v>684.39497763883389</v>
      </c>
      <c r="AH387" s="330">
        <f t="shared" si="265"/>
        <v>1.2578398213226099</v>
      </c>
      <c r="AI387" s="330">
        <f t="shared" si="266"/>
        <v>8.5700099962168069E-2</v>
      </c>
      <c r="AJ387" s="330">
        <f t="shared" si="267"/>
        <v>14.355557793852679</v>
      </c>
      <c r="AK387" s="339">
        <f t="shared" si="268"/>
        <v>219.72496144723161</v>
      </c>
      <c r="AL387" s="44">
        <f t="shared" si="269"/>
        <v>4.1343937886215762</v>
      </c>
    </row>
    <row r="388" spans="2:38" ht="15" x14ac:dyDescent="0.15">
      <c r="B388" s="330">
        <f t="shared" si="238"/>
        <v>684.95322186015392</v>
      </c>
      <c r="C388" s="330">
        <f t="shared" si="239"/>
        <v>684.39497763883389</v>
      </c>
      <c r="D388" s="330">
        <f t="shared" si="240"/>
        <v>1.2578398213226099</v>
      </c>
      <c r="E388" s="330">
        <f t="shared" si="270"/>
        <v>134.48453738986524</v>
      </c>
      <c r="F388" s="330">
        <f t="shared" si="241"/>
        <v>134.48453738986524</v>
      </c>
      <c r="G388" s="330">
        <f t="shared" si="242"/>
        <v>90.674929074555507</v>
      </c>
      <c r="H388" s="315">
        <f t="shared" si="243"/>
        <v>0.08</v>
      </c>
      <c r="I388" s="330">
        <f t="shared" si="244"/>
        <v>0.44659537705601909</v>
      </c>
      <c r="J388" s="330">
        <f t="shared" si="245"/>
        <v>80</v>
      </c>
      <c r="K388" s="337">
        <f t="shared" si="246"/>
        <v>1</v>
      </c>
      <c r="L388" s="325">
        <f t="shared" si="247"/>
        <v>1.3378398213226099</v>
      </c>
      <c r="M388" s="325">
        <f t="shared" si="248"/>
        <v>1.2978398213226099</v>
      </c>
      <c r="N388" s="330">
        <f t="shared" si="249"/>
        <v>7.2240318534218861E-2</v>
      </c>
      <c r="O388" s="330">
        <f t="shared" si="250"/>
        <v>8.8880931455470602E-4</v>
      </c>
      <c r="P388" s="334">
        <f t="shared" si="271"/>
        <v>13.493569413858374</v>
      </c>
      <c r="Q388" s="330">
        <f t="shared" si="251"/>
        <v>2.9919961782707816</v>
      </c>
      <c r="R388" s="279">
        <f>IF(H388&gt;0, rate1(1,$L$52,$L$51,$L$54,L388,$L$53,$L$50,P388),"")</f>
        <v>124.96830311493099</v>
      </c>
      <c r="S388" s="325">
        <f t="shared" si="252"/>
        <v>26.937207046505204</v>
      </c>
      <c r="T388" s="325">
        <f t="shared" si="253"/>
        <v>-2.7852003650467279E-3</v>
      </c>
      <c r="U388" s="330">
        <f t="shared" si="254"/>
        <v>1.2578398213226099</v>
      </c>
      <c r="V388" s="338">
        <f t="shared" si="255"/>
        <v>1.2578398213226099</v>
      </c>
      <c r="W388" s="330">
        <f t="shared" si="256"/>
        <v>9.5194451917857137E-5</v>
      </c>
      <c r="X388" s="330">
        <f t="shared" si="257"/>
        <v>-4.4474818851233664</v>
      </c>
      <c r="Y388" s="330">
        <f t="shared" si="272"/>
        <v>12.674631341968611</v>
      </c>
      <c r="Z388" s="110">
        <f>IF(H388&gt;0, rate1(1,$L$52,$L$51,$L$54,U388,$L$53,$L$50,Y388),"")</f>
        <v>184.14738759390312</v>
      </c>
      <c r="AA388" s="338">
        <f t="shared" si="258"/>
        <v>-27.173152645717305</v>
      </c>
      <c r="AB388" s="338">
        <f t="shared" si="259"/>
        <v>3.3789066177628494E-6</v>
      </c>
      <c r="AC388" s="330">
        <f t="shared" si="260"/>
        <v>3.3789066177628494E-6</v>
      </c>
      <c r="AD388" s="330">
        <f t="shared" si="261"/>
        <v>23676.298001087536</v>
      </c>
      <c r="AE388" s="330">
        <f t="shared" si="262"/>
        <v>2662647676.9196854</v>
      </c>
      <c r="AF388" s="330">
        <f t="shared" si="263"/>
        <v>685.02545879978152</v>
      </c>
      <c r="AG388" s="330">
        <f t="shared" si="264"/>
        <v>684.39497425992727</v>
      </c>
      <c r="AH388" s="330">
        <f t="shared" si="265"/>
        <v>1.3367507686103612</v>
      </c>
      <c r="AI388" s="330">
        <f t="shared" si="266"/>
        <v>2.7038109132804123E-2</v>
      </c>
      <c r="AJ388" s="330">
        <f t="shared" si="267"/>
        <v>14.355565304438549</v>
      </c>
      <c r="AK388" s="339">
        <f t="shared" si="268"/>
        <v>219.72496792153794</v>
      </c>
      <c r="AL388" s="44">
        <f t="shared" si="269"/>
        <v>4.1344006446295731</v>
      </c>
    </row>
    <row r="389" spans="2:38" ht="15" x14ac:dyDescent="0.15">
      <c r="B389" s="330">
        <f t="shared" si="238"/>
        <v>685.02545879978152</v>
      </c>
      <c r="C389" s="330">
        <f t="shared" si="239"/>
        <v>684.39497425992727</v>
      </c>
      <c r="D389" s="330">
        <f t="shared" si="240"/>
        <v>1.3367507686103612</v>
      </c>
      <c r="E389" s="330">
        <f t="shared" si="270"/>
        <v>134.48453738986524</v>
      </c>
      <c r="F389" s="330">
        <f t="shared" si="241"/>
        <v>134.48453738986524</v>
      </c>
      <c r="G389" s="330">
        <f t="shared" si="242"/>
        <v>86.673088716861628</v>
      </c>
      <c r="H389" s="315">
        <f t="shared" si="243"/>
        <v>0.02</v>
      </c>
      <c r="I389" s="330">
        <f t="shared" si="244"/>
        <v>0.50438763188340097</v>
      </c>
      <c r="J389" s="330">
        <f t="shared" si="245"/>
        <v>80</v>
      </c>
      <c r="K389" s="337">
        <f t="shared" si="246"/>
        <v>-1</v>
      </c>
      <c r="L389" s="325">
        <f t="shared" si="247"/>
        <v>1.3167507686103612</v>
      </c>
      <c r="M389" s="325">
        <f t="shared" si="248"/>
        <v>1.3267507686103612</v>
      </c>
      <c r="N389" s="330">
        <f t="shared" si="249"/>
        <v>-1.8689702768562855E-2</v>
      </c>
      <c r="O389" s="330">
        <f t="shared" si="250"/>
        <v>8.8880931455470602E-4</v>
      </c>
      <c r="P389" s="334">
        <f t="shared" si="271"/>
        <v>13.541420802154207</v>
      </c>
      <c r="Q389" s="330">
        <f t="shared" si="251"/>
        <v>8.6627031988765566</v>
      </c>
      <c r="R389" s="279">
        <f>IF(H389&gt;0, rate1(1,$L$52,$L$51,$L$54,L389,$L$53,$L$50,P389),"")</f>
        <v>121.33587371779453</v>
      </c>
      <c r="S389" s="325">
        <f t="shared" si="252"/>
        <v>80.325902884457832</v>
      </c>
      <c r="T389" s="325">
        <f t="shared" si="253"/>
        <v>2.3560655585333013E-4</v>
      </c>
      <c r="U389" s="330">
        <f t="shared" si="254"/>
        <v>1.3367507686103612</v>
      </c>
      <c r="V389" s="338">
        <f t="shared" si="255"/>
        <v>1.3367507686103612</v>
      </c>
      <c r="W389" s="330">
        <f t="shared" si="256"/>
        <v>1.0751321361124333E-4</v>
      </c>
      <c r="X389" s="330">
        <f t="shared" si="257"/>
        <v>10.682660234008949</v>
      </c>
      <c r="Y389" s="330">
        <f t="shared" si="272"/>
        <v>13.746319165798139</v>
      </c>
      <c r="Z389" s="110">
        <f>IF(H389&gt;0, rate1(1,$L$52,$L$51,$L$54,U389,$L$53,$L$50,Y389),"")</f>
        <v>105.55022106924233</v>
      </c>
      <c r="AA389" s="338">
        <f t="shared" si="258"/>
        <v>113.87061630065652</v>
      </c>
      <c r="AB389" s="338">
        <f t="shared" si="259"/>
        <v>-9.5253500986348352E-7</v>
      </c>
      <c r="AC389" s="330">
        <f t="shared" si="260"/>
        <v>2.3560655585333013E-4</v>
      </c>
      <c r="AD389" s="330">
        <f t="shared" si="261"/>
        <v>-84.887281372808687</v>
      </c>
      <c r="AE389" s="330">
        <f t="shared" si="262"/>
        <v>-198850465.93856671</v>
      </c>
      <c r="AF389" s="330">
        <f t="shared" si="263"/>
        <v>685.00653349045706</v>
      </c>
      <c r="AG389" s="330">
        <f t="shared" si="264"/>
        <v>684.39473865337141</v>
      </c>
      <c r="AH389" s="330">
        <f t="shared" si="265"/>
        <v>1.3167888045601279</v>
      </c>
      <c r="AI389" s="330">
        <f t="shared" si="266"/>
        <v>1.9417716181886049</v>
      </c>
      <c r="AJ389" s="330">
        <f t="shared" si="267"/>
        <v>14.356104685443603</v>
      </c>
      <c r="AK389" s="339">
        <f t="shared" si="268"/>
        <v>219.72497037321656</v>
      </c>
      <c r="AL389" s="44">
        <f t="shared" si="269"/>
        <v>4.1344028076783035</v>
      </c>
    </row>
    <row r="390" spans="2:38" ht="15" x14ac:dyDescent="0.15">
      <c r="B390" s="330">
        <f t="shared" si="238"/>
        <v>685.00653349045706</v>
      </c>
      <c r="C390" s="330">
        <f t="shared" si="239"/>
        <v>684.39473865337141</v>
      </c>
      <c r="D390" s="330">
        <f t="shared" si="240"/>
        <v>1.3167888045601279</v>
      </c>
      <c r="E390" s="330">
        <f t="shared" si="270"/>
        <v>134.48453738986524</v>
      </c>
      <c r="F390" s="330">
        <f t="shared" si="241"/>
        <v>134.48453738986524</v>
      </c>
      <c r="G390" s="330">
        <f t="shared" si="242"/>
        <v>82.790210052877981</v>
      </c>
      <c r="H390" s="315">
        <f t="shared" si="243"/>
        <v>0.02</v>
      </c>
      <c r="I390" s="330">
        <f t="shared" si="244"/>
        <v>0.48943586966852309</v>
      </c>
      <c r="J390" s="330">
        <f t="shared" si="245"/>
        <v>80</v>
      </c>
      <c r="K390" s="337">
        <f t="shared" si="246"/>
        <v>-1</v>
      </c>
      <c r="L390" s="325">
        <f t="shared" si="247"/>
        <v>1.2967888045601279</v>
      </c>
      <c r="M390" s="325">
        <f t="shared" si="248"/>
        <v>1.3067888045601279</v>
      </c>
      <c r="N390" s="330">
        <f t="shared" si="249"/>
        <v>-1.8411133389701906E-2</v>
      </c>
      <c r="O390" s="330">
        <f t="shared" si="250"/>
        <v>3.2587263720382786E-3</v>
      </c>
      <c r="P390" s="334">
        <f t="shared" si="271"/>
        <v>13.269305828148626</v>
      </c>
      <c r="Q390" s="330">
        <f t="shared" si="251"/>
        <v>4.7206228515296544</v>
      </c>
      <c r="R390" s="279">
        <f>IF(H390&gt;0, rate1(1,$L$52,$L$51,$L$54,L390,$L$53,$L$50,P390),"")</f>
        <v>141.7267466995882</v>
      </c>
      <c r="S390" s="325">
        <f t="shared" si="252"/>
        <v>10.221145980171826</v>
      </c>
      <c r="T390" s="325">
        <f t="shared" si="253"/>
        <v>1.996620965473408E-3</v>
      </c>
      <c r="U390" s="330">
        <f t="shared" si="254"/>
        <v>1.3167888045601279</v>
      </c>
      <c r="V390" s="338">
        <f t="shared" si="255"/>
        <v>1.3167888045601279</v>
      </c>
      <c r="W390" s="330">
        <f t="shared" si="256"/>
        <v>1.0432615686495339E-4</v>
      </c>
      <c r="X390" s="330">
        <f t="shared" si="257"/>
        <v>6.6804786699082825</v>
      </c>
      <c r="Y390" s="330">
        <f t="shared" si="272"/>
        <v>13.473165494545254</v>
      </c>
      <c r="Z390" s="110">
        <f>IF(H390&gt;0, rate1(1,$L$52,$L$51,$L$54,U390,$L$53,$L$50,Y390),"")</f>
        <v>126.51104585143197</v>
      </c>
      <c r="AA390" s="338">
        <f t="shared" si="258"/>
        <v>16.204336023200867</v>
      </c>
      <c r="AB390" s="338">
        <f t="shared" si="259"/>
        <v>-6.8616055778929242E-6</v>
      </c>
      <c r="AC390" s="330">
        <f t="shared" si="260"/>
        <v>1.996620965473408E-3</v>
      </c>
      <c r="AD390" s="330">
        <f t="shared" si="261"/>
        <v>-10.016923765627148</v>
      </c>
      <c r="AE390" s="330">
        <f t="shared" si="262"/>
        <v>67081.296052368256</v>
      </c>
      <c r="AF390" s="330">
        <f t="shared" si="263"/>
        <v>684.98612573610194</v>
      </c>
      <c r="AG390" s="330">
        <f t="shared" si="264"/>
        <v>684.39274203240598</v>
      </c>
      <c r="AH390" s="330">
        <f t="shared" si="265"/>
        <v>1.2968239696349375</v>
      </c>
      <c r="AI390" s="330">
        <f t="shared" si="266"/>
        <v>14.0878204853284</v>
      </c>
      <c r="AJ390" s="330">
        <f t="shared" si="267"/>
        <v>14.36001796891175</v>
      </c>
      <c r="AK390" s="339">
        <f t="shared" si="268"/>
        <v>219.72513867256029</v>
      </c>
      <c r="AL390" s="44">
        <f t="shared" si="269"/>
        <v>4.1345581494077583</v>
      </c>
    </row>
    <row r="391" spans="2:38" ht="15" x14ac:dyDescent="0.15">
      <c r="B391" s="330">
        <f t="shared" si="238"/>
        <v>684.98612573610194</v>
      </c>
      <c r="C391" s="330">
        <f t="shared" si="239"/>
        <v>684.39274203240598</v>
      </c>
      <c r="D391" s="330">
        <f t="shared" si="240"/>
        <v>1.2968239696349375</v>
      </c>
      <c r="E391" s="330">
        <f t="shared" si="270"/>
        <v>134.48453738986524</v>
      </c>
      <c r="F391" s="330">
        <f t="shared" si="241"/>
        <v>134.48453738986524</v>
      </c>
      <c r="G391" s="330">
        <f t="shared" si="242"/>
        <v>79.024524871098919</v>
      </c>
      <c r="H391" s="315">
        <f t="shared" si="243"/>
        <v>0.02</v>
      </c>
      <c r="I391" s="330">
        <f t="shared" si="244"/>
        <v>0.47470696295677045</v>
      </c>
      <c r="J391" s="330">
        <f t="shared" si="245"/>
        <v>80</v>
      </c>
      <c r="K391" s="337">
        <f t="shared" si="246"/>
        <v>-1</v>
      </c>
      <c r="L391" s="325">
        <f t="shared" si="247"/>
        <v>1.2768239696349375</v>
      </c>
      <c r="M391" s="325">
        <f t="shared" si="248"/>
        <v>1.2868239696349375</v>
      </c>
      <c r="N391" s="330">
        <f t="shared" si="249"/>
        <v>-1.8132475986431196E-2</v>
      </c>
      <c r="O391" s="330">
        <f t="shared" si="250"/>
        <v>8.3628677850766664E-4</v>
      </c>
      <c r="P391" s="334">
        <f t="shared" si="271"/>
        <v>12.998542287334502</v>
      </c>
      <c r="Q391" s="330">
        <f t="shared" si="251"/>
        <v>0.89661511293257945</v>
      </c>
      <c r="R391" s="279">
        <f>IF(H391&gt;0, rate1(1,$L$52,$L$51,$L$54,L391,$L$53,$L$50,P391),"")</f>
        <v>161.39459885482844</v>
      </c>
      <c r="S391" s="325">
        <f t="shared" si="252"/>
        <v>6.6429629057113395</v>
      </c>
      <c r="T391" s="325">
        <f t="shared" si="253"/>
        <v>3.2132899488102264E-3</v>
      </c>
      <c r="U391" s="330">
        <f t="shared" si="254"/>
        <v>1.2968239696349375</v>
      </c>
      <c r="V391" s="338">
        <f t="shared" si="255"/>
        <v>1.2968239696349375</v>
      </c>
      <c r="W391" s="330">
        <f t="shared" si="256"/>
        <v>1.0118660309021976E-4</v>
      </c>
      <c r="X391" s="330">
        <f t="shared" si="257"/>
        <v>2.7972689424927211</v>
      </c>
      <c r="Y391" s="330">
        <f t="shared" si="272"/>
        <v>13.201352444598788</v>
      </c>
      <c r="Z391" s="110">
        <f>IF(H391&gt;0, rate1(1,$L$52,$L$51,$L$54,U391,$L$53,$L$50,Y391),"")</f>
        <v>146.71993938123143</v>
      </c>
      <c r="AA391" s="338">
        <f t="shared" si="258"/>
        <v>22.797638028933587</v>
      </c>
      <c r="AB391" s="338">
        <f t="shared" si="259"/>
        <v>-4.6420902556463885E-6</v>
      </c>
      <c r="AC391" s="330">
        <f t="shared" si="260"/>
        <v>3.2132899488102264E-3</v>
      </c>
      <c r="AD391" s="330">
        <f t="shared" si="261"/>
        <v>-6.2241504248333799</v>
      </c>
      <c r="AE391" s="330">
        <f t="shared" si="262"/>
        <v>1455.9839518159115</v>
      </c>
      <c r="AF391" s="330">
        <f t="shared" si="263"/>
        <v>684.96477997016666</v>
      </c>
      <c r="AG391" s="330">
        <f t="shared" si="264"/>
        <v>684.38952874245717</v>
      </c>
      <c r="AH391" s="330">
        <f t="shared" si="265"/>
        <v>1.2768562268599535</v>
      </c>
      <c r="AI391" s="330">
        <f t="shared" si="266"/>
        <v>19.90952591728626</v>
      </c>
      <c r="AJ391" s="330">
        <f t="shared" si="267"/>
        <v>14.365548392777663</v>
      </c>
      <c r="AK391" s="339">
        <f t="shared" si="268"/>
        <v>219.72630500617745</v>
      </c>
      <c r="AL391" s="44">
        <f t="shared" si="269"/>
        <v>4.1356851750465848</v>
      </c>
    </row>
    <row r="392" spans="2:38" ht="15" x14ac:dyDescent="0.15">
      <c r="B392" s="330">
        <f t="shared" si="238"/>
        <v>684.96477997016666</v>
      </c>
      <c r="C392" s="330">
        <f t="shared" si="239"/>
        <v>684.38952874245717</v>
      </c>
      <c r="D392" s="330">
        <f t="shared" si="240"/>
        <v>1.2768562268599535</v>
      </c>
      <c r="E392" s="330">
        <f t="shared" si="270"/>
        <v>134.48453738986524</v>
      </c>
      <c r="F392" s="330">
        <f t="shared" si="241"/>
        <v>134.48453738986524</v>
      </c>
      <c r="G392" s="330">
        <f t="shared" si="242"/>
        <v>75.374263938103923</v>
      </c>
      <c r="H392" s="315">
        <f t="shared" si="243"/>
        <v>0.02</v>
      </c>
      <c r="I392" s="330">
        <f t="shared" si="244"/>
        <v>0.46020098216758926</v>
      </c>
      <c r="J392" s="330">
        <f t="shared" si="245"/>
        <v>80</v>
      </c>
      <c r="K392" s="337">
        <f t="shared" si="246"/>
        <v>-1</v>
      </c>
      <c r="L392" s="325">
        <f t="shared" si="247"/>
        <v>1.2568562268599535</v>
      </c>
      <c r="M392" s="325">
        <f t="shared" si="248"/>
        <v>1.2668562268599535</v>
      </c>
      <c r="N392" s="330">
        <f t="shared" si="249"/>
        <v>-1.7853730021852865E-2</v>
      </c>
      <c r="O392" s="330">
        <f t="shared" si="250"/>
        <v>8.3628677850766664E-4</v>
      </c>
      <c r="P392" s="334">
        <f t="shared" si="271"/>
        <v>12.729144677506342</v>
      </c>
      <c r="Q392" s="330">
        <f t="shared" si="251"/>
        <v>-2.811088663777511</v>
      </c>
      <c r="R392" s="279">
        <f>IF(H392&gt;0, rate1(1,$L$52,$L$51,$L$54,L392,$L$53,$L$50,P392),"")</f>
        <v>180.37551251334079</v>
      </c>
      <c r="S392" s="325">
        <f t="shared" si="252"/>
        <v>-18.635529408500311</v>
      </c>
      <c r="T392" s="325">
        <f t="shared" si="253"/>
        <v>-9.0925636128374023E-4</v>
      </c>
      <c r="U392" s="330">
        <f t="shared" si="254"/>
        <v>1.2768562268599535</v>
      </c>
      <c r="V392" s="338">
        <f t="shared" si="255"/>
        <v>1.2768562268599535</v>
      </c>
      <c r="W392" s="330">
        <f t="shared" si="256"/>
        <v>9.8094567297701829E-5</v>
      </c>
      <c r="X392" s="330">
        <f t="shared" si="257"/>
        <v>-0.96873731054536449</v>
      </c>
      <c r="Y392" s="330">
        <f t="shared" si="272"/>
        <v>12.930894229063371</v>
      </c>
      <c r="Z392" s="110">
        <f>IF(H392&gt;0, rate1(1,$L$52,$L$51,$L$54,U392,$L$53,$L$50,Y392),"")</f>
        <v>166.21494215592082</v>
      </c>
      <c r="AA392" s="338">
        <f t="shared" si="258"/>
        <v>-6.969164780561381</v>
      </c>
      <c r="AB392" s="338">
        <f t="shared" si="259"/>
        <v>1.2309265776129634E-5</v>
      </c>
      <c r="AC392" s="330">
        <f t="shared" si="260"/>
        <v>1.2309265776129634E-5</v>
      </c>
      <c r="AD392" s="330">
        <f t="shared" si="261"/>
        <v>-1624.7922795512618</v>
      </c>
      <c r="AE392" s="330">
        <f t="shared" si="262"/>
        <v>-1003576.7133171194</v>
      </c>
      <c r="AF392" s="330">
        <f t="shared" si="263"/>
        <v>684.94691393087908</v>
      </c>
      <c r="AG392" s="330">
        <f t="shared" si="264"/>
        <v>684.38951643319137</v>
      </c>
      <c r="AH392" s="330">
        <f t="shared" si="265"/>
        <v>1.2568855374963348</v>
      </c>
      <c r="AI392" s="330">
        <f t="shared" si="266"/>
        <v>6.8242443803003608E-2</v>
      </c>
      <c r="AJ392" s="330">
        <f t="shared" si="267"/>
        <v>14.365567349012053</v>
      </c>
      <c r="AK392" s="339">
        <f t="shared" si="268"/>
        <v>219.72787834700347</v>
      </c>
      <c r="AL392" s="44">
        <f t="shared" si="269"/>
        <v>4.1372779371199675</v>
      </c>
    </row>
    <row r="393" spans="2:38" ht="15" x14ac:dyDescent="0.15">
      <c r="B393" s="330">
        <f t="shared" si="238"/>
        <v>684.94691393087908</v>
      </c>
      <c r="C393" s="330">
        <f t="shared" si="239"/>
        <v>684.38951643319137</v>
      </c>
      <c r="D393" s="330">
        <f t="shared" si="240"/>
        <v>1.2568855374963348</v>
      </c>
      <c r="E393" s="330">
        <f t="shared" si="270"/>
        <v>134.48453738986524</v>
      </c>
      <c r="F393" s="330">
        <f t="shared" si="241"/>
        <v>134.48453738986524</v>
      </c>
      <c r="G393" s="330">
        <f t="shared" si="242"/>
        <v>90.480683552846983</v>
      </c>
      <c r="H393" s="315">
        <f t="shared" si="243"/>
        <v>0.08</v>
      </c>
      <c r="I393" s="330">
        <f t="shared" si="244"/>
        <v>0.44591799815016203</v>
      </c>
      <c r="J393" s="330">
        <f t="shared" si="245"/>
        <v>80</v>
      </c>
      <c r="K393" s="337">
        <f t="shared" si="246"/>
        <v>1</v>
      </c>
      <c r="L393" s="325">
        <f t="shared" si="247"/>
        <v>1.3368855374963349</v>
      </c>
      <c r="M393" s="325">
        <f t="shared" si="248"/>
        <v>1.2968855374963348</v>
      </c>
      <c r="N393" s="330">
        <f t="shared" si="249"/>
        <v>7.2186296560742269E-2</v>
      </c>
      <c r="O393" s="330">
        <f t="shared" si="250"/>
        <v>8.3628677850766664E-4</v>
      </c>
      <c r="P393" s="334">
        <f t="shared" si="271"/>
        <v>13.480545660619399</v>
      </c>
      <c r="Q393" s="330">
        <f t="shared" si="251"/>
        <v>2.809062122408406</v>
      </c>
      <c r="R393" s="279">
        <f>IF(H393&gt;0, rate1(1,$L$52,$L$51,$L$54,L393,$L$53,$L$50,P393),"")</f>
        <v>125.95345232657243</v>
      </c>
      <c r="S393" s="325">
        <f t="shared" si="252"/>
        <v>26.668343302149474</v>
      </c>
      <c r="T393" s="325">
        <f t="shared" si="253"/>
        <v>-2.812269405587129E-3</v>
      </c>
      <c r="U393" s="330">
        <f t="shared" si="254"/>
        <v>1.2568855374963348</v>
      </c>
      <c r="V393" s="338">
        <f t="shared" si="255"/>
        <v>1.2568855374963348</v>
      </c>
      <c r="W393" s="330">
        <f t="shared" si="256"/>
        <v>9.5050064588653171E-5</v>
      </c>
      <c r="X393" s="330">
        <f t="shared" si="257"/>
        <v>-4.6193094734193352</v>
      </c>
      <c r="Y393" s="330">
        <f t="shared" si="272"/>
        <v>12.661805427117345</v>
      </c>
      <c r="Z393" s="110">
        <f>IF(H393&gt;0, rate1(1,$L$52,$L$51,$L$54,U393,$L$53,$L$50,Y393),"")</f>
        <v>185.03152520461089</v>
      </c>
      <c r="AA393" s="338">
        <f t="shared" si="258"/>
        <v>-29.852183296745196</v>
      </c>
      <c r="AB393" s="338">
        <f t="shared" si="259"/>
        <v>3.0808213368381176E-6</v>
      </c>
      <c r="AC393" s="330">
        <f t="shared" si="260"/>
        <v>3.0808213368381176E-6</v>
      </c>
      <c r="AD393" s="330">
        <f t="shared" si="261"/>
        <v>25967.101384108475</v>
      </c>
      <c r="AE393" s="330">
        <f t="shared" si="262"/>
        <v>3585670888.1667981</v>
      </c>
      <c r="AF393" s="330">
        <f t="shared" si="263"/>
        <v>685.01909714661849</v>
      </c>
      <c r="AG393" s="330">
        <f t="shared" si="264"/>
        <v>684.38951335237005</v>
      </c>
      <c r="AH393" s="330">
        <f t="shared" si="265"/>
        <v>1.3357955487250486</v>
      </c>
      <c r="AI393" s="330">
        <f t="shared" si="266"/>
        <v>2.4459999149925294E-2</v>
      </c>
      <c r="AJ393" s="330">
        <f t="shared" si="267"/>
        <v>14.365574143456262</v>
      </c>
      <c r="AK393" s="339">
        <f t="shared" si="268"/>
        <v>219.72788349072744</v>
      </c>
      <c r="AL393" s="44">
        <f t="shared" si="269"/>
        <v>4.1372833965154721</v>
      </c>
    </row>
    <row r="394" spans="2:38" ht="15" x14ac:dyDescent="0.15">
      <c r="B394" s="330">
        <f t="shared" si="238"/>
        <v>685.01909714661849</v>
      </c>
      <c r="C394" s="330">
        <f t="shared" si="239"/>
        <v>684.38951335237005</v>
      </c>
      <c r="D394" s="330">
        <f t="shared" si="240"/>
        <v>1.3357955487250486</v>
      </c>
      <c r="E394" s="330">
        <f t="shared" si="270"/>
        <v>134.48453738986524</v>
      </c>
      <c r="F394" s="330">
        <f t="shared" si="241"/>
        <v>134.48453738986524</v>
      </c>
      <c r="G394" s="330">
        <f t="shared" si="242"/>
        <v>86.484576405913387</v>
      </c>
      <c r="H394" s="315">
        <f t="shared" si="243"/>
        <v>0.02</v>
      </c>
      <c r="I394" s="330">
        <f t="shared" si="244"/>
        <v>0.50366703539875746</v>
      </c>
      <c r="J394" s="330">
        <f t="shared" si="245"/>
        <v>80</v>
      </c>
      <c r="K394" s="337">
        <f t="shared" si="246"/>
        <v>-1</v>
      </c>
      <c r="L394" s="325">
        <f t="shared" si="247"/>
        <v>1.3157955487250486</v>
      </c>
      <c r="M394" s="325">
        <f t="shared" si="248"/>
        <v>1.3257955487250486</v>
      </c>
      <c r="N394" s="330">
        <f t="shared" si="249"/>
        <v>-1.8676373759278331E-2</v>
      </c>
      <c r="O394" s="330">
        <f t="shared" si="250"/>
        <v>8.3628677850766664E-4</v>
      </c>
      <c r="P394" s="334">
        <f t="shared" si="271"/>
        <v>13.528368094112091</v>
      </c>
      <c r="Q394" s="330">
        <f t="shared" si="251"/>
        <v>8.4713377565459496</v>
      </c>
      <c r="R394" s="279">
        <f>IF(H394&gt;0, rate1(1,$L$52,$L$51,$L$54,L394,$L$53,$L$50,P394),"")</f>
        <v>122.32871939626726</v>
      </c>
      <c r="S394" s="325">
        <f t="shared" si="252"/>
        <v>82.807245317318092</v>
      </c>
      <c r="T394" s="325">
        <f t="shared" si="253"/>
        <v>2.2829730651405589E-4</v>
      </c>
      <c r="U394" s="330">
        <f t="shared" si="254"/>
        <v>1.3357955487250486</v>
      </c>
      <c r="V394" s="338">
        <f t="shared" si="255"/>
        <v>1.3357955487250486</v>
      </c>
      <c r="W394" s="330">
        <f t="shared" si="256"/>
        <v>1.0735961419894302E-4</v>
      </c>
      <c r="X394" s="330">
        <f t="shared" si="257"/>
        <v>10.488398150465287</v>
      </c>
      <c r="Y394" s="330">
        <f t="shared" si="272"/>
        <v>13.733216992870158</v>
      </c>
      <c r="Z394" s="110">
        <f>IF(H394&gt;0, rate1(1,$L$52,$L$51,$L$54,U394,$L$53,$L$50,Y394),"")</f>
        <v>106.57103153367552</v>
      </c>
      <c r="AA394" s="338">
        <f t="shared" si="258"/>
        <v>117.68328020505697</v>
      </c>
      <c r="AB394" s="338">
        <f t="shared" si="259"/>
        <v>-9.2009424152518918E-7</v>
      </c>
      <c r="AC394" s="330">
        <f t="shared" si="260"/>
        <v>2.2829730651405589E-4</v>
      </c>
      <c r="AD394" s="330">
        <f t="shared" si="261"/>
        <v>-87.605063350883782</v>
      </c>
      <c r="AE394" s="330">
        <f t="shared" si="262"/>
        <v>-225213218.63447419</v>
      </c>
      <c r="AF394" s="330">
        <f t="shared" si="263"/>
        <v>685.00019247555269</v>
      </c>
      <c r="AG394" s="330">
        <f t="shared" si="264"/>
        <v>684.38928505506351</v>
      </c>
      <c r="AH394" s="330">
        <f t="shared" si="265"/>
        <v>1.3158334481058329</v>
      </c>
      <c r="AI394" s="330">
        <f t="shared" si="266"/>
        <v>1.8662609045592784</v>
      </c>
      <c r="AJ394" s="330">
        <f t="shared" si="267"/>
        <v>14.366092549263085</v>
      </c>
      <c r="AK394" s="339">
        <f t="shared" si="268"/>
        <v>219.72788570388488</v>
      </c>
      <c r="AL394" s="44">
        <f t="shared" si="269"/>
        <v>4.1372853533154039</v>
      </c>
    </row>
    <row r="395" spans="2:38" ht="15" x14ac:dyDescent="0.15">
      <c r="B395" s="330">
        <f t="shared" si="238"/>
        <v>685.00019247555269</v>
      </c>
      <c r="C395" s="330">
        <f t="shared" si="239"/>
        <v>684.38928505506351</v>
      </c>
      <c r="D395" s="330">
        <f t="shared" si="240"/>
        <v>1.3158334481058329</v>
      </c>
      <c r="E395" s="330">
        <f t="shared" si="270"/>
        <v>134.48453738986524</v>
      </c>
      <c r="F395" s="330">
        <f t="shared" si="241"/>
        <v>134.48453738986524</v>
      </c>
      <c r="G395" s="330">
        <f t="shared" si="242"/>
        <v>82.607346357725319</v>
      </c>
      <c r="H395" s="315">
        <f t="shared" si="243"/>
        <v>0.02</v>
      </c>
      <c r="I395" s="330">
        <f t="shared" si="244"/>
        <v>0.4887259363913472</v>
      </c>
      <c r="J395" s="330">
        <f t="shared" si="245"/>
        <v>80</v>
      </c>
      <c r="K395" s="337">
        <f t="shared" si="246"/>
        <v>-1</v>
      </c>
      <c r="L395" s="325">
        <f t="shared" si="247"/>
        <v>1.2958334481058329</v>
      </c>
      <c r="M395" s="325">
        <f t="shared" si="248"/>
        <v>1.3058334481058329</v>
      </c>
      <c r="N395" s="330">
        <f t="shared" si="249"/>
        <v>-1.8397800179866142E-2</v>
      </c>
      <c r="O395" s="330">
        <f t="shared" si="250"/>
        <v>2.4444347671710442E-3</v>
      </c>
      <c r="P395" s="334">
        <f t="shared" si="271"/>
        <v>13.256317468421312</v>
      </c>
      <c r="Q395" s="330">
        <f t="shared" si="251"/>
        <v>4.5349480824792892</v>
      </c>
      <c r="R395" s="279">
        <f>IF(H395&gt;0, rate1(1,$L$52,$L$51,$L$54,L395,$L$53,$L$50,P395),"")</f>
        <v>142.68413196950885</v>
      </c>
      <c r="S395" s="325">
        <f t="shared" si="252"/>
        <v>13.002240352232043</v>
      </c>
      <c r="T395" s="325">
        <f t="shared" si="253"/>
        <v>1.532863835412588E-3</v>
      </c>
      <c r="U395" s="330">
        <f t="shared" si="254"/>
        <v>1.3158334481058329</v>
      </c>
      <c r="V395" s="338">
        <f t="shared" si="255"/>
        <v>1.3158334481058329</v>
      </c>
      <c r="W395" s="330">
        <f t="shared" si="256"/>
        <v>1.0417483037827857E-4</v>
      </c>
      <c r="X395" s="330">
        <f t="shared" si="257"/>
        <v>6.4919502859640232</v>
      </c>
      <c r="Y395" s="330">
        <f t="shared" si="272"/>
        <v>13.460127158839077</v>
      </c>
      <c r="Z395" s="110">
        <f>IF(H395&gt;0, rate1(1,$L$52,$L$51,$L$54,U395,$L$53,$L$50,Y395),"")</f>
        <v>127.49496519615471</v>
      </c>
      <c r="AA395" s="338">
        <f t="shared" si="258"/>
        <v>20.830692052903494</v>
      </c>
      <c r="AB395" s="338">
        <f t="shared" si="259"/>
        <v>-5.2532120462747993E-6</v>
      </c>
      <c r="AC395" s="330">
        <f t="shared" si="260"/>
        <v>1.532863835412588E-3</v>
      </c>
      <c r="AD395" s="330">
        <f t="shared" si="261"/>
        <v>-13.047473322780016</v>
      </c>
      <c r="AE395" s="330">
        <f t="shared" si="262"/>
        <v>84668.67483408199</v>
      </c>
      <c r="AF395" s="330">
        <f t="shared" si="263"/>
        <v>684.98026181153739</v>
      </c>
      <c r="AG395" s="330">
        <f t="shared" si="264"/>
        <v>684.38775219122806</v>
      </c>
      <c r="AH395" s="330">
        <f t="shared" si="265"/>
        <v>1.2958684748807627</v>
      </c>
      <c r="AI395" s="330">
        <f t="shared" si="266"/>
        <v>10.743057509297223</v>
      </c>
      <c r="AJ395" s="330">
        <f t="shared" si="267"/>
        <v>14.369076731904556</v>
      </c>
      <c r="AK395" s="339">
        <f t="shared" si="268"/>
        <v>219.72804710666867</v>
      </c>
      <c r="AL395" s="44">
        <f t="shared" si="269"/>
        <v>4.1374346541877687</v>
      </c>
    </row>
    <row r="396" spans="2:38" ht="15" x14ac:dyDescent="0.15">
      <c r="B396" s="330">
        <f t="shared" si="238"/>
        <v>684.98026181153739</v>
      </c>
      <c r="C396" s="330">
        <f t="shared" si="239"/>
        <v>684.38775219122806</v>
      </c>
      <c r="D396" s="330">
        <f t="shared" si="240"/>
        <v>1.2958684748807627</v>
      </c>
      <c r="E396" s="330">
        <f t="shared" si="270"/>
        <v>134.48453738986524</v>
      </c>
      <c r="F396" s="330">
        <f t="shared" si="241"/>
        <v>134.48453738986524</v>
      </c>
      <c r="G396" s="330">
        <f t="shared" si="242"/>
        <v>78.847225147936697</v>
      </c>
      <c r="H396" s="315">
        <f t="shared" si="243"/>
        <v>0.02</v>
      </c>
      <c r="I396" s="330">
        <f t="shared" si="244"/>
        <v>0.47400769624746319</v>
      </c>
      <c r="J396" s="330">
        <f t="shared" si="245"/>
        <v>80</v>
      </c>
      <c r="K396" s="337">
        <f t="shared" si="246"/>
        <v>-1</v>
      </c>
      <c r="L396" s="325">
        <f t="shared" si="247"/>
        <v>1.2758684748807627</v>
      </c>
      <c r="M396" s="325">
        <f t="shared" si="248"/>
        <v>1.2858684748807627</v>
      </c>
      <c r="N396" s="330">
        <f t="shared" si="249"/>
        <v>-1.8119138550896974E-2</v>
      </c>
      <c r="O396" s="330">
        <f t="shared" si="250"/>
        <v>2.4636870748828699E-5</v>
      </c>
      <c r="P396" s="334">
        <f t="shared" si="271"/>
        <v>12.985618961328239</v>
      </c>
      <c r="Q396" s="330">
        <f t="shared" si="251"/>
        <v>0.71654640138379477</v>
      </c>
      <c r="R396" s="279">
        <f>IF(H396&gt;0, rate1(1,$L$52,$L$51,$L$54,L396,$L$53,$L$50,P396),"")</f>
        <v>162.31830843244109</v>
      </c>
      <c r="S396" s="325">
        <f t="shared" si="252"/>
        <v>179.18071530915398</v>
      </c>
      <c r="T396" s="325">
        <f t="shared" si="253"/>
        <v>1.0168967230521669E-4</v>
      </c>
      <c r="U396" s="330">
        <f t="shared" si="254"/>
        <v>1.2958684748807627</v>
      </c>
      <c r="V396" s="338">
        <f t="shared" si="255"/>
        <v>1.2958684748807627</v>
      </c>
      <c r="W396" s="330">
        <f t="shared" si="256"/>
        <v>1.0103755024593042E-4</v>
      </c>
      <c r="X396" s="330">
        <f t="shared" si="257"/>
        <v>2.6143896559478321</v>
      </c>
      <c r="Y396" s="330">
        <f t="shared" si="272"/>
        <v>13.188378618164746</v>
      </c>
      <c r="Z396" s="110">
        <f>IF(H396&gt;0, rate1(1,$L$52,$L$51,$L$54,U396,$L$53,$L$50,Y396),"")</f>
        <v>147.6688499650752</v>
      </c>
      <c r="AA396" s="338">
        <f t="shared" si="258"/>
        <v>718.61433911457561</v>
      </c>
      <c r="AB396" s="338">
        <f t="shared" si="259"/>
        <v>-1.4079644836890386E-7</v>
      </c>
      <c r="AC396" s="330">
        <f t="shared" si="260"/>
        <v>1.0168967230521669E-4</v>
      </c>
      <c r="AD396" s="330">
        <f t="shared" si="261"/>
        <v>-196.67680647028695</v>
      </c>
      <c r="AE396" s="330">
        <f t="shared" si="262"/>
        <v>-224684.39519473884</v>
      </c>
      <c r="AF396" s="330">
        <f t="shared" si="263"/>
        <v>684.96204098331418</v>
      </c>
      <c r="AG396" s="330">
        <f t="shared" si="264"/>
        <v>684.38765050155575</v>
      </c>
      <c r="AH396" s="330">
        <f t="shared" si="265"/>
        <v>1.2759005919931521</v>
      </c>
      <c r="AI396" s="330">
        <f t="shared" si="266"/>
        <v>0.62648307074701437</v>
      </c>
      <c r="AJ396" s="330">
        <f t="shared" si="267"/>
        <v>14.369250754979763</v>
      </c>
      <c r="AK396" s="339">
        <f t="shared" si="268"/>
        <v>219.72893456214129</v>
      </c>
      <c r="AL396" s="44">
        <f t="shared" si="269"/>
        <v>4.1382940987885126</v>
      </c>
    </row>
    <row r="397" spans="2:38" ht="15" x14ac:dyDescent="0.15">
      <c r="B397" s="330">
        <f t="shared" si="238"/>
        <v>684.96204098331418</v>
      </c>
      <c r="C397" s="330">
        <f t="shared" si="239"/>
        <v>684.38765050155575</v>
      </c>
      <c r="D397" s="330">
        <f t="shared" si="240"/>
        <v>1.2759005919931521</v>
      </c>
      <c r="E397" s="330">
        <f t="shared" si="270"/>
        <v>134.48453738986524</v>
      </c>
      <c r="F397" s="330">
        <f t="shared" si="241"/>
        <v>134.48453738986524</v>
      </c>
      <c r="G397" s="330">
        <f t="shared" si="242"/>
        <v>75.202443494150003</v>
      </c>
      <c r="H397" s="315">
        <f t="shared" si="243"/>
        <v>0.02</v>
      </c>
      <c r="I397" s="330">
        <f t="shared" si="244"/>
        <v>0.45951238540674244</v>
      </c>
      <c r="J397" s="330">
        <f t="shared" si="245"/>
        <v>80</v>
      </c>
      <c r="K397" s="337">
        <f t="shared" si="246"/>
        <v>-1</v>
      </c>
      <c r="L397" s="325">
        <f t="shared" si="247"/>
        <v>1.2559005919931521</v>
      </c>
      <c r="M397" s="325">
        <f t="shared" si="248"/>
        <v>1.2659005919931521</v>
      </c>
      <c r="N397" s="330">
        <f t="shared" si="249"/>
        <v>-1.7840388334313229E-2</v>
      </c>
      <c r="O397" s="330">
        <f t="shared" si="250"/>
        <v>2.4636870748828699E-5</v>
      </c>
      <c r="P397" s="334">
        <f t="shared" si="271"/>
        <v>12.716287088376966</v>
      </c>
      <c r="Q397" s="330">
        <f t="shared" si="251"/>
        <v>-2.9856359824885743</v>
      </c>
      <c r="R397" s="279">
        <f>IF(H397&gt;0, rate1(1,$L$52,$L$51,$L$54,L397,$L$53,$L$50,P397),"")</f>
        <v>181.26721111690318</v>
      </c>
      <c r="S397" s="325">
        <f t="shared" si="252"/>
        <v>-668.54717513563548</v>
      </c>
      <c r="T397" s="325">
        <f t="shared" si="253"/>
        <v>-2.6645453818394739E-5</v>
      </c>
      <c r="U397" s="330">
        <f t="shared" si="254"/>
        <v>1.2759005919931521</v>
      </c>
      <c r="V397" s="338">
        <f t="shared" si="255"/>
        <v>1.2759005919931521</v>
      </c>
      <c r="W397" s="330">
        <f t="shared" si="256"/>
        <v>9.7947788815888615E-5</v>
      </c>
      <c r="X397" s="330">
        <f t="shared" si="257"/>
        <v>-1.1460521506939045</v>
      </c>
      <c r="Y397" s="330">
        <f t="shared" si="272"/>
        <v>12.917985601132768</v>
      </c>
      <c r="Z397" s="110">
        <f>IF(H397&gt;0, rate1(1,$L$52,$L$51,$L$54,U397,$L$53,$L$50,Y397),"")</f>
        <v>167.13059822461554</v>
      </c>
      <c r="AA397" s="338">
        <f t="shared" si="258"/>
        <v>-278.33182529699764</v>
      </c>
      <c r="AB397" s="338">
        <f t="shared" si="259"/>
        <v>3.5065030170388317E-7</v>
      </c>
      <c r="AC397" s="330">
        <f t="shared" si="260"/>
        <v>3.5065030170388317E-7</v>
      </c>
      <c r="AD397" s="330">
        <f t="shared" si="261"/>
        <v>-57036.882337804404</v>
      </c>
      <c r="AE397" s="330">
        <f t="shared" si="262"/>
        <v>-1114073418.8051088</v>
      </c>
      <c r="AF397" s="330">
        <f t="shared" si="263"/>
        <v>684.94420024432952</v>
      </c>
      <c r="AG397" s="330">
        <f t="shared" si="264"/>
        <v>684.38765015090542</v>
      </c>
      <c r="AH397" s="330">
        <f t="shared" si="265"/>
        <v>1.2559297606167472</v>
      </c>
      <c r="AI397" s="330">
        <f t="shared" si="266"/>
        <v>1.9344386640214879E-3</v>
      </c>
      <c r="AJ397" s="330">
        <f t="shared" si="267"/>
        <v>14.369251292323836</v>
      </c>
      <c r="AK397" s="339">
        <f t="shared" si="268"/>
        <v>219.72898395859303</v>
      </c>
      <c r="AL397" s="44">
        <f t="shared" si="269"/>
        <v>4.138344217434172</v>
      </c>
    </row>
    <row r="398" spans="2:38" ht="15" x14ac:dyDescent="0.15">
      <c r="B398" s="330">
        <f t="shared" si="238"/>
        <v>684.94420024432952</v>
      </c>
      <c r="C398" s="330">
        <f t="shared" si="239"/>
        <v>684.38765015090542</v>
      </c>
      <c r="D398" s="330">
        <f t="shared" si="240"/>
        <v>1.2559297606167472</v>
      </c>
      <c r="E398" s="330">
        <f t="shared" si="270"/>
        <v>134.48453738986524</v>
      </c>
      <c r="F398" s="330">
        <f t="shared" si="241"/>
        <v>134.48453738986524</v>
      </c>
      <c r="G398" s="330">
        <f t="shared" si="242"/>
        <v>90.286412130751856</v>
      </c>
      <c r="H398" s="315">
        <f t="shared" si="243"/>
        <v>0.08</v>
      </c>
      <c r="I398" s="330">
        <f t="shared" si="244"/>
        <v>0.44524007473928578</v>
      </c>
      <c r="J398" s="330">
        <f t="shared" si="245"/>
        <v>80</v>
      </c>
      <c r="K398" s="337">
        <f t="shared" si="246"/>
        <v>1</v>
      </c>
      <c r="L398" s="325">
        <f t="shared" si="247"/>
        <v>1.3359297606167473</v>
      </c>
      <c r="M398" s="325">
        <f t="shared" si="248"/>
        <v>1.2959297606167473</v>
      </c>
      <c r="N398" s="330">
        <f t="shared" si="249"/>
        <v>7.2132190175411282E-2</v>
      </c>
      <c r="O398" s="330">
        <f t="shared" si="250"/>
        <v>2.4636870748828699E-5</v>
      </c>
      <c r="P398" s="334">
        <f t="shared" si="271"/>
        <v>13.467504695035164</v>
      </c>
      <c r="Q398" s="330">
        <f t="shared" si="251"/>
        <v>2.6261115009286868</v>
      </c>
      <c r="R398" s="279">
        <f>IF(H398&gt;0, rate1(1,$L$52,$L$51,$L$54,L398,$L$53,$L$50,P398),"")</f>
        <v>126.9384127188134</v>
      </c>
      <c r="S398" s="325">
        <f t="shared" si="252"/>
        <v>839.72010831578029</v>
      </c>
      <c r="T398" s="325">
        <f t="shared" si="253"/>
        <v>-8.6002695607547455E-5</v>
      </c>
      <c r="U398" s="330">
        <f t="shared" si="254"/>
        <v>1.2559297606167472</v>
      </c>
      <c r="V398" s="338">
        <f t="shared" si="255"/>
        <v>1.2559297606167472</v>
      </c>
      <c r="W398" s="330">
        <f t="shared" si="256"/>
        <v>9.4905561195179899E-5</v>
      </c>
      <c r="X398" s="330">
        <f t="shared" si="257"/>
        <v>-4.7911445672071835</v>
      </c>
      <c r="Y398" s="330">
        <f t="shared" si="272"/>
        <v>12.64896270481732</v>
      </c>
      <c r="Z398" s="110">
        <f>IF(H398&gt;0, rate1(1,$L$52,$L$51,$L$54,U398,$L$53,$L$50,Y398),"")</f>
        <v>185.91556351599726</v>
      </c>
      <c r="AA398" s="338">
        <f t="shared" si="258"/>
        <v>-1046.0151699443848</v>
      </c>
      <c r="AB398" s="338">
        <f t="shared" si="259"/>
        <v>9.0643921806998351E-8</v>
      </c>
      <c r="AC398" s="330">
        <f t="shared" si="260"/>
        <v>9.0643921806998351E-8</v>
      </c>
      <c r="AD398" s="330">
        <f t="shared" si="261"/>
        <v>882574.34591519891</v>
      </c>
      <c r="AE398" s="330">
        <f t="shared" si="262"/>
        <v>4258434297089.022</v>
      </c>
      <c r="AF398" s="330">
        <f t="shared" si="263"/>
        <v>685.016332343861</v>
      </c>
      <c r="AG398" s="330">
        <f t="shared" si="264"/>
        <v>684.38765006026154</v>
      </c>
      <c r="AH398" s="330">
        <f t="shared" si="265"/>
        <v>1.3348388330962466</v>
      </c>
      <c r="AI398" s="330">
        <f t="shared" si="266"/>
        <v>7.1407795217817553E-4</v>
      </c>
      <c r="AJ398" s="330">
        <f t="shared" si="267"/>
        <v>14.369251490678824</v>
      </c>
      <c r="AK398" s="339">
        <f t="shared" si="268"/>
        <v>219.72898410406754</v>
      </c>
      <c r="AL398" s="44">
        <f t="shared" si="269"/>
        <v>4.1383443721892652</v>
      </c>
    </row>
    <row r="399" spans="2:38" ht="15" x14ac:dyDescent="0.15">
      <c r="B399" s="330">
        <f t="shared" si="238"/>
        <v>685.016332343861</v>
      </c>
      <c r="C399" s="330">
        <f t="shared" si="239"/>
        <v>684.38765006026154</v>
      </c>
      <c r="D399" s="330">
        <f t="shared" si="240"/>
        <v>1.3348388330962466</v>
      </c>
      <c r="E399" s="330">
        <f t="shared" si="270"/>
        <v>134.48453738986524</v>
      </c>
      <c r="F399" s="330">
        <f t="shared" si="241"/>
        <v>134.48453738986524</v>
      </c>
      <c r="G399" s="330">
        <f t="shared" si="242"/>
        <v>86.296043076228045</v>
      </c>
      <c r="H399" s="315">
        <f t="shared" si="243"/>
        <v>0.02</v>
      </c>
      <c r="I399" s="330">
        <f t="shared" si="244"/>
        <v>0.5029458268795679</v>
      </c>
      <c r="J399" s="330">
        <f t="shared" si="245"/>
        <v>80</v>
      </c>
      <c r="K399" s="337">
        <f t="shared" si="246"/>
        <v>-1</v>
      </c>
      <c r="L399" s="325">
        <f t="shared" si="247"/>
        <v>1.3148388330962466</v>
      </c>
      <c r="M399" s="325">
        <f t="shared" si="248"/>
        <v>1.3248388330962466</v>
      </c>
      <c r="N399" s="330">
        <f t="shared" si="249"/>
        <v>-1.8663023768534792E-2</v>
      </c>
      <c r="O399" s="330">
        <f t="shared" si="250"/>
        <v>2.4636870748828699E-5</v>
      </c>
      <c r="P399" s="334">
        <f t="shared" si="271"/>
        <v>13.515298107522186</v>
      </c>
      <c r="Q399" s="330">
        <f t="shared" si="251"/>
        <v>8.2799488640593495</v>
      </c>
      <c r="R399" s="279">
        <f>IF(H399&gt;0, rate1(1,$L$52,$L$51,$L$54,L399,$L$53,$L$50,P399),"")</f>
        <v>123.32136937558151</v>
      </c>
      <c r="S399" s="325">
        <f t="shared" si="252"/>
        <v>2725.2338271155477</v>
      </c>
      <c r="T399" s="325">
        <f t="shared" si="253"/>
        <v>6.8507422464155481E-6</v>
      </c>
      <c r="U399" s="330">
        <f t="shared" si="254"/>
        <v>1.3348388330962466</v>
      </c>
      <c r="V399" s="338">
        <f t="shared" si="255"/>
        <v>1.3348388330962466</v>
      </c>
      <c r="W399" s="330">
        <f t="shared" si="256"/>
        <v>1.0720588432766576E-4</v>
      </c>
      <c r="X399" s="330">
        <f t="shared" si="257"/>
        <v>10.294110164314972</v>
      </c>
      <c r="Y399" s="330">
        <f t="shared" si="272"/>
        <v>13.720097440057563</v>
      </c>
      <c r="Z399" s="110">
        <f>IF(H399&gt;0, rate1(1,$L$52,$L$51,$L$54,U399,$L$53,$L$50,Y399),"")</f>
        <v>107.59161891021478</v>
      </c>
      <c r="AA399" s="338">
        <f t="shared" si="258"/>
        <v>3883.5135448219362</v>
      </c>
      <c r="AB399" s="338">
        <f t="shared" si="259"/>
        <v>-2.761249460948952E-8</v>
      </c>
      <c r="AC399" s="330">
        <f t="shared" si="260"/>
        <v>6.8507422464155481E-6</v>
      </c>
      <c r="AD399" s="330">
        <f t="shared" si="261"/>
        <v>-2919.3916922599765</v>
      </c>
      <c r="AE399" s="330">
        <f t="shared" si="262"/>
        <v>-255134555590.99194</v>
      </c>
      <c r="AF399" s="330">
        <f t="shared" si="263"/>
        <v>684.99766246935019</v>
      </c>
      <c r="AG399" s="330">
        <f t="shared" si="264"/>
        <v>684.3876432095193</v>
      </c>
      <c r="AH399" s="330">
        <f t="shared" si="265"/>
        <v>1.3148765956137982</v>
      </c>
      <c r="AI399" s="330">
        <f t="shared" si="266"/>
        <v>5.5551947574886747E-2</v>
      </c>
      <c r="AJ399" s="330">
        <f t="shared" si="267"/>
        <v>14.369266921775372</v>
      </c>
      <c r="AK399" s="339">
        <f t="shared" si="268"/>
        <v>219.72898416853909</v>
      </c>
      <c r="AL399" s="44">
        <f t="shared" si="269"/>
        <v>4.1383444293155014</v>
      </c>
    </row>
    <row r="400" spans="2:38" ht="15" x14ac:dyDescent="0.15">
      <c r="B400" s="330">
        <f t="shared" si="238"/>
        <v>684.99766246935019</v>
      </c>
      <c r="C400" s="330">
        <f t="shared" si="239"/>
        <v>684.3876432095193</v>
      </c>
      <c r="D400" s="330">
        <f t="shared" si="240"/>
        <v>1.3148765956137982</v>
      </c>
      <c r="E400" s="330">
        <f t="shared" si="270"/>
        <v>134.48453738986524</v>
      </c>
      <c r="F400" s="330">
        <f t="shared" si="241"/>
        <v>134.48453738986524</v>
      </c>
      <c r="G400" s="330">
        <f t="shared" si="242"/>
        <v>82.424466391251443</v>
      </c>
      <c r="H400" s="315">
        <f t="shared" si="243"/>
        <v>0.02</v>
      </c>
      <c r="I400" s="330">
        <f t="shared" si="244"/>
        <v>0.48801540786471381</v>
      </c>
      <c r="J400" s="330">
        <f t="shared" si="245"/>
        <v>80</v>
      </c>
      <c r="K400" s="337">
        <f t="shared" si="246"/>
        <v>-1</v>
      </c>
      <c r="L400" s="325">
        <f t="shared" si="247"/>
        <v>1.2948765956137982</v>
      </c>
      <c r="M400" s="325">
        <f t="shared" si="248"/>
        <v>1.3048765956137982</v>
      </c>
      <c r="N400" s="330">
        <f t="shared" si="249"/>
        <v>-1.8384445980839992E-2</v>
      </c>
      <c r="O400" s="330">
        <f t="shared" si="250"/>
        <v>2.0905400142112729E-3</v>
      </c>
      <c r="P400" s="334">
        <f t="shared" si="271"/>
        <v>13.243311962949205</v>
      </c>
      <c r="Q400" s="330">
        <f t="shared" si="251"/>
        <v>4.349254677600257</v>
      </c>
      <c r="R400" s="279">
        <f>IF(H400&gt;0, rate1(1,$L$52,$L$51,$L$54,L400,$L$53,$L$50,P400),"")</f>
        <v>143.64135476146626</v>
      </c>
      <c r="S400" s="325">
        <f t="shared" si="252"/>
        <v>14.483611333600168</v>
      </c>
      <c r="T400" s="325">
        <f t="shared" si="253"/>
        <v>1.3634660274601141E-3</v>
      </c>
      <c r="U400" s="330">
        <f t="shared" si="254"/>
        <v>1.3148765956137982</v>
      </c>
      <c r="V400" s="338">
        <f t="shared" si="255"/>
        <v>1.3148765956137982</v>
      </c>
      <c r="W400" s="330">
        <f t="shared" si="256"/>
        <v>1.0402337701109765E-4</v>
      </c>
      <c r="X400" s="330">
        <f t="shared" si="257"/>
        <v>6.3034008814696847</v>
      </c>
      <c r="Y400" s="330">
        <f t="shared" si="272"/>
        <v>13.447071574626317</v>
      </c>
      <c r="Z400" s="110">
        <f>IF(H400&gt;0, rate1(1,$L$52,$L$51,$L$54,U400,$L$53,$L$50,Y400),"")</f>
        <v>128.47869732557916</v>
      </c>
      <c r="AA400" s="338">
        <f t="shared" si="258"/>
        <v>23.468499274976384</v>
      </c>
      <c r="AB400" s="338">
        <f t="shared" si="259"/>
        <v>-4.6297429898645063E-6</v>
      </c>
      <c r="AC400" s="330">
        <f t="shared" si="260"/>
        <v>1.3634660274601141E-3</v>
      </c>
      <c r="AD400" s="330">
        <f t="shared" si="261"/>
        <v>-14.668498955750525</v>
      </c>
      <c r="AE400" s="330">
        <f t="shared" si="262"/>
        <v>4239491.5650434736</v>
      </c>
      <c r="AF400" s="330">
        <f t="shared" si="263"/>
        <v>684.97791455734193</v>
      </c>
      <c r="AG400" s="330">
        <f t="shared" si="264"/>
        <v>684.38627974349185</v>
      </c>
      <c r="AH400" s="330">
        <f t="shared" si="265"/>
        <v>1.2949114837882059</v>
      </c>
      <c r="AI400" s="330">
        <f t="shared" si="266"/>
        <v>9.4921551646760314</v>
      </c>
      <c r="AJ400" s="330">
        <f t="shared" si="267"/>
        <v>14.371903631543338</v>
      </c>
      <c r="AK400" s="339">
        <f t="shared" si="268"/>
        <v>219.72898896245235</v>
      </c>
      <c r="AL400" s="44">
        <f t="shared" si="269"/>
        <v>4.1383488734713074</v>
      </c>
    </row>
    <row r="401" spans="2:38" ht="15" x14ac:dyDescent="0.15">
      <c r="B401" s="330">
        <f t="shared" si="238"/>
        <v>684.97791455734193</v>
      </c>
      <c r="C401" s="330">
        <f t="shared" si="239"/>
        <v>684.38627974349185</v>
      </c>
      <c r="D401" s="330">
        <f t="shared" si="240"/>
        <v>1.2949114837882059</v>
      </c>
      <c r="E401" s="330">
        <f t="shared" si="270"/>
        <v>134.48453738986524</v>
      </c>
      <c r="F401" s="330">
        <f t="shared" si="241"/>
        <v>134.48453738986524</v>
      </c>
      <c r="G401" s="330">
        <f t="shared" si="242"/>
        <v>78.669913766583477</v>
      </c>
      <c r="H401" s="315">
        <f t="shared" si="243"/>
        <v>0.02</v>
      </c>
      <c r="I401" s="330">
        <f t="shared" si="244"/>
        <v>0.4733078510800624</v>
      </c>
      <c r="J401" s="330">
        <f t="shared" si="245"/>
        <v>80</v>
      </c>
      <c r="K401" s="337">
        <f t="shared" si="246"/>
        <v>-1</v>
      </c>
      <c r="L401" s="325">
        <f t="shared" si="247"/>
        <v>1.2749114837882058</v>
      </c>
      <c r="M401" s="325">
        <f t="shared" si="248"/>
        <v>1.2849114837882059</v>
      </c>
      <c r="N401" s="330">
        <f t="shared" si="249"/>
        <v>-1.8105780118349069E-2</v>
      </c>
      <c r="O401" s="330">
        <f t="shared" si="250"/>
        <v>2.0905400142112729E-3</v>
      </c>
      <c r="P401" s="334">
        <f t="shared" si="271"/>
        <v>12.972678624285216</v>
      </c>
      <c r="Q401" s="330">
        <f t="shared" si="251"/>
        <v>0.53646373409645776</v>
      </c>
      <c r="R401" s="279">
        <f>IF(H401&gt;0, rate1(1,$L$52,$L$51,$L$54,L401,$L$53,$L$50,P401),"")</f>
        <v>163.24188553981676</v>
      </c>
      <c r="S401" s="325">
        <f t="shared" si="252"/>
        <v>1.5719918173963674</v>
      </c>
      <c r="T401" s="325">
        <f t="shared" si="253"/>
        <v>3.1653914562561808E-2</v>
      </c>
      <c r="U401" s="330">
        <f t="shared" si="254"/>
        <v>1.2949114837882059</v>
      </c>
      <c r="V401" s="338">
        <f t="shared" si="255"/>
        <v>1.2949114837882059</v>
      </c>
      <c r="W401" s="330">
        <f t="shared" si="256"/>
        <v>1.0088837410004992E-4</v>
      </c>
      <c r="X401" s="330">
        <f t="shared" si="257"/>
        <v>2.4314940966974348</v>
      </c>
      <c r="Y401" s="330">
        <f t="shared" si="272"/>
        <v>13.175387676459835</v>
      </c>
      <c r="Z401" s="110">
        <f>IF(H401&gt;0, rate1(1,$L$52,$L$51,$L$54,U401,$L$53,$L$50,Y401),"")</f>
        <v>148.61760573595993</v>
      </c>
      <c r="AA401" s="338">
        <f t="shared" si="258"/>
        <v>7.8260834488749467</v>
      </c>
      <c r="AB401" s="338">
        <f t="shared" si="259"/>
        <v>-1.4779833099854357E-5</v>
      </c>
      <c r="AC401" s="330">
        <f t="shared" si="260"/>
        <v>3.1653914562561808E-2</v>
      </c>
      <c r="AD401" s="330">
        <f t="shared" si="261"/>
        <v>-0.63183338542445866</v>
      </c>
      <c r="AE401" s="330">
        <f t="shared" si="262"/>
        <v>850.25918588878267</v>
      </c>
      <c r="AF401" s="330">
        <f t="shared" si="263"/>
        <v>684.92815486266102</v>
      </c>
      <c r="AG401" s="330">
        <f t="shared" si="264"/>
        <v>684.35462582892933</v>
      </c>
      <c r="AH401" s="330">
        <f t="shared" si="265"/>
        <v>1.2749434604803374</v>
      </c>
      <c r="AI401" s="330">
        <f t="shared" si="266"/>
        <v>193.90804301167557</v>
      </c>
      <c r="AJ401" s="330">
        <f t="shared" si="267"/>
        <v>14.425766976824359</v>
      </c>
      <c r="AK401" s="339">
        <f t="shared" si="268"/>
        <v>219.7297713482767</v>
      </c>
      <c r="AL401" s="44">
        <f t="shared" si="269"/>
        <v>4.1391082458844819</v>
      </c>
    </row>
    <row r="402" spans="2:38" ht="15" x14ac:dyDescent="0.15">
      <c r="B402" s="330">
        <f t="shared" si="238"/>
        <v>684.92815486266102</v>
      </c>
      <c r="C402" s="330">
        <f t="shared" si="239"/>
        <v>684.35462582892933</v>
      </c>
      <c r="D402" s="330">
        <f t="shared" si="240"/>
        <v>1.2749434604803374</v>
      </c>
      <c r="E402" s="330">
        <f t="shared" si="270"/>
        <v>134.48453738986524</v>
      </c>
      <c r="F402" s="330">
        <f t="shared" si="241"/>
        <v>134.48453738986524</v>
      </c>
      <c r="G402" s="330">
        <f t="shared" si="242"/>
        <v>75.030615870722187</v>
      </c>
      <c r="H402" s="315">
        <f t="shared" si="243"/>
        <v>0.02</v>
      </c>
      <c r="I402" s="330">
        <f t="shared" si="244"/>
        <v>0.45882322698535066</v>
      </c>
      <c r="J402" s="330">
        <f t="shared" si="245"/>
        <v>80</v>
      </c>
      <c r="K402" s="337">
        <f t="shared" si="246"/>
        <v>-1</v>
      </c>
      <c r="L402" s="325">
        <f t="shared" si="247"/>
        <v>1.2549434604803373</v>
      </c>
      <c r="M402" s="325">
        <f t="shared" si="248"/>
        <v>1.2649434604803373</v>
      </c>
      <c r="N402" s="330">
        <f t="shared" si="249"/>
        <v>-1.7827025641836691E-2</v>
      </c>
      <c r="O402" s="330">
        <f t="shared" si="250"/>
        <v>2.0905400142112729E-3</v>
      </c>
      <c r="P402" s="334">
        <f t="shared" si="271"/>
        <v>12.703412624883629</v>
      </c>
      <c r="Q402" s="330">
        <f t="shared" si="251"/>
        <v>-3.1601927112132842</v>
      </c>
      <c r="R402" s="279">
        <f>IF(H402&gt;0, rate1(1,$L$52,$L$51,$L$54,L402,$L$53,$L$50,P402),"")</f>
        <v>182.15880435244443</v>
      </c>
      <c r="S402" s="325">
        <f t="shared" si="252"/>
        <v>-8.2986015998551164</v>
      </c>
      <c r="T402" s="325">
        <f t="shared" si="253"/>
        <v>-1.9171727544617524E-3</v>
      </c>
      <c r="U402" s="330">
        <f t="shared" si="254"/>
        <v>1.2749434604803374</v>
      </c>
      <c r="V402" s="338">
        <f t="shared" si="255"/>
        <v>1.2749434604803374</v>
      </c>
      <c r="W402" s="330">
        <f t="shared" si="256"/>
        <v>9.7800890613841673E-5</v>
      </c>
      <c r="X402" s="330">
        <f t="shared" si="257"/>
        <v>-1.3233786500434235</v>
      </c>
      <c r="Y402" s="330">
        <f t="shared" si="272"/>
        <v>12.905059993081966</v>
      </c>
      <c r="Z402" s="110">
        <f>IF(H402&gt;0, rate1(1,$L$52,$L$51,$L$54,U402,$L$53,$L$50,Y402),"")</f>
        <v>168.04612874837821</v>
      </c>
      <c r="AA402" s="338">
        <f t="shared" si="258"/>
        <v>-3.767013071049536</v>
      </c>
      <c r="AB402" s="338">
        <f t="shared" si="259"/>
        <v>2.051617840273914E-5</v>
      </c>
      <c r="AC402" s="330">
        <f t="shared" si="260"/>
        <v>2.051617840273914E-5</v>
      </c>
      <c r="AD402" s="330">
        <f t="shared" si="261"/>
        <v>-974.84042141736177</v>
      </c>
      <c r="AE402" s="330">
        <f t="shared" si="262"/>
        <v>-61513.881401631195</v>
      </c>
      <c r="AF402" s="330">
        <f t="shared" si="263"/>
        <v>684.91030732084073</v>
      </c>
      <c r="AG402" s="330">
        <f t="shared" si="264"/>
        <v>684.35460531275089</v>
      </c>
      <c r="AH402" s="330">
        <f t="shared" si="265"/>
        <v>1.2549724867763947</v>
      </c>
      <c r="AI402" s="330">
        <f t="shared" si="266"/>
        <v>0.1126279812588363</v>
      </c>
      <c r="AJ402" s="330">
        <f t="shared" si="267"/>
        <v>14.425798262374709</v>
      </c>
      <c r="AK402" s="339">
        <f t="shared" si="268"/>
        <v>219.74502607729909</v>
      </c>
      <c r="AL402" s="44">
        <f t="shared" si="269"/>
        <v>4.1546208893254155</v>
      </c>
    </row>
    <row r="403" spans="2:38" ht="15" x14ac:dyDescent="0.15">
      <c r="B403" s="330">
        <f t="shared" si="238"/>
        <v>684.91030732084073</v>
      </c>
      <c r="C403" s="330">
        <f t="shared" si="239"/>
        <v>684.35460531275089</v>
      </c>
      <c r="D403" s="330">
        <f t="shared" si="240"/>
        <v>1.2549724867763947</v>
      </c>
      <c r="E403" s="330">
        <f t="shared" si="270"/>
        <v>134.48453738986524</v>
      </c>
      <c r="F403" s="330">
        <f t="shared" si="241"/>
        <v>134.48453738986524</v>
      </c>
      <c r="G403" s="330">
        <f t="shared" si="242"/>
        <v>90.092115120263117</v>
      </c>
      <c r="H403" s="315">
        <f t="shared" si="243"/>
        <v>0.08</v>
      </c>
      <c r="I403" s="330">
        <f t="shared" si="244"/>
        <v>0.44456160647187065</v>
      </c>
      <c r="J403" s="330">
        <f t="shared" si="245"/>
        <v>80</v>
      </c>
      <c r="K403" s="337">
        <f t="shared" si="246"/>
        <v>1</v>
      </c>
      <c r="L403" s="325">
        <f t="shared" si="247"/>
        <v>1.3349724867763948</v>
      </c>
      <c r="M403" s="325">
        <f t="shared" si="248"/>
        <v>1.2949724867763948</v>
      </c>
      <c r="N403" s="330">
        <f t="shared" si="249"/>
        <v>7.2077999157542205E-2</v>
      </c>
      <c r="O403" s="330">
        <f t="shared" si="250"/>
        <v>2.0905400142112729E-3</v>
      </c>
      <c r="P403" s="334">
        <f t="shared" si="271"/>
        <v>13.45444648019356</v>
      </c>
      <c r="Q403" s="330">
        <f t="shared" si="251"/>
        <v>2.443144632866435</v>
      </c>
      <c r="R403" s="279">
        <f>IF(H403&gt;0, rate1(1,$L$52,$L$51,$L$54,L403,$L$53,$L$50,P403),"")</f>
        <v>127.92318455448346</v>
      </c>
      <c r="S403" s="325">
        <f t="shared" si="252"/>
        <v>9.1356916090302374</v>
      </c>
      <c r="T403" s="325">
        <f t="shared" si="253"/>
        <v>-8.8594802533492039E-3</v>
      </c>
      <c r="U403" s="330">
        <f t="shared" si="254"/>
        <v>1.2549724867763947</v>
      </c>
      <c r="V403" s="338">
        <f t="shared" si="255"/>
        <v>1.2549724867763947</v>
      </c>
      <c r="W403" s="330">
        <f t="shared" si="256"/>
        <v>9.4760941661720111E-5</v>
      </c>
      <c r="X403" s="330">
        <f t="shared" si="257"/>
        <v>-4.9629868410667939</v>
      </c>
      <c r="Y403" s="330">
        <f t="shared" si="272"/>
        <v>12.63610313952976</v>
      </c>
      <c r="Z403" s="110">
        <f>IF(H403&gt;0, rate1(1,$L$52,$L$51,$L$54,U403,$L$53,$L$50,Y403),"")</f>
        <v>186.79950271511584</v>
      </c>
      <c r="AA403" s="338">
        <f t="shared" si="258"/>
        <v>-12.708928118132826</v>
      </c>
      <c r="AB403" s="338">
        <f t="shared" si="259"/>
        <v>6.9123523622813097E-6</v>
      </c>
      <c r="AC403" s="330">
        <f t="shared" si="260"/>
        <v>6.9123523622813097E-6</v>
      </c>
      <c r="AD403" s="330">
        <f t="shared" si="261"/>
        <v>11573.484077075796</v>
      </c>
      <c r="AE403" s="330">
        <f t="shared" si="262"/>
        <v>914983351.16775644</v>
      </c>
      <c r="AF403" s="330">
        <f t="shared" si="263"/>
        <v>684.98237840764591</v>
      </c>
      <c r="AG403" s="330">
        <f t="shared" si="264"/>
        <v>684.35459840039857</v>
      </c>
      <c r="AH403" s="330">
        <f t="shared" si="265"/>
        <v>1.3338806178044047</v>
      </c>
      <c r="AI403" s="330">
        <f t="shared" si="266"/>
        <v>5.4035180458920536E-2</v>
      </c>
      <c r="AJ403" s="330">
        <f t="shared" si="267"/>
        <v>14.425813272147058</v>
      </c>
      <c r="AK403" s="339">
        <f t="shared" si="268"/>
        <v>219.74503452784589</v>
      </c>
      <c r="AL403" s="44">
        <f t="shared" si="269"/>
        <v>4.1546298995639166</v>
      </c>
    </row>
    <row r="404" spans="2:38" ht="15" x14ac:dyDescent="0.15">
      <c r="B404" s="330">
        <f t="shared" si="238"/>
        <v>684.98237840764591</v>
      </c>
      <c r="C404" s="330">
        <f t="shared" si="239"/>
        <v>684.35459840039857</v>
      </c>
      <c r="D404" s="330">
        <f t="shared" si="240"/>
        <v>1.3338806178044047</v>
      </c>
      <c r="E404" s="330">
        <f t="shared" si="270"/>
        <v>134.48453738986524</v>
      </c>
      <c r="F404" s="330">
        <f t="shared" si="241"/>
        <v>134.48453738986524</v>
      </c>
      <c r="G404" s="330">
        <f t="shared" si="242"/>
        <v>86.107489044033827</v>
      </c>
      <c r="H404" s="315">
        <f t="shared" si="243"/>
        <v>0.02</v>
      </c>
      <c r="I404" s="330">
        <f t="shared" si="244"/>
        <v>0.50222400579787063</v>
      </c>
      <c r="J404" s="330">
        <f t="shared" si="245"/>
        <v>80</v>
      </c>
      <c r="K404" s="337">
        <f t="shared" si="246"/>
        <v>-1</v>
      </c>
      <c r="L404" s="325">
        <f t="shared" si="247"/>
        <v>1.3138806178044047</v>
      </c>
      <c r="M404" s="325">
        <f t="shared" si="248"/>
        <v>1.3238806178044047</v>
      </c>
      <c r="N404" s="330">
        <f t="shared" si="249"/>
        <v>-1.8649652741120848E-2</v>
      </c>
      <c r="O404" s="330">
        <f t="shared" si="250"/>
        <v>2.0905400142112729E-3</v>
      </c>
      <c r="P404" s="334">
        <f t="shared" si="271"/>
        <v>13.502210805222031</v>
      </c>
      <c r="Q404" s="330">
        <f t="shared" si="251"/>
        <v>8.0885368355503005</v>
      </c>
      <c r="R404" s="279">
        <f>IF(H404&gt;0, rate1(1,$L$52,$L$51,$L$54,L404,$L$53,$L$50,P404),"")</f>
        <v>124.31382392811173</v>
      </c>
      <c r="S404" s="325">
        <f t="shared" si="252"/>
        <v>31.123759969650383</v>
      </c>
      <c r="T404" s="325">
        <f t="shared" si="253"/>
        <v>6.1910109361880221E-4</v>
      </c>
      <c r="U404" s="330">
        <f t="shared" si="254"/>
        <v>1.3338806178044047</v>
      </c>
      <c r="V404" s="338">
        <f t="shared" si="255"/>
        <v>1.3338806178044047</v>
      </c>
      <c r="W404" s="330">
        <f t="shared" si="256"/>
        <v>1.0705202388505697E-4</v>
      </c>
      <c r="X404" s="330">
        <f t="shared" si="257"/>
        <v>10.099796587605951</v>
      </c>
      <c r="Y404" s="330">
        <f t="shared" si="272"/>
        <v>13.706960469853655</v>
      </c>
      <c r="Z404" s="110">
        <f>IF(H404&gt;0, rate1(1,$L$52,$L$51,$L$54,U404,$L$53,$L$50,Y404),"")</f>
        <v>108.61198349724262</v>
      </c>
      <c r="AA404" s="338">
        <f t="shared" si="258"/>
        <v>44.481190013589007</v>
      </c>
      <c r="AB404" s="338">
        <f t="shared" si="259"/>
        <v>-2.4620306815797916E-6</v>
      </c>
      <c r="AC404" s="330">
        <f t="shared" si="260"/>
        <v>6.1910109361880221E-4</v>
      </c>
      <c r="AD404" s="330">
        <f t="shared" si="261"/>
        <v>-32.304901745682521</v>
      </c>
      <c r="AE404" s="330">
        <f t="shared" si="262"/>
        <v>-37078401.600888863</v>
      </c>
      <c r="AF404" s="330">
        <f t="shared" si="263"/>
        <v>684.96310965381122</v>
      </c>
      <c r="AG404" s="330">
        <f t="shared" si="264"/>
        <v>684.35397929930491</v>
      </c>
      <c r="AH404" s="330">
        <f t="shared" si="265"/>
        <v>1.3139182431636487</v>
      </c>
      <c r="AI404" s="330">
        <f t="shared" si="266"/>
        <v>4.9801468095520605</v>
      </c>
      <c r="AJ404" s="330">
        <f t="shared" si="267"/>
        <v>14.427196646260823</v>
      </c>
      <c r="AK404" s="339">
        <f t="shared" si="268"/>
        <v>219.74503939598958</v>
      </c>
      <c r="AL404" s="44">
        <f t="shared" si="269"/>
        <v>4.1546342223783537</v>
      </c>
    </row>
    <row r="405" spans="2:38" ht="15" x14ac:dyDescent="0.15">
      <c r="B405" s="330">
        <f t="shared" si="238"/>
        <v>684.96310965381122</v>
      </c>
      <c r="C405" s="330">
        <f t="shared" si="239"/>
        <v>684.35397929930491</v>
      </c>
      <c r="D405" s="330">
        <f t="shared" si="240"/>
        <v>1.3139182431636487</v>
      </c>
      <c r="E405" s="330">
        <f t="shared" si="270"/>
        <v>134.48453738986524</v>
      </c>
      <c r="F405" s="330">
        <f t="shared" si="241"/>
        <v>134.48453738986524</v>
      </c>
      <c r="G405" s="330">
        <f t="shared" si="242"/>
        <v>82.241570473591111</v>
      </c>
      <c r="H405" s="315">
        <f t="shared" si="243"/>
        <v>0.02</v>
      </c>
      <c r="I405" s="330">
        <f t="shared" si="244"/>
        <v>0.48730428360504452</v>
      </c>
      <c r="J405" s="330">
        <f t="shared" si="245"/>
        <v>80</v>
      </c>
      <c r="K405" s="337">
        <f t="shared" si="246"/>
        <v>-1</v>
      </c>
      <c r="L405" s="325">
        <f t="shared" si="247"/>
        <v>1.2939182431636487</v>
      </c>
      <c r="M405" s="325">
        <f t="shared" si="248"/>
        <v>1.3039182431636487</v>
      </c>
      <c r="N405" s="330">
        <f t="shared" si="249"/>
        <v>-1.8371070737391193E-2</v>
      </c>
      <c r="O405" s="330">
        <f t="shared" si="250"/>
        <v>2.0905400142112729E-3</v>
      </c>
      <c r="P405" s="334">
        <f t="shared" si="271"/>
        <v>13.230289275027008</v>
      </c>
      <c r="Q405" s="330">
        <f t="shared" si="251"/>
        <v>4.1635429551112253</v>
      </c>
      <c r="R405" s="279">
        <f>IF(H405&gt;0, rate1(1,$L$52,$L$51,$L$54,L405,$L$53,$L$50,P405),"")</f>
        <v>144.59841531745559</v>
      </c>
      <c r="S405" s="325">
        <f t="shared" si="252"/>
        <v>13.773395918286003</v>
      </c>
      <c r="T405" s="325">
        <f t="shared" si="253"/>
        <v>1.4382291800015164E-3</v>
      </c>
      <c r="U405" s="330">
        <f t="shared" si="254"/>
        <v>1.3139182431636487</v>
      </c>
      <c r="V405" s="338">
        <f t="shared" si="255"/>
        <v>1.3139182431636487</v>
      </c>
      <c r="W405" s="330">
        <f t="shared" si="256"/>
        <v>1.0387179665993784E-4</v>
      </c>
      <c r="X405" s="330">
        <f t="shared" si="257"/>
        <v>6.1148307727372782</v>
      </c>
      <c r="Y405" s="330">
        <f t="shared" si="272"/>
        <v>13.433998704851199</v>
      </c>
      <c r="Z405" s="110">
        <f>IF(H405&gt;0, rate1(1,$L$52,$L$51,$L$54,U405,$L$53,$L$50,Y405),"")</f>
        <v>129.46224250407514</v>
      </c>
      <c r="AA405" s="338">
        <f t="shared" si="258"/>
        <v>22.593464568111312</v>
      </c>
      <c r="AB405" s="338">
        <f t="shared" si="259"/>
        <v>-4.8103349201930811E-6</v>
      </c>
      <c r="AC405" s="330">
        <f t="shared" si="260"/>
        <v>1.4382291800015164E-3</v>
      </c>
      <c r="AD405" s="330">
        <f t="shared" si="261"/>
        <v>-13.905989586429413</v>
      </c>
      <c r="AE405" s="330">
        <f t="shared" si="262"/>
        <v>17886.201739379678</v>
      </c>
      <c r="AF405" s="330">
        <f t="shared" si="263"/>
        <v>684.94330035389385</v>
      </c>
      <c r="AG405" s="330">
        <f t="shared" si="264"/>
        <v>684.35254107012486</v>
      </c>
      <c r="AH405" s="330">
        <f t="shared" si="265"/>
        <v>1.2939529924357631</v>
      </c>
      <c r="AI405" s="330">
        <f t="shared" si="266"/>
        <v>9.9463688923836813</v>
      </c>
      <c r="AJ405" s="330">
        <f t="shared" si="267"/>
        <v>14.429959526508707</v>
      </c>
      <c r="AK405" s="339">
        <f t="shared" si="268"/>
        <v>219.74546822392642</v>
      </c>
      <c r="AL405" s="44">
        <f t="shared" si="269"/>
        <v>4.1550326341231179</v>
      </c>
    </row>
    <row r="406" spans="2:38" ht="15" x14ac:dyDescent="0.15">
      <c r="B406" s="330">
        <f t="shared" si="238"/>
        <v>684.94330035389385</v>
      </c>
      <c r="C406" s="330">
        <f t="shared" si="239"/>
        <v>684.35254107012486</v>
      </c>
      <c r="D406" s="330">
        <f t="shared" si="240"/>
        <v>1.2939529924357631</v>
      </c>
      <c r="E406" s="330">
        <f t="shared" si="270"/>
        <v>134.48453738986524</v>
      </c>
      <c r="F406" s="330">
        <f t="shared" si="241"/>
        <v>134.48453738986524</v>
      </c>
      <c r="G406" s="330">
        <f t="shared" si="242"/>
        <v>78.492591050671862</v>
      </c>
      <c r="H406" s="315">
        <f t="shared" si="243"/>
        <v>0.02</v>
      </c>
      <c r="I406" s="330">
        <f t="shared" si="244"/>
        <v>0.47260742701519121</v>
      </c>
      <c r="J406" s="330">
        <f t="shared" si="245"/>
        <v>80</v>
      </c>
      <c r="K406" s="337">
        <f t="shared" si="246"/>
        <v>-1</v>
      </c>
      <c r="L406" s="325">
        <f t="shared" si="247"/>
        <v>1.2739529924357631</v>
      </c>
      <c r="M406" s="325">
        <f t="shared" si="248"/>
        <v>1.2839529924357631</v>
      </c>
      <c r="N406" s="330">
        <f t="shared" si="249"/>
        <v>-1.8092400633531236E-2</v>
      </c>
      <c r="O406" s="330">
        <f t="shared" si="250"/>
        <v>2.0905400142112729E-3</v>
      </c>
      <c r="P406" s="334">
        <f t="shared" si="271"/>
        <v>12.95972123996197</v>
      </c>
      <c r="Q406" s="330">
        <f t="shared" si="251"/>
        <v>0.35636743296487339</v>
      </c>
      <c r="R406" s="279">
        <f>IF(H406&gt;0, rate1(1,$L$52,$L$51,$L$54,L406,$L$53,$L$50,P406),"")</f>
        <v>164.16533039301652</v>
      </c>
      <c r="S406" s="325">
        <f t="shared" si="252"/>
        <v>1.0383842184222056</v>
      </c>
      <c r="T406" s="325">
        <f t="shared" si="253"/>
        <v>0.47134998124814265</v>
      </c>
      <c r="U406" s="330">
        <f t="shared" si="254"/>
        <v>1.2939529924357631</v>
      </c>
      <c r="V406" s="338">
        <f t="shared" si="255"/>
        <v>1.2939529924357631</v>
      </c>
      <c r="W406" s="330">
        <f t="shared" si="256"/>
        <v>1.0073907455887543E-4</v>
      </c>
      <c r="X406" s="330">
        <f t="shared" si="257"/>
        <v>2.248582584907723</v>
      </c>
      <c r="Y406" s="330">
        <f t="shared" si="272"/>
        <v>13.162379582883606</v>
      </c>
      <c r="Z406" s="110">
        <f>IF(H406&gt;0, rate1(1,$L$52,$L$51,$L$54,U406,$L$53,$L$50,Y406),"")</f>
        <v>149.56620692924611</v>
      </c>
      <c r="AA406" s="338">
        <f t="shared" si="258"/>
        <v>7.191456838493802</v>
      </c>
      <c r="AB406" s="338">
        <f t="shared" si="259"/>
        <v>-1.6270657647575925E-5</v>
      </c>
      <c r="AC406" s="330">
        <f t="shared" si="260"/>
        <v>0.47134998124814265</v>
      </c>
      <c r="AD406" s="330">
        <f t="shared" si="261"/>
        <v>-4.2431315998018429E-2</v>
      </c>
      <c r="AE406" s="330">
        <f t="shared" si="262"/>
        <v>58.645955904344291</v>
      </c>
      <c r="AF406" s="330">
        <f t="shared" si="263"/>
        <v>684.4538579720122</v>
      </c>
      <c r="AG406" s="330">
        <f t="shared" si="264"/>
        <v>683.88119108887668</v>
      </c>
      <c r="AH406" s="330">
        <f t="shared" si="265"/>
        <v>1.2739848283990636</v>
      </c>
      <c r="AI406" s="330">
        <f t="shared" si="266"/>
        <v>2871.1907692063678</v>
      </c>
      <c r="AJ406" s="330">
        <f t="shared" si="267"/>
        <v>15.227512517954921</v>
      </c>
      <c r="AK406" s="339">
        <f t="shared" si="268"/>
        <v>219.74628622892465</v>
      </c>
      <c r="AL406" s="44">
        <f t="shared" si="269"/>
        <v>4.1558283436345089</v>
      </c>
    </row>
    <row r="407" spans="2:38" ht="15" x14ac:dyDescent="0.15">
      <c r="B407" s="330">
        <f t="shared" si="238"/>
        <v>684.4538579720122</v>
      </c>
      <c r="C407" s="330">
        <f t="shared" si="239"/>
        <v>683.88119108887668</v>
      </c>
      <c r="D407" s="330">
        <f t="shared" si="240"/>
        <v>1.2739848283990636</v>
      </c>
      <c r="E407" s="330">
        <f t="shared" si="270"/>
        <v>134.48453738986524</v>
      </c>
      <c r="F407" s="330">
        <f t="shared" si="241"/>
        <v>134.48453738986524</v>
      </c>
      <c r="G407" s="330">
        <f t="shared" si="242"/>
        <v>77.591053072250006</v>
      </c>
      <c r="H407" s="315">
        <f t="shared" si="243"/>
        <v>5.0000000000000001E-3</v>
      </c>
      <c r="I407" s="330">
        <f t="shared" si="244"/>
        <v>0.45813350650842044</v>
      </c>
      <c r="J407" s="330">
        <f t="shared" si="245"/>
        <v>80</v>
      </c>
      <c r="K407" s="337">
        <f t="shared" si="246"/>
        <v>-1</v>
      </c>
      <c r="L407" s="325">
        <f t="shared" si="247"/>
        <v>1.2689848283990637</v>
      </c>
      <c r="M407" s="325">
        <f t="shared" si="248"/>
        <v>1.2714848283990636</v>
      </c>
      <c r="N407" s="330">
        <f t="shared" si="249"/>
        <v>-4.3934025662830667E-3</v>
      </c>
      <c r="O407" s="330">
        <f t="shared" si="250"/>
        <v>2.0905400142112729E-3</v>
      </c>
      <c r="P407" s="334">
        <f t="shared" si="271"/>
        <v>12.841569404314523</v>
      </c>
      <c r="Q407" s="330">
        <f t="shared" si="251"/>
        <v>-1.9619386657716547</v>
      </c>
      <c r="R407" s="279">
        <f>IF(H407&gt;0, rate1(1,$L$52,$L$51,$L$54,L407,$L$53,$L$50,P407),"")</f>
        <v>172.5239871809755</v>
      </c>
      <c r="S407" s="325">
        <f t="shared" si="252"/>
        <v>-5.4397313911868812</v>
      </c>
      <c r="T407" s="325">
        <f t="shared" si="253"/>
        <v>-6.8223382302803415E-4</v>
      </c>
      <c r="U407" s="330">
        <f t="shared" si="254"/>
        <v>1.2739848283990636</v>
      </c>
      <c r="V407" s="338">
        <f t="shared" si="255"/>
        <v>1.2739848283990636</v>
      </c>
      <c r="W407" s="330">
        <f t="shared" si="256"/>
        <v>9.7653872605851788E-5</v>
      </c>
      <c r="X407" s="330">
        <f t="shared" si="257"/>
        <v>-1.5007164848879455</v>
      </c>
      <c r="Y407" s="330">
        <f t="shared" si="272"/>
        <v>12.892117368777292</v>
      </c>
      <c r="Z407" s="110">
        <f>IF(H407&gt;0, rate1(1,$L$52,$L$51,$L$54,U407,$L$53,$L$50,Y407),"")</f>
        <v>168.96153393734659</v>
      </c>
      <c r="AA407" s="338">
        <f t="shared" si="258"/>
        <v>-4.2486633936272211</v>
      </c>
      <c r="AB407" s="338">
        <f t="shared" si="259"/>
        <v>1.8605474438391374E-5</v>
      </c>
      <c r="AC407" s="330">
        <f t="shared" si="260"/>
        <v>1.8605474438391374E-5</v>
      </c>
      <c r="AD407" s="330">
        <f t="shared" si="261"/>
        <v>-268.73810805290594</v>
      </c>
      <c r="AE407" s="330">
        <f t="shared" si="262"/>
        <v>-1140.0661151611525</v>
      </c>
      <c r="AF407" s="330">
        <f t="shared" si="263"/>
        <v>684.44944596397147</v>
      </c>
      <c r="AG407" s="330">
        <f t="shared" si="264"/>
        <v>683.88117248340222</v>
      </c>
      <c r="AH407" s="330">
        <f t="shared" si="265"/>
        <v>1.2690885223527921</v>
      </c>
      <c r="AI407" s="330">
        <f t="shared" si="266"/>
        <v>0.10784282662604165</v>
      </c>
      <c r="AJ407" s="330">
        <f t="shared" si="267"/>
        <v>15.22754247429565</v>
      </c>
      <c r="AK407" s="339">
        <f t="shared" si="268"/>
        <v>219.97165343180043</v>
      </c>
      <c r="AL407" s="44">
        <f t="shared" si="269"/>
        <v>4.3855236051710182</v>
      </c>
    </row>
    <row r="408" spans="2:38" ht="15" x14ac:dyDescent="0.15">
      <c r="B408" s="330">
        <f t="shared" si="238"/>
        <v>684.44944596397147</v>
      </c>
      <c r="C408" s="330">
        <f t="shared" si="239"/>
        <v>683.88117248340222</v>
      </c>
      <c r="D408" s="330">
        <f t="shared" si="240"/>
        <v>1.2690885223527921</v>
      </c>
      <c r="E408" s="330">
        <f t="shared" si="270"/>
        <v>134.48453738986524</v>
      </c>
      <c r="F408" s="330">
        <f t="shared" si="241"/>
        <v>134.48453738986524</v>
      </c>
      <c r="G408" s="330">
        <f t="shared" si="242"/>
        <v>92.985587084387461</v>
      </c>
      <c r="H408" s="315">
        <f t="shared" si="243"/>
        <v>0.08</v>
      </c>
      <c r="I408" s="330">
        <f t="shared" si="244"/>
        <v>0.454618784455397</v>
      </c>
      <c r="J408" s="330">
        <f t="shared" si="245"/>
        <v>80</v>
      </c>
      <c r="K408" s="337">
        <f t="shared" si="246"/>
        <v>1</v>
      </c>
      <c r="L408" s="325">
        <f t="shared" si="247"/>
        <v>1.3490885223527922</v>
      </c>
      <c r="M408" s="325">
        <f t="shared" si="248"/>
        <v>1.3090885223527922</v>
      </c>
      <c r="N408" s="330">
        <f t="shared" si="249"/>
        <v>7.2877115358638944E-2</v>
      </c>
      <c r="O408" s="330">
        <f t="shared" si="250"/>
        <v>2.0905400142112729E-3</v>
      </c>
      <c r="P408" s="334">
        <f t="shared" si="271"/>
        <v>13.647325405340444</v>
      </c>
      <c r="Q408" s="330">
        <f t="shared" si="251"/>
        <v>5.1686905045351352</v>
      </c>
      <c r="R408" s="279">
        <f>IF(H408&gt;0, rate1(1,$L$52,$L$51,$L$54,L408,$L$53,$L$50,P408),"")</f>
        <v>113.2241619541506</v>
      </c>
      <c r="S408" s="325">
        <f t="shared" si="252"/>
        <v>21.836494891274342</v>
      </c>
      <c r="T408" s="325">
        <f t="shared" si="253"/>
        <v>-3.4975707641287379E-3</v>
      </c>
      <c r="U408" s="330">
        <f t="shared" si="254"/>
        <v>1.2690885223527921</v>
      </c>
      <c r="V408" s="338">
        <f t="shared" si="255"/>
        <v>1.2690885223527921</v>
      </c>
      <c r="W408" s="330">
        <f t="shared" si="256"/>
        <v>9.690468876555336E-5</v>
      </c>
      <c r="X408" s="330">
        <f t="shared" si="257"/>
        <v>-2.4023313305886376</v>
      </c>
      <c r="Y408" s="330">
        <f t="shared" si="272"/>
        <v>12.826062427876185</v>
      </c>
      <c r="Z408" s="110">
        <f>IF(H408&gt;0, rate1(1,$L$52,$L$51,$L$54,U408,$L$53,$L$50,Y408),"")</f>
        <v>173.61283193471215</v>
      </c>
      <c r="AA408" s="338">
        <f t="shared" si="258"/>
        <v>-6.6190033272122601</v>
      </c>
      <c r="AB408" s="338">
        <f t="shared" si="259"/>
        <v>1.2718814338805402E-5</v>
      </c>
      <c r="AC408" s="330">
        <f t="shared" si="260"/>
        <v>1.2718814338805402E-5</v>
      </c>
      <c r="AD408" s="330">
        <f t="shared" si="261"/>
        <v>6289.8944719963492</v>
      </c>
      <c r="AE408" s="330">
        <f t="shared" si="262"/>
        <v>418756998.87071401</v>
      </c>
      <c r="AF408" s="330">
        <f t="shared" si="263"/>
        <v>684.5223103605158</v>
      </c>
      <c r="AG408" s="330">
        <f t="shared" si="264"/>
        <v>683.88115976458789</v>
      </c>
      <c r="AH408" s="330">
        <f t="shared" si="265"/>
        <v>1.348010412263416</v>
      </c>
      <c r="AI408" s="330">
        <f t="shared" si="266"/>
        <v>0.11233304022118357</v>
      </c>
      <c r="AJ408" s="330">
        <f t="shared" si="267"/>
        <v>15.227573677917933</v>
      </c>
      <c r="AK408" s="339">
        <f t="shared" si="268"/>
        <v>219.97166179943892</v>
      </c>
      <c r="AL408" s="44">
        <f t="shared" si="269"/>
        <v>4.3855322325971482</v>
      </c>
    </row>
    <row r="409" spans="2:38" ht="15" x14ac:dyDescent="0.15">
      <c r="B409" s="330">
        <f t="shared" si="238"/>
        <v>684.5223103605158</v>
      </c>
      <c r="C409" s="330">
        <f t="shared" si="239"/>
        <v>683.88115976458789</v>
      </c>
      <c r="D409" s="330">
        <f t="shared" si="240"/>
        <v>1.348010412263416</v>
      </c>
      <c r="E409" s="330">
        <f t="shared" si="270"/>
        <v>134.48453738986524</v>
      </c>
      <c r="F409" s="330">
        <f t="shared" si="241"/>
        <v>134.48453738986524</v>
      </c>
      <c r="G409" s="330">
        <f t="shared" si="242"/>
        <v>88.915858628702338</v>
      </c>
      <c r="H409" s="315">
        <f t="shared" si="243"/>
        <v>0.02</v>
      </c>
      <c r="I409" s="330">
        <f t="shared" si="244"/>
        <v>0.51292047674232888</v>
      </c>
      <c r="J409" s="330">
        <f t="shared" si="245"/>
        <v>80</v>
      </c>
      <c r="K409" s="337">
        <f t="shared" si="246"/>
        <v>-1</v>
      </c>
      <c r="L409" s="325">
        <f t="shared" si="247"/>
        <v>1.328010412263416</v>
      </c>
      <c r="M409" s="325">
        <f t="shared" si="248"/>
        <v>1.338010412263416</v>
      </c>
      <c r="N409" s="330">
        <f t="shared" si="249"/>
        <v>-1.8846810040450412E-2</v>
      </c>
      <c r="O409" s="330">
        <f t="shared" si="250"/>
        <v>2.0905400142112729E-3</v>
      </c>
      <c r="P409" s="334">
        <f t="shared" si="271"/>
        <v>13.695516541447164</v>
      </c>
      <c r="Q409" s="330">
        <f t="shared" si="251"/>
        <v>10.939257453457301</v>
      </c>
      <c r="R409" s="279">
        <f>IF(H409&gt;0, rate1(1,$L$52,$L$51,$L$54,L409,$L$53,$L$50,P409),"")</f>
        <v>109.49956362924233</v>
      </c>
      <c r="S409" s="325">
        <f t="shared" si="252"/>
        <v>47.78779262569865</v>
      </c>
      <c r="T409" s="325">
        <f t="shared" si="253"/>
        <v>4.0281468696812636E-4</v>
      </c>
      <c r="U409" s="330">
        <f t="shared" si="254"/>
        <v>1.348010412263416</v>
      </c>
      <c r="V409" s="338">
        <f t="shared" si="255"/>
        <v>1.348010412263416</v>
      </c>
      <c r="W409" s="330">
        <f t="shared" si="256"/>
        <v>1.0933204007290698E-4</v>
      </c>
      <c r="X409" s="330">
        <f t="shared" si="257"/>
        <v>12.993515256025404</v>
      </c>
      <c r="Y409" s="330">
        <f t="shared" si="272"/>
        <v>13.90099618611214</v>
      </c>
      <c r="Z409" s="110">
        <f>IF(H409&gt;0, rate1(1,$L$52,$L$51,$L$54,U409,$L$53,$L$50,Y409),"")</f>
        <v>93.378838553895889</v>
      </c>
      <c r="AA409" s="338">
        <f t="shared" si="258"/>
        <v>66.560980089179452</v>
      </c>
      <c r="AB409" s="338">
        <f t="shared" si="259"/>
        <v>-1.6676388901475825E-6</v>
      </c>
      <c r="AC409" s="330">
        <f t="shared" si="260"/>
        <v>4.0281468696812636E-4</v>
      </c>
      <c r="AD409" s="330">
        <f t="shared" si="261"/>
        <v>-49.650622599027891</v>
      </c>
      <c r="AE409" s="330">
        <f t="shared" si="262"/>
        <v>-30512798.966419332</v>
      </c>
      <c r="AF409" s="330">
        <f t="shared" si="263"/>
        <v>684.50306073578838</v>
      </c>
      <c r="AG409" s="330">
        <f t="shared" si="264"/>
        <v>683.88075694990096</v>
      </c>
      <c r="AH409" s="330">
        <f t="shared" si="265"/>
        <v>1.32805005204167</v>
      </c>
      <c r="AI409" s="330">
        <f t="shared" si="266"/>
        <v>3.678687600363669</v>
      </c>
      <c r="AJ409" s="330">
        <f t="shared" si="267"/>
        <v>15.2285955355847</v>
      </c>
      <c r="AK409" s="339">
        <f t="shared" si="268"/>
        <v>219.97167224479261</v>
      </c>
      <c r="AL409" s="44">
        <f t="shared" si="269"/>
        <v>4.3855412192403662</v>
      </c>
    </row>
    <row r="410" spans="2:38" ht="15" x14ac:dyDescent="0.15">
      <c r="B410" s="330">
        <f t="shared" si="238"/>
        <v>684.50306073578838</v>
      </c>
      <c r="C410" s="330">
        <f t="shared" si="239"/>
        <v>683.88075694990096</v>
      </c>
      <c r="D410" s="330">
        <f t="shared" si="240"/>
        <v>1.32805005204167</v>
      </c>
      <c r="E410" s="330">
        <f t="shared" si="270"/>
        <v>134.48453738986524</v>
      </c>
      <c r="F410" s="330">
        <f t="shared" si="241"/>
        <v>134.48453738986524</v>
      </c>
      <c r="G410" s="330">
        <f t="shared" si="242"/>
        <v>84.966088896655307</v>
      </c>
      <c r="H410" s="315">
        <f t="shared" si="243"/>
        <v>0.02</v>
      </c>
      <c r="I410" s="330">
        <f t="shared" si="244"/>
        <v>0.49784302870994002</v>
      </c>
      <c r="J410" s="330">
        <f t="shared" si="245"/>
        <v>80</v>
      </c>
      <c r="K410" s="337">
        <f t="shared" si="246"/>
        <v>-1</v>
      </c>
      <c r="L410" s="325">
        <f t="shared" si="247"/>
        <v>1.30805005204167</v>
      </c>
      <c r="M410" s="325">
        <f t="shared" si="248"/>
        <v>1.31805005204167</v>
      </c>
      <c r="N410" s="330">
        <f t="shared" si="249"/>
        <v>-1.8568290089767681E-2</v>
      </c>
      <c r="O410" s="330">
        <f t="shared" si="250"/>
        <v>2.0905400142112729E-3</v>
      </c>
      <c r="P410" s="334">
        <f t="shared" si="271"/>
        <v>13.422645458638783</v>
      </c>
      <c r="Q410" s="330">
        <f t="shared" si="251"/>
        <v>6.9297903652871184</v>
      </c>
      <c r="R410" s="279">
        <f>IF(H410&gt;0, rate1(1,$L$52,$L$51,$L$54,L410,$L$53,$L$50,P410),"")</f>
        <v>130.31520417966959</v>
      </c>
      <c r="S410" s="325">
        <f t="shared" si="252"/>
        <v>25.437037100727942</v>
      </c>
      <c r="T410" s="325">
        <f t="shared" si="253"/>
        <v>7.5984212051691648E-4</v>
      </c>
      <c r="U410" s="330">
        <f t="shared" si="254"/>
        <v>1.32805005204167</v>
      </c>
      <c r="V410" s="338">
        <f t="shared" si="255"/>
        <v>1.32805005204167</v>
      </c>
      <c r="W410" s="330">
        <f t="shared" si="256"/>
        <v>1.06118192650273E-4</v>
      </c>
      <c r="X410" s="330">
        <f t="shared" si="257"/>
        <v>8.9234398056291582</v>
      </c>
      <c r="Y410" s="330">
        <f t="shared" si="272"/>
        <v>13.627092384009931</v>
      </c>
      <c r="Z410" s="110">
        <f>IF(H410&gt;0, rate1(1,$L$52,$L$51,$L$54,U410,$L$53,$L$50,Y410),"")</f>
        <v>114.78167048045405</v>
      </c>
      <c r="AA410" s="338">
        <f t="shared" si="258"/>
        <v>37.187867318571456</v>
      </c>
      <c r="AB410" s="338">
        <f t="shared" si="259"/>
        <v>-2.932424608393919E-6</v>
      </c>
      <c r="AC410" s="330">
        <f t="shared" si="260"/>
        <v>7.5984212051691648E-4</v>
      </c>
      <c r="AD410" s="330">
        <f t="shared" si="261"/>
        <v>-26.321257350663988</v>
      </c>
      <c r="AE410" s="330">
        <f t="shared" si="262"/>
        <v>40131.129148640066</v>
      </c>
      <c r="AF410" s="330">
        <f t="shared" si="263"/>
        <v>684.48373260357812</v>
      </c>
      <c r="AG410" s="330">
        <f t="shared" si="264"/>
        <v>683.87999710778047</v>
      </c>
      <c r="AH410" s="330">
        <f t="shared" si="265"/>
        <v>1.3080868410650051</v>
      </c>
      <c r="AI410" s="330">
        <f t="shared" si="266"/>
        <v>5.8308017494973088</v>
      </c>
      <c r="AJ410" s="330">
        <f t="shared" si="267"/>
        <v>15.230215202737339</v>
      </c>
      <c r="AK410" s="339">
        <f t="shared" si="268"/>
        <v>219.97199933845923</v>
      </c>
      <c r="AL410" s="44">
        <f t="shared" si="269"/>
        <v>4.3858355142483951</v>
      </c>
    </row>
    <row r="411" spans="2:38" ht="15" x14ac:dyDescent="0.15">
      <c r="B411" s="330">
        <f t="shared" si="238"/>
        <v>684.48373260357812</v>
      </c>
      <c r="C411" s="330">
        <f t="shared" si="239"/>
        <v>683.87999710778047</v>
      </c>
      <c r="D411" s="330">
        <f t="shared" si="240"/>
        <v>1.3080868410650051</v>
      </c>
      <c r="E411" s="330">
        <f t="shared" si="270"/>
        <v>134.48453738986524</v>
      </c>
      <c r="F411" s="330">
        <f t="shared" si="241"/>
        <v>134.48453738986524</v>
      </c>
      <c r="G411" s="330">
        <f t="shared" si="242"/>
        <v>81.13451025158777</v>
      </c>
      <c r="H411" s="315">
        <f t="shared" si="243"/>
        <v>0.02</v>
      </c>
      <c r="I411" s="330">
        <f t="shared" si="244"/>
        <v>0.48298839663812032</v>
      </c>
      <c r="J411" s="330">
        <f t="shared" si="245"/>
        <v>80</v>
      </c>
      <c r="K411" s="337">
        <f t="shared" si="246"/>
        <v>-1</v>
      </c>
      <c r="L411" s="325">
        <f t="shared" si="247"/>
        <v>1.288086841065005</v>
      </c>
      <c r="M411" s="325">
        <f t="shared" si="248"/>
        <v>1.298086841065005</v>
      </c>
      <c r="N411" s="330">
        <f t="shared" si="249"/>
        <v>-1.8289682407092389E-2</v>
      </c>
      <c r="O411" s="330">
        <f t="shared" si="250"/>
        <v>2.0905400142112729E-3</v>
      </c>
      <c r="P411" s="334">
        <f t="shared" si="271"/>
        <v>13.151117791656652</v>
      </c>
      <c r="Q411" s="330">
        <f t="shared" si="251"/>
        <v>3.0393931605830318</v>
      </c>
      <c r="R411" s="279">
        <f>IF(H411&gt;0, rate1(1,$L$52,$L$51,$L$54,L411,$L$53,$L$50,P411),"")</f>
        <v>150.38632604715076</v>
      </c>
      <c r="S411" s="325">
        <f t="shared" si="252"/>
        <v>9.6676305990887759</v>
      </c>
      <c r="T411" s="325">
        <f t="shared" si="253"/>
        <v>2.11011327697966E-3</v>
      </c>
      <c r="U411" s="330">
        <f t="shared" si="254"/>
        <v>1.3080868410650051</v>
      </c>
      <c r="V411" s="338">
        <f t="shared" si="255"/>
        <v>1.3080868410650051</v>
      </c>
      <c r="W411" s="330">
        <f t="shared" si="256"/>
        <v>1.02951839769716E-4</v>
      </c>
      <c r="X411" s="330">
        <f t="shared" si="257"/>
        <v>4.9733333068557073</v>
      </c>
      <c r="Y411" s="330">
        <f t="shared" si="272"/>
        <v>13.354521341317605</v>
      </c>
      <c r="Z411" s="110">
        <f>IF(H411&gt;0, rate1(1,$L$52,$L$51,$L$54,U411,$L$53,$L$50,Y411),"")</f>
        <v>135.40989080347723</v>
      </c>
      <c r="AA411" s="338">
        <f t="shared" si="258"/>
        <v>17.56866224264186</v>
      </c>
      <c r="AB411" s="338">
        <f t="shared" si="259"/>
        <v>-6.213648287473353E-6</v>
      </c>
      <c r="AC411" s="330">
        <f t="shared" si="260"/>
        <v>2.11011327697966E-3</v>
      </c>
      <c r="AD411" s="330">
        <f t="shared" si="261"/>
        <v>-9.4781641432194945</v>
      </c>
      <c r="AE411" s="330">
        <f t="shared" si="262"/>
        <v>11737.529595154334</v>
      </c>
      <c r="AF411" s="330">
        <f t="shared" si="263"/>
        <v>684.46333280789406</v>
      </c>
      <c r="AG411" s="330">
        <f t="shared" si="264"/>
        <v>683.87788699450346</v>
      </c>
      <c r="AH411" s="330">
        <f t="shared" si="265"/>
        <v>1.288120743306689</v>
      </c>
      <c r="AI411" s="330">
        <f t="shared" si="266"/>
        <v>14.031284176182842</v>
      </c>
      <c r="AJ411" s="330">
        <f t="shared" si="267"/>
        <v>15.234112781675167</v>
      </c>
      <c r="AK411" s="339">
        <f t="shared" si="268"/>
        <v>219.97249475887901</v>
      </c>
      <c r="AL411" s="44">
        <f t="shared" si="269"/>
        <v>4.3863019783883548</v>
      </c>
    </row>
    <row r="412" spans="2:38" ht="15" x14ac:dyDescent="0.15">
      <c r="B412" s="330">
        <f t="shared" si="238"/>
        <v>684.46333280789406</v>
      </c>
      <c r="C412" s="330">
        <f t="shared" si="239"/>
        <v>683.87788699450346</v>
      </c>
      <c r="D412" s="330">
        <f t="shared" si="240"/>
        <v>1.288120743306689</v>
      </c>
      <c r="E412" s="330">
        <f t="shared" si="270"/>
        <v>134.48453738986524</v>
      </c>
      <c r="F412" s="330">
        <f t="shared" si="241"/>
        <v>134.48453738986524</v>
      </c>
      <c r="G412" s="330">
        <f t="shared" si="242"/>
        <v>77.419354037018536</v>
      </c>
      <c r="H412" s="315">
        <f t="shared" si="243"/>
        <v>0.02</v>
      </c>
      <c r="I412" s="330">
        <f t="shared" si="244"/>
        <v>0.46835665071248517</v>
      </c>
      <c r="J412" s="330">
        <f t="shared" si="245"/>
        <v>80</v>
      </c>
      <c r="K412" s="337">
        <f t="shared" si="246"/>
        <v>-1</v>
      </c>
      <c r="L412" s="325">
        <f t="shared" si="247"/>
        <v>1.268120743306689</v>
      </c>
      <c r="M412" s="325">
        <f t="shared" si="248"/>
        <v>1.278120743306689</v>
      </c>
      <c r="N412" s="330">
        <f t="shared" si="249"/>
        <v>-1.8010986468957935E-2</v>
      </c>
      <c r="O412" s="330">
        <f t="shared" si="250"/>
        <v>2.0905400142112729E-3</v>
      </c>
      <c r="P412" s="334">
        <f t="shared" si="271"/>
        <v>12.8809478316895</v>
      </c>
      <c r="Q412" s="330">
        <f t="shared" si="251"/>
        <v>-0.73370223164150161</v>
      </c>
      <c r="R412" s="279">
        <f>IF(H412&gt;0, rate1(1,$L$52,$L$51,$L$54,L412,$L$53,$L$50,P412),"")</f>
        <v>169.75046417165765</v>
      </c>
      <c r="S412" s="325">
        <f t="shared" si="252"/>
        <v>-2.0675231684122752</v>
      </c>
      <c r="T412" s="325">
        <f t="shared" si="253"/>
        <v>-5.8715078844148623E-3</v>
      </c>
      <c r="U412" s="330">
        <f t="shared" si="254"/>
        <v>1.288120743306689</v>
      </c>
      <c r="V412" s="338">
        <f t="shared" si="255"/>
        <v>1.288120743306689</v>
      </c>
      <c r="W412" s="330">
        <f t="shared" si="256"/>
        <v>9.9832996392157369E-5</v>
      </c>
      <c r="X412" s="330">
        <f t="shared" si="257"/>
        <v>1.1414279723193488</v>
      </c>
      <c r="Y412" s="330">
        <f t="shared" si="272"/>
        <v>13.083297071120857</v>
      </c>
      <c r="Z412" s="110">
        <f>IF(H412&gt;0, rate1(1,$L$52,$L$51,$L$54,U412,$L$53,$L$50,Y412),"")</f>
        <v>155.3030914302947</v>
      </c>
      <c r="AA412" s="338">
        <f t="shared" si="258"/>
        <v>3.5156847564146361</v>
      </c>
      <c r="AB412" s="338">
        <f t="shared" si="259"/>
        <v>-3.9684223604566315E-5</v>
      </c>
      <c r="AC412" s="330">
        <f t="shared" si="260"/>
        <v>-3.9684223604566315E-5</v>
      </c>
      <c r="AD412" s="330">
        <f t="shared" si="261"/>
        <v>503.9786137506461</v>
      </c>
      <c r="AE412" s="330">
        <f t="shared" si="262"/>
        <v>495990.70014677203</v>
      </c>
      <c r="AF412" s="330">
        <f t="shared" si="263"/>
        <v>684.44536150564875</v>
      </c>
      <c r="AG412" s="330">
        <f t="shared" si="264"/>
        <v>683.87792667872702</v>
      </c>
      <c r="AH412" s="330">
        <f t="shared" si="265"/>
        <v>1.2681517210364697</v>
      </c>
      <c r="AI412" s="330">
        <f t="shared" si="266"/>
        <v>-0.23377976489322719</v>
      </c>
      <c r="AJ412" s="330">
        <f t="shared" si="267"/>
        <v>15.234047842851586</v>
      </c>
      <c r="AK412" s="339">
        <f t="shared" si="268"/>
        <v>219.97363318024884</v>
      </c>
      <c r="AL412" s="44">
        <f t="shared" si="269"/>
        <v>4.3874244811224496</v>
      </c>
    </row>
    <row r="413" spans="2:38" ht="15" x14ac:dyDescent="0.15">
      <c r="B413" s="330">
        <f t="shared" si="238"/>
        <v>684.44536150564875</v>
      </c>
      <c r="C413" s="330">
        <f t="shared" si="239"/>
        <v>683.87792667872702</v>
      </c>
      <c r="D413" s="330">
        <f t="shared" si="240"/>
        <v>1.2681517210364697</v>
      </c>
      <c r="E413" s="330">
        <f t="shared" si="270"/>
        <v>134.48453738986524</v>
      </c>
      <c r="F413" s="330">
        <f t="shared" si="241"/>
        <v>134.48453738986524</v>
      </c>
      <c r="G413" s="330">
        <f t="shared" si="242"/>
        <v>92.791673461541563</v>
      </c>
      <c r="H413" s="315">
        <f t="shared" si="243"/>
        <v>0.08</v>
      </c>
      <c r="I413" s="330">
        <f t="shared" si="244"/>
        <v>0.45394786153738098</v>
      </c>
      <c r="J413" s="330">
        <f t="shared" si="245"/>
        <v>80</v>
      </c>
      <c r="K413" s="337">
        <f t="shared" si="246"/>
        <v>1</v>
      </c>
      <c r="L413" s="325">
        <f t="shared" si="247"/>
        <v>1.3481517210364697</v>
      </c>
      <c r="M413" s="325">
        <f t="shared" si="248"/>
        <v>1.3081517210364697</v>
      </c>
      <c r="N413" s="330">
        <f t="shared" si="249"/>
        <v>7.2824081800380469E-2</v>
      </c>
      <c r="O413" s="330">
        <f t="shared" si="250"/>
        <v>2.0905400142112729E-3</v>
      </c>
      <c r="P413" s="334">
        <f t="shared" si="271"/>
        <v>13.634503801110078</v>
      </c>
      <c r="Q413" s="330">
        <f t="shared" si="251"/>
        <v>4.9859777446292526</v>
      </c>
      <c r="R413" s="279">
        <f>IF(H413&gt;0, rate1(1,$L$52,$L$51,$L$54,L413,$L$53,$L$50,P413),"")</f>
        <v>114.21157866496061</v>
      </c>
      <c r="S413" s="325">
        <f t="shared" si="252"/>
        <v>20.882462804185426</v>
      </c>
      <c r="T413" s="325">
        <f t="shared" si="253"/>
        <v>-3.6627294373738442E-3</v>
      </c>
      <c r="U413" s="330">
        <f t="shared" si="254"/>
        <v>1.2681517210364697</v>
      </c>
      <c r="V413" s="338">
        <f t="shared" si="255"/>
        <v>1.2681517210364697</v>
      </c>
      <c r="W413" s="330">
        <f t="shared" si="256"/>
        <v>9.6761677568890647E-5</v>
      </c>
      <c r="X413" s="330">
        <f t="shared" si="257"/>
        <v>-2.5740450052718273</v>
      </c>
      <c r="Y413" s="330">
        <f t="shared" si="272"/>
        <v>12.813433944247405</v>
      </c>
      <c r="Z413" s="110">
        <f>IF(H413&gt;0, rate1(1,$L$52,$L$51,$L$54,U413,$L$53,$L$50,Y413),"")</f>
        <v>174.49816545381029</v>
      </c>
      <c r="AA413" s="338">
        <f t="shared" si="258"/>
        <v>-7.0561334501765467</v>
      </c>
      <c r="AB413" s="338">
        <f t="shared" si="259"/>
        <v>1.2010932808811673E-5</v>
      </c>
      <c r="AC413" s="330">
        <f t="shared" si="260"/>
        <v>1.2010932808811673E-5</v>
      </c>
      <c r="AD413" s="330">
        <f t="shared" si="261"/>
        <v>6660.5984125819923</v>
      </c>
      <c r="AE413" s="330">
        <f t="shared" si="262"/>
        <v>-444950320.0953486</v>
      </c>
      <c r="AF413" s="330">
        <f t="shared" si="263"/>
        <v>684.51817357651635</v>
      </c>
      <c r="AG413" s="330">
        <f t="shared" si="264"/>
        <v>683.87791466779424</v>
      </c>
      <c r="AH413" s="330">
        <f t="shared" si="265"/>
        <v>1.347072706004274</v>
      </c>
      <c r="AI413" s="330">
        <f t="shared" si="266"/>
        <v>0.10516388048575806</v>
      </c>
      <c r="AJ413" s="330">
        <f t="shared" si="267"/>
        <v>15.234077055040609</v>
      </c>
      <c r="AK413" s="339">
        <f t="shared" si="268"/>
        <v>219.97361508117046</v>
      </c>
      <c r="AL413" s="44">
        <f t="shared" si="269"/>
        <v>4.3874057787412584</v>
      </c>
    </row>
    <row r="414" spans="2:38" ht="15" x14ac:dyDescent="0.15">
      <c r="B414" s="330">
        <f t="shared" si="238"/>
        <v>684.51817357651635</v>
      </c>
      <c r="C414" s="330">
        <f t="shared" si="239"/>
        <v>683.87791466779424</v>
      </c>
      <c r="D414" s="330">
        <f t="shared" si="240"/>
        <v>1.347072706004274</v>
      </c>
      <c r="E414" s="330">
        <f t="shared" si="270"/>
        <v>134.48453738986524</v>
      </c>
      <c r="F414" s="330">
        <f t="shared" si="241"/>
        <v>134.48453738986524</v>
      </c>
      <c r="G414" s="330">
        <f t="shared" si="242"/>
        <v>88.727620415637972</v>
      </c>
      <c r="H414" s="315">
        <f t="shared" si="243"/>
        <v>0.02</v>
      </c>
      <c r="I414" s="330">
        <f t="shared" si="244"/>
        <v>0.51220712697768256</v>
      </c>
      <c r="J414" s="330">
        <f t="shared" si="245"/>
        <v>80</v>
      </c>
      <c r="K414" s="337">
        <f t="shared" si="246"/>
        <v>-1</v>
      </c>
      <c r="L414" s="325">
        <f t="shared" si="247"/>
        <v>1.327072706004274</v>
      </c>
      <c r="M414" s="325">
        <f t="shared" si="248"/>
        <v>1.337072706004274</v>
      </c>
      <c r="N414" s="330">
        <f t="shared" si="249"/>
        <v>-1.8833726685451246E-2</v>
      </c>
      <c r="O414" s="330">
        <f t="shared" si="250"/>
        <v>2.0905400142112729E-3</v>
      </c>
      <c r="P414" s="334">
        <f t="shared" si="271"/>
        <v>13.682666751749773</v>
      </c>
      <c r="Q414" s="330">
        <f t="shared" si="251"/>
        <v>10.748194898102966</v>
      </c>
      <c r="R414" s="279">
        <f>IF(H414&gt;0, rate1(1,$L$52,$L$51,$L$54,L414,$L$53,$L$50,P414),"")</f>
        <v>110.49475945281829</v>
      </c>
      <c r="S414" s="325">
        <f t="shared" si="252"/>
        <v>46.530248027411488</v>
      </c>
      <c r="T414" s="325">
        <f t="shared" si="253"/>
        <v>4.1365306585003446E-4</v>
      </c>
      <c r="U414" s="330">
        <f t="shared" si="254"/>
        <v>1.347072706004274</v>
      </c>
      <c r="V414" s="338">
        <f t="shared" si="255"/>
        <v>1.347072706004274</v>
      </c>
      <c r="W414" s="330">
        <f t="shared" si="256"/>
        <v>1.0917998534187845E-4</v>
      </c>
      <c r="X414" s="330">
        <f t="shared" si="257"/>
        <v>12.799585099637795</v>
      </c>
      <c r="Y414" s="330">
        <f t="shared" si="272"/>
        <v>13.888098112249917</v>
      </c>
      <c r="Z414" s="110">
        <f>IF(H414&gt;0, rate1(1,$L$52,$L$51,$L$54,U414,$L$53,$L$50,Y414),"")</f>
        <v>94.402327240320304</v>
      </c>
      <c r="AA414" s="338">
        <f t="shared" si="258"/>
        <v>64.856678992779123</v>
      </c>
      <c r="AB414" s="338">
        <f t="shared" si="259"/>
        <v>-1.709766105347014E-6</v>
      </c>
      <c r="AC414" s="330">
        <f t="shared" si="260"/>
        <v>4.1365306585003446E-4</v>
      </c>
      <c r="AD414" s="330">
        <f t="shared" si="261"/>
        <v>-48.349696040330542</v>
      </c>
      <c r="AE414" s="330">
        <f t="shared" si="262"/>
        <v>-31522271.696739361</v>
      </c>
      <c r="AF414" s="330">
        <f t="shared" si="263"/>
        <v>684.49892619676507</v>
      </c>
      <c r="AG414" s="330">
        <f t="shared" si="264"/>
        <v>683.87750101472841</v>
      </c>
      <c r="AH414" s="330">
        <f t="shared" si="265"/>
        <v>1.3271122126323787</v>
      </c>
      <c r="AI414" s="330">
        <f t="shared" si="266"/>
        <v>3.74364420447167</v>
      </c>
      <c r="AJ414" s="330">
        <f t="shared" si="267"/>
        <v>15.235116956208518</v>
      </c>
      <c r="AK414" s="339">
        <f t="shared" si="268"/>
        <v>219.97362483950292</v>
      </c>
      <c r="AL414" s="44">
        <f t="shared" si="269"/>
        <v>4.3874141918516969</v>
      </c>
    </row>
    <row r="415" spans="2:38" ht="15" x14ac:dyDescent="0.15">
      <c r="B415" s="330">
        <f t="shared" si="238"/>
        <v>684.49892619676507</v>
      </c>
      <c r="C415" s="330">
        <f t="shared" si="239"/>
        <v>683.87750101472841</v>
      </c>
      <c r="D415" s="330">
        <f t="shared" si="240"/>
        <v>1.3271122126323787</v>
      </c>
      <c r="E415" s="330">
        <f t="shared" si="270"/>
        <v>134.48453738986524</v>
      </c>
      <c r="F415" s="330">
        <f t="shared" si="241"/>
        <v>134.48453738986524</v>
      </c>
      <c r="G415" s="330">
        <f t="shared" si="242"/>
        <v>84.783443069774748</v>
      </c>
      <c r="H415" s="315">
        <f t="shared" si="243"/>
        <v>0.02</v>
      </c>
      <c r="I415" s="330">
        <f t="shared" si="244"/>
        <v>0.4971401456293279</v>
      </c>
      <c r="J415" s="330">
        <f t="shared" si="245"/>
        <v>80</v>
      </c>
      <c r="K415" s="337">
        <f t="shared" si="246"/>
        <v>-1</v>
      </c>
      <c r="L415" s="325">
        <f t="shared" si="247"/>
        <v>1.3071122126323786</v>
      </c>
      <c r="M415" s="325">
        <f t="shared" si="248"/>
        <v>1.3171122126323787</v>
      </c>
      <c r="N415" s="330">
        <f t="shared" si="249"/>
        <v>-1.8555202624363165E-2</v>
      </c>
      <c r="O415" s="330">
        <f t="shared" si="250"/>
        <v>2.0905400142112729E-3</v>
      </c>
      <c r="P415" s="334">
        <f t="shared" si="271"/>
        <v>13.409858470047121</v>
      </c>
      <c r="Q415" s="330">
        <f t="shared" si="251"/>
        <v>6.7443614702972212</v>
      </c>
      <c r="R415" s="279">
        <f>IF(H415&gt;0, rate1(1,$L$52,$L$51,$L$54,L415,$L$53,$L$50,P415),"")</f>
        <v>131.2745417697582</v>
      </c>
      <c r="S415" s="325">
        <f t="shared" si="252"/>
        <v>24.575470603423963</v>
      </c>
      <c r="T415" s="325">
        <f t="shared" si="253"/>
        <v>7.8705544998403196E-4</v>
      </c>
      <c r="U415" s="330">
        <f t="shared" si="254"/>
        <v>1.3271122126323787</v>
      </c>
      <c r="V415" s="338">
        <f t="shared" si="255"/>
        <v>1.3271122126323787</v>
      </c>
      <c r="W415" s="330">
        <f t="shared" si="256"/>
        <v>1.0596836895482298E-4</v>
      </c>
      <c r="X415" s="330">
        <f t="shared" si="257"/>
        <v>8.7351855429377707</v>
      </c>
      <c r="Y415" s="330">
        <f t="shared" si="272"/>
        <v>13.614256616658745</v>
      </c>
      <c r="Z415" s="110">
        <f>IF(H415&gt;0, rate1(1,$L$52,$L$51,$L$54,U415,$L$53,$L$50,Y415),"")</f>
        <v>115.76783837449389</v>
      </c>
      <c r="AA415" s="338">
        <f t="shared" si="258"/>
        <v>36.093228036908926</v>
      </c>
      <c r="AB415" s="338">
        <f t="shared" si="259"/>
        <v>-3.0196244370387326E-6</v>
      </c>
      <c r="AC415" s="330">
        <f t="shared" si="260"/>
        <v>7.8705544998403196E-4</v>
      </c>
      <c r="AD415" s="330">
        <f t="shared" si="261"/>
        <v>-25.411170204597106</v>
      </c>
      <c r="AE415" s="330">
        <f t="shared" si="262"/>
        <v>38208.317061529793</v>
      </c>
      <c r="AF415" s="330">
        <f t="shared" si="263"/>
        <v>684.47958393869067</v>
      </c>
      <c r="AG415" s="330">
        <f t="shared" si="264"/>
        <v>683.87671395927839</v>
      </c>
      <c r="AH415" s="330">
        <f t="shared" si="265"/>
        <v>1.3071488668495339</v>
      </c>
      <c r="AI415" s="330">
        <f t="shared" si="266"/>
        <v>5.9954918857339816</v>
      </c>
      <c r="AJ415" s="330">
        <f t="shared" si="267"/>
        <v>15.236782370621222</v>
      </c>
      <c r="AK415" s="339">
        <f t="shared" si="268"/>
        <v>219.97395700414486</v>
      </c>
      <c r="AL415" s="44">
        <f t="shared" si="269"/>
        <v>4.3877136833880543</v>
      </c>
    </row>
    <row r="416" spans="2:38" ht="15" x14ac:dyDescent="0.15">
      <c r="B416" s="330">
        <f t="shared" ref="B416:B479" si="273">IF(H416&gt;0, AF415,"")</f>
        <v>684.47958393869067</v>
      </c>
      <c r="C416" s="330">
        <f t="shared" ref="C416:C479" si="274">IF(H416&gt;0, AG415,"")</f>
        <v>683.87671395927839</v>
      </c>
      <c r="D416" s="330">
        <f t="shared" ref="D416:D479" si="275">IF(H416&gt;0, AH415,"")</f>
        <v>1.3071488668495339</v>
      </c>
      <c r="E416" s="330">
        <f t="shared" si="270"/>
        <v>134.48453738986524</v>
      </c>
      <c r="F416" s="330">
        <f t="shared" ref="F416:F479" si="276">IF(H416&gt;0, (E416+E415)/2,"")</f>
        <v>134.48453738986524</v>
      </c>
      <c r="G416" s="330">
        <f t="shared" ref="G416:G479" si="277">IF(H416&gt;0, F416*$S$53*$C$55*(B416-C416+N416)^1.5,"")</f>
        <v>80.957373739434047</v>
      </c>
      <c r="H416" s="315">
        <f t="shared" ref="H416:H479" si="278">dv(S415)</f>
        <v>0.02</v>
      </c>
      <c r="I416" s="330">
        <f t="shared" ref="I416:I479" si="279">IF(H416&gt;0, (B416-C416)*B$19,"")</f>
        <v>0.48229598352982067</v>
      </c>
      <c r="J416" s="330">
        <f t="shared" si="245"/>
        <v>80</v>
      </c>
      <c r="K416" s="337">
        <f t="shared" ref="K416:K479" si="280">IF(H416&gt;0, IF((1-S415-0.015)&gt;0,1,-1),"")</f>
        <v>-1</v>
      </c>
      <c r="L416" s="325">
        <f t="shared" ref="L416:L479" si="281">IF(H416&gt;0, D416+K416*H416,"")</f>
        <v>1.2871488668495339</v>
      </c>
      <c r="M416" s="325">
        <f t="shared" ref="M416:M479" si="282">IF(H416&gt;0, (D416+L416)/2,"")</f>
        <v>1.2971488668495339</v>
      </c>
      <c r="N416" s="330">
        <f t="shared" ref="N416:N479" si="283">IF(H416&gt;0, 2*($P$53*M416/$S$52/$S$51)^2-(B416-C416)*2,"")</f>
        <v>-1.8276590807206894E-2</v>
      </c>
      <c r="O416" s="330">
        <f t="shared" ref="O416:O479" si="284">IF(wh(B415,$F$51,$F$52,$F$53)&gt;0,wh(B415,$F$51,$F$52,$F$53),O415)</f>
        <v>2.0905400142112729E-3</v>
      </c>
      <c r="P416" s="334">
        <f t="shared" si="271"/>
        <v>13.138394267537773</v>
      </c>
      <c r="Q416" s="330">
        <f t="shared" ref="Q416:Q479" si="285">IF(H416&gt;0, M416/$S$54*(B416-C416+N416/2)*E416-J416,"")</f>
        <v>2.8595148819663336</v>
      </c>
      <c r="R416" s="279">
        <f>IF(H416&gt;0, rate1(1,$L$52,$L$51,$L$54,L416,$L$53,$L$50,P416),"")</f>
        <v>151.31162869991428</v>
      </c>
      <c r="S416" s="325">
        <f t="shared" ref="S416:S479" si="286">IF(H416&gt;0, Q416/O416/R416,"")</f>
        <v>9.0398572082271578</v>
      </c>
      <c r="T416" s="325">
        <f t="shared" ref="T416:T479" si="287">IF(H416&gt;0, N416/(1-S416),"")</f>
        <v>2.2732481851175817E-3</v>
      </c>
      <c r="U416" s="330">
        <f t="shared" ref="U416:U479" si="288">L416-K416*H416</f>
        <v>1.3071488668495339</v>
      </c>
      <c r="V416" s="338">
        <f t="shared" ref="V416:V479" si="289">IF(H416&gt;0, (D416+U416)/2,"")</f>
        <v>1.3071488668495339</v>
      </c>
      <c r="W416" s="330">
        <f t="shared" ref="W416:W479" si="290">IF(H416&gt;0, 2*($P$53*V416/$S$52/$S$51)^2-(B416-C416)*2,"")</f>
        <v>1.0280424781128339E-4</v>
      </c>
      <c r="X416" s="330">
        <f t="shared" ref="X416:X479" si="291">IF(H416&gt;0, V416/$S$54*(B416-C416+W416/2)*F416-J416,"")</f>
        <v>4.7906719071559536</v>
      </c>
      <c r="Y416" s="330">
        <f t="shared" si="272"/>
        <v>13.341748531033787</v>
      </c>
      <c r="Z416" s="110">
        <f>IF(H416&gt;0, rate1(1,$L$52,$L$51,$L$54,U416,$L$53,$L$50,Y416),"")</f>
        <v>136.36066194381277</v>
      </c>
      <c r="AA416" s="338">
        <f t="shared" ref="AA416:AA479" si="292">IF(H416&gt;0, X416/O416/Z416,"")</f>
        <v>16.805399594603863</v>
      </c>
      <c r="AB416" s="338">
        <f t="shared" ref="AB416:AB479" si="293">IF(H416&gt;0, W416/(1-AA416),"")</f>
        <v>-6.5043751153486747E-6</v>
      </c>
      <c r="AC416" s="330">
        <f t="shared" ref="AC416:AC479" si="294">IF(H416&gt;0, delta_z(N416,S416,H416,AE415,AB416),"")</f>
        <v>2.2732481851175817E-3</v>
      </c>
      <c r="AD416" s="330">
        <f t="shared" ref="AD416:AD479" si="295">IF(H416&gt;0, H416/AC416*K416,"")</f>
        <v>-8.7979834894118785</v>
      </c>
      <c r="AE416" s="330">
        <f t="shared" ref="AE416:AE479" si="296">IF(H416&gt;0, (AD416-AD415)/(AC416+AC415)*2,"")</f>
        <v>10857.214640163384</v>
      </c>
      <c r="AF416" s="330">
        <f t="shared" ref="AF416:AF479" si="297">IF(H416&gt;0, B416-(AC416-N416),"")</f>
        <v>684.45903409969833</v>
      </c>
      <c r="AG416" s="330">
        <f t="shared" ref="AG416:AG479" si="298">IF(H416&gt;0, C416-AC416,"")</f>
        <v>683.87444071109326</v>
      </c>
      <c r="AH416" s="330">
        <f t="shared" ref="AH416:AH479" si="299">IF(H416&gt;0, $S$54*$S$53*$C$55*SQRT(AF416-AG416),"")</f>
        <v>1.2871826325513378</v>
      </c>
      <c r="AI416" s="330">
        <f t="shared" ref="AI416:AI479" si="300">IF(H416&gt;0, AC416/R416*1000000,"")</f>
        <v>15.023618506056497</v>
      </c>
      <c r="AJ416" s="330">
        <f t="shared" ref="AJ416:AJ479" si="301">IF(H416&gt;0, AJ415+AI416/3600,"")</f>
        <v>15.240955597984016</v>
      </c>
      <c r="AK416" s="339">
        <f t="shared" ref="AK416:AK479" si="302">IF(H416&gt;0, AK415+AI415*G415/1000000,"")</f>
        <v>219.97446532258982</v>
      </c>
      <c r="AL416" s="44">
        <f t="shared" ref="AL416:AL447" si="303">IF(H416&gt;0, AL415+AI415*J415/1000000,"")</f>
        <v>4.3881933227389132</v>
      </c>
    </row>
    <row r="417" spans="2:38" ht="15" x14ac:dyDescent="0.15">
      <c r="B417" s="330">
        <f t="shared" si="273"/>
        <v>684.45903409969833</v>
      </c>
      <c r="C417" s="330">
        <f t="shared" si="274"/>
        <v>683.87444071109326</v>
      </c>
      <c r="D417" s="330">
        <f t="shared" si="275"/>
        <v>1.2871826325513378</v>
      </c>
      <c r="E417" s="330">
        <f t="shared" si="270"/>
        <v>134.48453738986524</v>
      </c>
      <c r="F417" s="330">
        <f t="shared" si="276"/>
        <v>134.48453738986524</v>
      </c>
      <c r="G417" s="330">
        <f t="shared" si="277"/>
        <v>77.247643720138555</v>
      </c>
      <c r="H417" s="315">
        <f t="shared" si="278"/>
        <v>0.02</v>
      </c>
      <c r="I417" s="330">
        <f t="shared" si="279"/>
        <v>0.46767471088405732</v>
      </c>
      <c r="J417" s="330">
        <f t="shared" si="245"/>
        <v>80</v>
      </c>
      <c r="K417" s="337">
        <f t="shared" si="280"/>
        <v>-1</v>
      </c>
      <c r="L417" s="325">
        <f t="shared" si="281"/>
        <v>1.2671826325513378</v>
      </c>
      <c r="M417" s="325">
        <f t="shared" si="282"/>
        <v>1.2771826325513378</v>
      </c>
      <c r="N417" s="330">
        <f t="shared" si="283"/>
        <v>-1.799789070941582E-2</v>
      </c>
      <c r="O417" s="330">
        <f t="shared" si="284"/>
        <v>2.0905400142112729E-3</v>
      </c>
      <c r="P417" s="334">
        <f t="shared" si="271"/>
        <v>12.868288452436197</v>
      </c>
      <c r="Q417" s="330">
        <f t="shared" si="285"/>
        <v>-0.90811298578448429</v>
      </c>
      <c r="R417" s="279">
        <f>IF(H417&gt;0, rate1(1,$L$52,$L$51,$L$54,L417,$L$53,$L$50,P417),"")</f>
        <v>170.64343147219697</v>
      </c>
      <c r="S417" s="325">
        <f t="shared" si="286"/>
        <v>-2.5456097495365353</v>
      </c>
      <c r="T417" s="325">
        <f t="shared" si="287"/>
        <v>-5.0761059396817196E-3</v>
      </c>
      <c r="U417" s="330">
        <f t="shared" si="288"/>
        <v>1.2871826325513378</v>
      </c>
      <c r="V417" s="338">
        <f t="shared" si="289"/>
        <v>1.2871826325513378</v>
      </c>
      <c r="W417" s="330">
        <f t="shared" si="290"/>
        <v>9.9687636875511743E-5</v>
      </c>
      <c r="X417" s="330">
        <f t="shared" si="291"/>
        <v>0.96427635707708248</v>
      </c>
      <c r="Y417" s="330">
        <f t="shared" si="272"/>
        <v>13.070587884945954</v>
      </c>
      <c r="Z417" s="110">
        <f>IF(H417&gt;0, rate1(1,$L$52,$L$51,$L$54,U417,$L$53,$L$50,Y417),"")</f>
        <v>156.22025769010364</v>
      </c>
      <c r="AA417" s="338">
        <f t="shared" si="292"/>
        <v>2.9526072650362565</v>
      </c>
      <c r="AB417" s="338">
        <f t="shared" si="293"/>
        <v>-5.105360338483669E-5</v>
      </c>
      <c r="AC417" s="330">
        <f t="shared" si="294"/>
        <v>-5.105360338483669E-5</v>
      </c>
      <c r="AD417" s="330">
        <f t="shared" si="295"/>
        <v>391.74512030506651</v>
      </c>
      <c r="AE417" s="330">
        <f t="shared" si="296"/>
        <v>360493.27730981767</v>
      </c>
      <c r="AF417" s="330">
        <f t="shared" si="297"/>
        <v>684.4410872625923</v>
      </c>
      <c r="AG417" s="330">
        <f t="shared" si="298"/>
        <v>683.87449176469659</v>
      </c>
      <c r="AH417" s="330">
        <f t="shared" si="299"/>
        <v>1.2672134719249435</v>
      </c>
      <c r="AI417" s="330">
        <f t="shared" si="300"/>
        <v>-0.29918293921061284</v>
      </c>
      <c r="AJ417" s="330">
        <f t="shared" si="301"/>
        <v>15.240872491612013</v>
      </c>
      <c r="AK417" s="339">
        <f t="shared" si="302"/>
        <v>219.97568159528814</v>
      </c>
      <c r="AL417" s="44">
        <f t="shared" si="303"/>
        <v>4.389395212219398</v>
      </c>
    </row>
    <row r="418" spans="2:38" ht="15" x14ac:dyDescent="0.15">
      <c r="B418" s="330">
        <f t="shared" si="273"/>
        <v>684.4410872625923</v>
      </c>
      <c r="C418" s="330">
        <f t="shared" si="274"/>
        <v>683.87449176469659</v>
      </c>
      <c r="D418" s="330">
        <f t="shared" si="275"/>
        <v>1.2672134719249435</v>
      </c>
      <c r="E418" s="330">
        <f t="shared" si="270"/>
        <v>134.48453738986524</v>
      </c>
      <c r="F418" s="330">
        <f t="shared" si="276"/>
        <v>134.48453738986524</v>
      </c>
      <c r="G418" s="330">
        <f t="shared" si="277"/>
        <v>92.597730320914053</v>
      </c>
      <c r="H418" s="315">
        <f t="shared" si="278"/>
        <v>0.08</v>
      </c>
      <c r="I418" s="330">
        <f t="shared" si="279"/>
        <v>0.45327639831657507</v>
      </c>
      <c r="J418" s="330">
        <f t="shared" si="245"/>
        <v>80</v>
      </c>
      <c r="K418" s="337">
        <f t="shared" si="280"/>
        <v>1</v>
      </c>
      <c r="L418" s="325">
        <f t="shared" si="281"/>
        <v>1.3472134719249436</v>
      </c>
      <c r="M418" s="325">
        <f t="shared" si="282"/>
        <v>1.3072134719249435</v>
      </c>
      <c r="N418" s="330">
        <f t="shared" si="283"/>
        <v>7.2770966386376035E-2</v>
      </c>
      <c r="O418" s="330">
        <f t="shared" si="284"/>
        <v>2.0905400142112729E-3</v>
      </c>
      <c r="P418" s="334">
        <f t="shared" si="271"/>
        <v>13.621665413580796</v>
      </c>
      <c r="Q418" s="330">
        <f t="shared" si="285"/>
        <v>4.8032447180386413</v>
      </c>
      <c r="R418" s="279">
        <f>IF(H418&gt;0, rate1(1,$L$52,$L$51,$L$54,L418,$L$53,$L$50,P418),"")</f>
        <v>115.19880360819137</v>
      </c>
      <c r="S418" s="325">
        <f t="shared" si="286"/>
        <v>19.944734546177106</v>
      </c>
      <c r="T418" s="325">
        <f t="shared" si="287"/>
        <v>-3.8412238613847786E-3</v>
      </c>
      <c r="U418" s="330">
        <f t="shared" si="288"/>
        <v>1.2672134719249435</v>
      </c>
      <c r="V418" s="338">
        <f t="shared" si="289"/>
        <v>1.2672134719249435</v>
      </c>
      <c r="W418" s="330">
        <f t="shared" si="290"/>
        <v>9.6618551202576342E-5</v>
      </c>
      <c r="X418" s="330">
        <f t="shared" si="291"/>
        <v>-2.7457699625836085</v>
      </c>
      <c r="Y418" s="330">
        <f t="shared" si="272"/>
        <v>12.800789066392198</v>
      </c>
      <c r="Z418" s="110">
        <f>IF(H418&gt;0, rate1(1,$L$52,$L$51,$L$54,U418,$L$53,$L$50,Y418),"")</f>
        <v>175.38339760838622</v>
      </c>
      <c r="AA418" s="338">
        <f t="shared" si="292"/>
        <v>-7.4888854200937756</v>
      </c>
      <c r="AB418" s="338">
        <f t="shared" si="293"/>
        <v>1.1381771153828226E-5</v>
      </c>
      <c r="AC418" s="330">
        <f t="shared" si="294"/>
        <v>1.1381771153828226E-5</v>
      </c>
      <c r="AD418" s="330">
        <f t="shared" si="295"/>
        <v>7028.7830355025399</v>
      </c>
      <c r="AE418" s="330">
        <f t="shared" si="296"/>
        <v>-334596994.48969758</v>
      </c>
      <c r="AF418" s="330">
        <f t="shared" si="297"/>
        <v>684.51384684720756</v>
      </c>
      <c r="AG418" s="330">
        <f t="shared" si="298"/>
        <v>683.87448038292541</v>
      </c>
      <c r="AH418" s="330">
        <f t="shared" si="299"/>
        <v>1.3461335493998228</v>
      </c>
      <c r="AI418" s="330">
        <f t="shared" si="300"/>
        <v>9.8801122905228758E-2</v>
      </c>
      <c r="AJ418" s="330">
        <f t="shared" si="301"/>
        <v>15.240899936368375</v>
      </c>
      <c r="AK418" s="339">
        <f t="shared" si="302"/>
        <v>219.97565848411105</v>
      </c>
      <c r="AL418" s="44">
        <f t="shared" si="303"/>
        <v>4.389371277584261</v>
      </c>
    </row>
    <row r="419" spans="2:38" ht="15" x14ac:dyDescent="0.15">
      <c r="B419" s="330">
        <f t="shared" si="273"/>
        <v>684.51384684720756</v>
      </c>
      <c r="C419" s="330">
        <f t="shared" si="274"/>
        <v>683.87448038292541</v>
      </c>
      <c r="D419" s="330">
        <f t="shared" si="275"/>
        <v>1.3461335493998228</v>
      </c>
      <c r="E419" s="330">
        <f t="shared" si="270"/>
        <v>134.48453738986524</v>
      </c>
      <c r="F419" s="330">
        <f t="shared" si="276"/>
        <v>134.48453738986524</v>
      </c>
      <c r="G419" s="330">
        <f t="shared" si="277"/>
        <v>88.539357516679999</v>
      </c>
      <c r="H419" s="315">
        <f t="shared" si="278"/>
        <v>0.02</v>
      </c>
      <c r="I419" s="330">
        <f t="shared" si="279"/>
        <v>0.51149317142571815</v>
      </c>
      <c r="J419" s="330">
        <f t="shared" si="245"/>
        <v>80</v>
      </c>
      <c r="K419" s="337">
        <f t="shared" si="280"/>
        <v>-1</v>
      </c>
      <c r="L419" s="325">
        <f t="shared" si="281"/>
        <v>1.3261335493998228</v>
      </c>
      <c r="M419" s="325">
        <f t="shared" si="282"/>
        <v>1.3361335493998228</v>
      </c>
      <c r="N419" s="330">
        <f t="shared" si="283"/>
        <v>-1.882062298844045E-2</v>
      </c>
      <c r="O419" s="330">
        <f t="shared" si="284"/>
        <v>2.0905400142112729E-3</v>
      </c>
      <c r="P419" s="334">
        <f t="shared" si="271"/>
        <v>13.669800115450045</v>
      </c>
      <c r="Q419" s="330">
        <f t="shared" si="285"/>
        <v>10.55710525022991</v>
      </c>
      <c r="R419" s="279">
        <f>IF(H419&gt;0, rate1(1,$L$52,$L$51,$L$54,L419,$L$53,$L$50,P419),"")</f>
        <v>111.48975651614208</v>
      </c>
      <c r="S419" s="325">
        <f t="shared" si="286"/>
        <v>45.295118448918693</v>
      </c>
      <c r="T419" s="325">
        <f t="shared" si="287"/>
        <v>4.2489158280826063E-4</v>
      </c>
      <c r="U419" s="330">
        <f t="shared" si="288"/>
        <v>1.3461335493998228</v>
      </c>
      <c r="V419" s="338">
        <f t="shared" si="289"/>
        <v>1.3461335493998228</v>
      </c>
      <c r="W419" s="330">
        <f t="shared" si="290"/>
        <v>1.0902780148436264E-4</v>
      </c>
      <c r="X419" s="330">
        <f t="shared" si="291"/>
        <v>12.605625422970576</v>
      </c>
      <c r="Y419" s="330">
        <f t="shared" si="272"/>
        <v>13.875183094414815</v>
      </c>
      <c r="Z419" s="110">
        <f>IF(H419&gt;0, rate1(1,$L$52,$L$51,$L$54,U419,$L$53,$L$50,Y419),"")</f>
        <v>95.425589472738807</v>
      </c>
      <c r="AA419" s="338">
        <f t="shared" si="292"/>
        <v>63.188938802336466</v>
      </c>
      <c r="AB419" s="338">
        <f t="shared" si="293"/>
        <v>-1.7531703158804571E-6</v>
      </c>
      <c r="AC419" s="330">
        <f t="shared" si="294"/>
        <v>4.2489158280826063E-4</v>
      </c>
      <c r="AD419" s="330">
        <f t="shared" si="295"/>
        <v>-47.070831264325918</v>
      </c>
      <c r="AE419" s="330">
        <f t="shared" si="296"/>
        <v>-32437708.159374505</v>
      </c>
      <c r="AF419" s="330">
        <f t="shared" si="297"/>
        <v>684.49460133263631</v>
      </c>
      <c r="AG419" s="330">
        <f t="shared" si="298"/>
        <v>683.87405549134257</v>
      </c>
      <c r="AH419" s="330">
        <f t="shared" si="299"/>
        <v>1.3261729225963887</v>
      </c>
      <c r="AI419" s="330">
        <f t="shared" si="300"/>
        <v>3.8110369605726295</v>
      </c>
      <c r="AJ419" s="330">
        <f t="shared" si="301"/>
        <v>15.241958557746312</v>
      </c>
      <c r="AK419" s="339">
        <f t="shared" si="302"/>
        <v>219.9756676328708</v>
      </c>
      <c r="AL419" s="44">
        <f t="shared" si="303"/>
        <v>4.3893791816740935</v>
      </c>
    </row>
    <row r="420" spans="2:38" ht="15" x14ac:dyDescent="0.15">
      <c r="B420" s="330">
        <f t="shared" si="273"/>
        <v>684.49460133263631</v>
      </c>
      <c r="C420" s="330">
        <f t="shared" si="274"/>
        <v>683.87405549134257</v>
      </c>
      <c r="D420" s="330">
        <f t="shared" si="275"/>
        <v>1.3261729225963887</v>
      </c>
      <c r="E420" s="330">
        <f t="shared" si="270"/>
        <v>134.48453738986524</v>
      </c>
      <c r="F420" s="330">
        <f t="shared" si="276"/>
        <v>134.48453738986524</v>
      </c>
      <c r="G420" s="330">
        <f t="shared" si="277"/>
        <v>84.600777258755627</v>
      </c>
      <c r="H420" s="315">
        <f t="shared" si="278"/>
        <v>0.02</v>
      </c>
      <c r="I420" s="330">
        <f t="shared" si="279"/>
        <v>0.49643667303498662</v>
      </c>
      <c r="J420" s="330">
        <f t="shared" si="245"/>
        <v>80</v>
      </c>
      <c r="K420" s="337">
        <f t="shared" si="280"/>
        <v>-1</v>
      </c>
      <c r="L420" s="325">
        <f t="shared" si="281"/>
        <v>1.3061729225963887</v>
      </c>
      <c r="M420" s="325">
        <f t="shared" si="282"/>
        <v>1.3161729225963887</v>
      </c>
      <c r="N420" s="330">
        <f t="shared" si="283"/>
        <v>-1.8542094809506526E-2</v>
      </c>
      <c r="O420" s="330">
        <f t="shared" si="284"/>
        <v>2.0905400142112729E-3</v>
      </c>
      <c r="P420" s="334">
        <f t="shared" si="271"/>
        <v>13.3970547624355</v>
      </c>
      <c r="Q420" s="330">
        <f t="shared" si="285"/>
        <v>6.558910249399176</v>
      </c>
      <c r="R420" s="279">
        <f>IF(H420&gt;0, rate1(1,$L$52,$L$51,$L$54,L420,$L$53,$L$50,P420),"")</f>
        <v>132.23371417268211</v>
      </c>
      <c r="S420" s="325">
        <f t="shared" si="286"/>
        <v>23.726354062653368</v>
      </c>
      <c r="T420" s="325">
        <f t="shared" si="287"/>
        <v>8.1588515071042962E-4</v>
      </c>
      <c r="U420" s="330">
        <f t="shared" si="288"/>
        <v>1.3261729225963887</v>
      </c>
      <c r="V420" s="338">
        <f t="shared" si="289"/>
        <v>1.3261729225963887</v>
      </c>
      <c r="W420" s="330">
        <f t="shared" si="290"/>
        <v>1.0581841960188854E-4</v>
      </c>
      <c r="X420" s="330">
        <f t="shared" si="291"/>
        <v>8.5469065922425216</v>
      </c>
      <c r="Y420" s="330">
        <f t="shared" si="272"/>
        <v>13.60140403156378</v>
      </c>
      <c r="Z420" s="110">
        <f>IF(H420&gt;0, rate1(1,$L$52,$L$51,$L$54,U420,$L$53,$L$50,Y420),"")</f>
        <v>116.75381608232888</v>
      </c>
      <c r="AA420" s="338">
        <f t="shared" si="292"/>
        <v>35.017036487068566</v>
      </c>
      <c r="AB420" s="338">
        <f t="shared" si="293"/>
        <v>-3.1107477467096513E-6</v>
      </c>
      <c r="AC420" s="330">
        <f t="shared" si="294"/>
        <v>8.1588515071042962E-4</v>
      </c>
      <c r="AD420" s="330">
        <f t="shared" si="295"/>
        <v>-24.513254080657134</v>
      </c>
      <c r="AE420" s="330">
        <f t="shared" si="296"/>
        <v>36360.412916026027</v>
      </c>
      <c r="AF420" s="330">
        <f t="shared" si="297"/>
        <v>684.4752433526761</v>
      </c>
      <c r="AG420" s="330">
        <f t="shared" si="298"/>
        <v>683.87323960619187</v>
      </c>
      <c r="AH420" s="330">
        <f t="shared" si="299"/>
        <v>1.3062094417199392</v>
      </c>
      <c r="AI420" s="330">
        <f t="shared" si="300"/>
        <v>6.1700237024649924</v>
      </c>
      <c r="AJ420" s="330">
        <f t="shared" si="301"/>
        <v>15.243672453219219</v>
      </c>
      <c r="AK420" s="339">
        <f t="shared" si="302"/>
        <v>219.97600505963476</v>
      </c>
      <c r="AL420" s="44">
        <f t="shared" si="303"/>
        <v>4.3896840646309396</v>
      </c>
    </row>
    <row r="421" spans="2:38" ht="15" x14ac:dyDescent="0.15">
      <c r="B421" s="330">
        <f t="shared" si="273"/>
        <v>684.4752433526761</v>
      </c>
      <c r="C421" s="330">
        <f t="shared" si="274"/>
        <v>683.87323960619187</v>
      </c>
      <c r="D421" s="330">
        <f t="shared" si="275"/>
        <v>1.3062094417199392</v>
      </c>
      <c r="E421" s="330">
        <f t="shared" si="270"/>
        <v>134.48453738986524</v>
      </c>
      <c r="F421" s="330">
        <f t="shared" si="276"/>
        <v>134.48453738986524</v>
      </c>
      <c r="G421" s="330">
        <f t="shared" si="277"/>
        <v>80.780221814719212</v>
      </c>
      <c r="H421" s="315">
        <f t="shared" si="278"/>
        <v>0.02</v>
      </c>
      <c r="I421" s="330">
        <f t="shared" si="279"/>
        <v>0.4816029971873832</v>
      </c>
      <c r="J421" s="330">
        <f t="shared" si="245"/>
        <v>80</v>
      </c>
      <c r="K421" s="337">
        <f t="shared" si="280"/>
        <v>-1</v>
      </c>
      <c r="L421" s="325">
        <f t="shared" si="281"/>
        <v>1.2862094417199392</v>
      </c>
      <c r="M421" s="325">
        <f t="shared" si="282"/>
        <v>1.2962094417199392</v>
      </c>
      <c r="N421" s="330">
        <f t="shared" si="283"/>
        <v>-1.8263478850343073E-2</v>
      </c>
      <c r="O421" s="330">
        <f t="shared" si="284"/>
        <v>2.0905400142112729E-3</v>
      </c>
      <c r="P421" s="334">
        <f t="shared" si="271"/>
        <v>13.125654153790119</v>
      </c>
      <c r="Q421" s="330">
        <f t="shared" si="285"/>
        <v>2.679618913921189</v>
      </c>
      <c r="R421" s="279">
        <f>IF(H421&gt;0, rate1(1,$L$52,$L$51,$L$54,L421,$L$53,$L$50,P421),"")</f>
        <v>152.23679647545725</v>
      </c>
      <c r="S421" s="325">
        <f t="shared" si="286"/>
        <v>8.4196669624261862</v>
      </c>
      <c r="T421" s="325">
        <f t="shared" si="287"/>
        <v>2.461495771013828E-3</v>
      </c>
      <c r="U421" s="330">
        <f t="shared" si="288"/>
        <v>1.3062094417199392</v>
      </c>
      <c r="V421" s="338">
        <f t="shared" si="289"/>
        <v>1.3062094417199392</v>
      </c>
      <c r="W421" s="330">
        <f t="shared" si="290"/>
        <v>1.0265653366436922E-4</v>
      </c>
      <c r="X421" s="330">
        <f t="shared" si="291"/>
        <v>4.6079905216215167</v>
      </c>
      <c r="Y421" s="330">
        <f t="shared" si="272"/>
        <v>13.328959030999608</v>
      </c>
      <c r="Z421" s="110">
        <f>IF(H421&gt;0, rate1(1,$L$52,$L$51,$L$54,U421,$L$53,$L$50,Y421),"")</f>
        <v>137.31127563920217</v>
      </c>
      <c r="AA421" s="338">
        <f t="shared" si="292"/>
        <v>16.052655688111191</v>
      </c>
      <c r="AB421" s="338">
        <f t="shared" si="293"/>
        <v>-6.819828726000081E-6</v>
      </c>
      <c r="AC421" s="330">
        <f t="shared" si="294"/>
        <v>2.461495771013828E-3</v>
      </c>
      <c r="AD421" s="330">
        <f t="shared" si="295"/>
        <v>-8.1251409145271474</v>
      </c>
      <c r="AE421" s="330">
        <f t="shared" si="296"/>
        <v>10000.737514214896</v>
      </c>
      <c r="AF421" s="330">
        <f t="shared" si="297"/>
        <v>684.45451837805479</v>
      </c>
      <c r="AG421" s="330">
        <f t="shared" si="298"/>
        <v>683.87077811042082</v>
      </c>
      <c r="AH421" s="330">
        <f t="shared" si="299"/>
        <v>1.2862430705880898</v>
      </c>
      <c r="AI421" s="330">
        <f t="shared" si="300"/>
        <v>16.168862114821604</v>
      </c>
      <c r="AJ421" s="330">
        <f t="shared" si="301"/>
        <v>15.248163803806669</v>
      </c>
      <c r="AK421" s="339">
        <f t="shared" si="302"/>
        <v>219.97652704843568</v>
      </c>
      <c r="AL421" s="44">
        <f t="shared" si="303"/>
        <v>4.390177666527137</v>
      </c>
    </row>
    <row r="422" spans="2:38" ht="15" x14ac:dyDescent="0.15">
      <c r="B422" s="330">
        <f t="shared" si="273"/>
        <v>684.45451837805479</v>
      </c>
      <c r="C422" s="330">
        <f t="shared" si="274"/>
        <v>683.87077811042082</v>
      </c>
      <c r="D422" s="330">
        <f t="shared" si="275"/>
        <v>1.2862430705880898</v>
      </c>
      <c r="E422" s="330">
        <f t="shared" si="270"/>
        <v>134.48453738986524</v>
      </c>
      <c r="F422" s="330">
        <f t="shared" si="276"/>
        <v>134.48453738986524</v>
      </c>
      <c r="G422" s="330">
        <f t="shared" si="277"/>
        <v>77.075922432020334</v>
      </c>
      <c r="H422" s="315">
        <f t="shared" si="278"/>
        <v>0.02</v>
      </c>
      <c r="I422" s="330">
        <f t="shared" si="279"/>
        <v>0.46699221410717656</v>
      </c>
      <c r="J422" s="330">
        <f t="shared" si="245"/>
        <v>80</v>
      </c>
      <c r="K422" s="337">
        <f t="shared" si="280"/>
        <v>-1</v>
      </c>
      <c r="L422" s="325">
        <f t="shared" si="281"/>
        <v>1.2662430705880898</v>
      </c>
      <c r="M422" s="325">
        <f t="shared" si="282"/>
        <v>1.2762430705880898</v>
      </c>
      <c r="N422" s="330">
        <f t="shared" si="283"/>
        <v>-1.7984774585277696E-2</v>
      </c>
      <c r="O422" s="330">
        <f t="shared" si="284"/>
        <v>2.0905400142112729E-3</v>
      </c>
      <c r="P422" s="334">
        <f t="shared" si="271"/>
        <v>12.855612614813518</v>
      </c>
      <c r="Q422" s="330">
        <f t="shared" si="285"/>
        <v>-1.0825369230840352</v>
      </c>
      <c r="R422" s="279">
        <f>IF(H422&gt;0, rate1(1,$L$52,$L$51,$L$54,L422,$L$53,$L$50,P422),"")</f>
        <v>171.53629125766014</v>
      </c>
      <c r="S422" s="325">
        <f t="shared" si="286"/>
        <v>-3.0187574330820754</v>
      </c>
      <c r="T422" s="325">
        <f t="shared" si="287"/>
        <v>-4.4752077936400271E-3</v>
      </c>
      <c r="U422" s="330">
        <f t="shared" si="288"/>
        <v>1.2862430705880898</v>
      </c>
      <c r="V422" s="338">
        <f t="shared" si="289"/>
        <v>1.2862430705880898</v>
      </c>
      <c r="W422" s="330">
        <f t="shared" si="290"/>
        <v>9.9542158641829914E-5</v>
      </c>
      <c r="X422" s="330">
        <f t="shared" si="291"/>
        <v>0.78710932798615829</v>
      </c>
      <c r="Y422" s="330">
        <f t="shared" si="272"/>
        <v>13.057862138835556</v>
      </c>
      <c r="Z422" s="110">
        <f>IF(H422&gt;0, rate1(1,$L$52,$L$51,$L$54,U422,$L$53,$L$50,Y422),"")</f>
        <v>157.13729606396868</v>
      </c>
      <c r="AA422" s="338">
        <f t="shared" si="292"/>
        <v>2.3960578470327749</v>
      </c>
      <c r="AB422" s="338">
        <f t="shared" si="293"/>
        <v>-7.1302316629214143E-5</v>
      </c>
      <c r="AC422" s="330">
        <f t="shared" si="294"/>
        <v>-7.1302316629214143E-5</v>
      </c>
      <c r="AD422" s="330">
        <f t="shared" si="295"/>
        <v>280.49579516474722</v>
      </c>
      <c r="AE422" s="330">
        <f t="shared" si="296"/>
        <v>241504.24774180763</v>
      </c>
      <c r="AF422" s="330">
        <f t="shared" si="297"/>
        <v>684.43660490578611</v>
      </c>
      <c r="AG422" s="330">
        <f t="shared" si="298"/>
        <v>683.87084941273747</v>
      </c>
      <c r="AH422" s="330">
        <f t="shared" si="299"/>
        <v>1.2662737713046757</v>
      </c>
      <c r="AI422" s="330">
        <f t="shared" si="300"/>
        <v>-0.41566898821493586</v>
      </c>
      <c r="AJ422" s="330">
        <f t="shared" si="301"/>
        <v>15.248048340198832</v>
      </c>
      <c r="AK422" s="339">
        <f t="shared" si="302"/>
        <v>219.97783317270381</v>
      </c>
      <c r="AL422" s="44">
        <f t="shared" si="303"/>
        <v>4.3914711754963225</v>
      </c>
    </row>
    <row r="423" spans="2:38" ht="15" x14ac:dyDescent="0.15">
      <c r="B423" s="330">
        <f t="shared" si="273"/>
        <v>684.43660490578611</v>
      </c>
      <c r="C423" s="330">
        <f t="shared" si="274"/>
        <v>683.87084941273747</v>
      </c>
      <c r="D423" s="330">
        <f t="shared" si="275"/>
        <v>1.2662737713046757</v>
      </c>
      <c r="E423" s="330">
        <f t="shared" si="270"/>
        <v>134.48453738986524</v>
      </c>
      <c r="F423" s="330">
        <f t="shared" si="276"/>
        <v>134.48453738986524</v>
      </c>
      <c r="G423" s="330">
        <f t="shared" si="277"/>
        <v>92.403757959533152</v>
      </c>
      <c r="H423" s="315">
        <f t="shared" si="278"/>
        <v>0.08</v>
      </c>
      <c r="I423" s="330">
        <f t="shared" si="279"/>
        <v>0.45260439443891304</v>
      </c>
      <c r="J423" s="330">
        <f t="shared" si="245"/>
        <v>80</v>
      </c>
      <c r="K423" s="337">
        <f t="shared" si="280"/>
        <v>1</v>
      </c>
      <c r="L423" s="325">
        <f t="shared" si="281"/>
        <v>1.3462737713046757</v>
      </c>
      <c r="M423" s="325">
        <f t="shared" si="282"/>
        <v>1.3062737713046757</v>
      </c>
      <c r="N423" s="330">
        <f t="shared" si="283"/>
        <v>7.2717768906888303E-2</v>
      </c>
      <c r="O423" s="330">
        <f t="shared" si="284"/>
        <v>2.0905400142112729E-3</v>
      </c>
      <c r="P423" s="334">
        <f t="shared" si="271"/>
        <v>13.608810207442021</v>
      </c>
      <c r="Q423" s="330">
        <f t="shared" si="285"/>
        <v>4.6204917288065133</v>
      </c>
      <c r="R423" s="279">
        <f>IF(H423&gt;0, rate1(1,$L$52,$L$51,$L$54,L423,$L$53,$L$50,P423),"")</f>
        <v>116.18583701887744</v>
      </c>
      <c r="S423" s="325">
        <f t="shared" si="286"/>
        <v>19.022891088970276</v>
      </c>
      <c r="T423" s="325">
        <f t="shared" si="287"/>
        <v>-4.0347449556187142E-3</v>
      </c>
      <c r="U423" s="330">
        <f t="shared" si="288"/>
        <v>1.2662737713046757</v>
      </c>
      <c r="V423" s="338">
        <f t="shared" si="289"/>
        <v>1.2662737713046757</v>
      </c>
      <c r="W423" s="330">
        <f t="shared" si="290"/>
        <v>9.64753095922255E-5</v>
      </c>
      <c r="X423" s="330">
        <f t="shared" si="291"/>
        <v>-2.9175058920895225</v>
      </c>
      <c r="Y423" s="330">
        <f t="shared" si="272"/>
        <v>12.788127760292598</v>
      </c>
      <c r="Z423" s="110">
        <f>IF(H423&gt;0, rate1(1,$L$52,$L$51,$L$54,U423,$L$53,$L$50,Y423),"")</f>
        <v>176.26852856065724</v>
      </c>
      <c r="AA423" s="338">
        <f t="shared" si="292"/>
        <v>-7.9173250959324584</v>
      </c>
      <c r="AB423" s="338">
        <f t="shared" si="293"/>
        <v>1.0818861996657683E-5</v>
      </c>
      <c r="AC423" s="330">
        <f t="shared" si="294"/>
        <v>1.0818861996657683E-5</v>
      </c>
      <c r="AD423" s="330">
        <f t="shared" si="295"/>
        <v>7394.4930644937285</v>
      </c>
      <c r="AE423" s="330">
        <f t="shared" si="296"/>
        <v>-235237795.61029658</v>
      </c>
      <c r="AF423" s="330">
        <f t="shared" si="297"/>
        <v>684.50931185583102</v>
      </c>
      <c r="AG423" s="330">
        <f t="shared" si="298"/>
        <v>683.87083859387542</v>
      </c>
      <c r="AH423" s="330">
        <f t="shared" si="299"/>
        <v>1.3451929387250345</v>
      </c>
      <c r="AI423" s="330">
        <f t="shared" si="300"/>
        <v>9.3116874433670227E-2</v>
      </c>
      <c r="AJ423" s="330">
        <f t="shared" si="301"/>
        <v>15.248074205997286</v>
      </c>
      <c r="AK423" s="339">
        <f t="shared" si="302"/>
        <v>219.97780113463313</v>
      </c>
      <c r="AL423" s="44">
        <f t="shared" si="303"/>
        <v>4.391437921977265</v>
      </c>
    </row>
    <row r="424" spans="2:38" ht="15" x14ac:dyDescent="0.15">
      <c r="B424" s="330">
        <f t="shared" si="273"/>
        <v>684.50931185583102</v>
      </c>
      <c r="C424" s="330">
        <f t="shared" si="274"/>
        <v>683.87083859387542</v>
      </c>
      <c r="D424" s="330">
        <f t="shared" si="275"/>
        <v>1.3451929387250345</v>
      </c>
      <c r="E424" s="330">
        <f t="shared" si="270"/>
        <v>134.48453738986524</v>
      </c>
      <c r="F424" s="330">
        <f t="shared" si="276"/>
        <v>134.48453738986524</v>
      </c>
      <c r="G424" s="330">
        <f t="shared" si="277"/>
        <v>88.351070232989457</v>
      </c>
      <c r="H424" s="315">
        <f t="shared" si="278"/>
        <v>0.02</v>
      </c>
      <c r="I424" s="330">
        <f t="shared" si="279"/>
        <v>0.51077860956447696</v>
      </c>
      <c r="J424" s="330">
        <f t="shared" si="245"/>
        <v>80</v>
      </c>
      <c r="K424" s="337">
        <f t="shared" si="280"/>
        <v>-1</v>
      </c>
      <c r="L424" s="325">
        <f t="shared" si="281"/>
        <v>1.3251929387250345</v>
      </c>
      <c r="M424" s="325">
        <f t="shared" si="282"/>
        <v>1.3351929387250345</v>
      </c>
      <c r="N424" s="330">
        <f t="shared" si="283"/>
        <v>-1.8807498896953101E-2</v>
      </c>
      <c r="O424" s="330">
        <f t="shared" si="284"/>
        <v>2.0905400142112729E-3</v>
      </c>
      <c r="P424" s="334">
        <f t="shared" si="271"/>
        <v>13.65691659699953</v>
      </c>
      <c r="Q424" s="330">
        <f t="shared" si="285"/>
        <v>10.365988808927142</v>
      </c>
      <c r="R424" s="279">
        <f>IF(H424&gt;0, rate1(1,$L$52,$L$51,$L$54,L424,$L$53,$L$50,P424),"")</f>
        <v>112.48455506368381</v>
      </c>
      <c r="S424" s="325">
        <f t="shared" si="286"/>
        <v>44.081803693779307</v>
      </c>
      <c r="T424" s="325">
        <f t="shared" si="287"/>
        <v>4.3655319147347499E-4</v>
      </c>
      <c r="U424" s="330">
        <f t="shared" si="288"/>
        <v>1.3451929387250345</v>
      </c>
      <c r="V424" s="338">
        <f t="shared" si="289"/>
        <v>1.3451929387250345</v>
      </c>
      <c r="W424" s="330">
        <f t="shared" si="290"/>
        <v>1.0887548838778294E-4</v>
      </c>
      <c r="X424" s="330">
        <f t="shared" si="291"/>
        <v>12.41163652304914</v>
      </c>
      <c r="Y424" s="330">
        <f t="shared" si="272"/>
        <v>13.862251096734397</v>
      </c>
      <c r="Z424" s="110">
        <f>IF(H424&gt;0, rate1(1,$L$52,$L$51,$L$54,U424,$L$53,$L$50,Y424),"")</f>
        <v>96.448625520915911</v>
      </c>
      <c r="AA424" s="338">
        <f t="shared" si="292"/>
        <v>61.556585403582069</v>
      </c>
      <c r="AB424" s="338">
        <f t="shared" si="293"/>
        <v>-1.7979132684278247E-6</v>
      </c>
      <c r="AC424" s="330">
        <f t="shared" si="294"/>
        <v>4.3655319147347499E-4</v>
      </c>
      <c r="AD424" s="330">
        <f t="shared" si="295"/>
        <v>-45.813432110059836</v>
      </c>
      <c r="AE424" s="330">
        <f t="shared" si="296"/>
        <v>-33262276.616930053</v>
      </c>
      <c r="AF424" s="330">
        <f t="shared" si="297"/>
        <v>684.49006780374259</v>
      </c>
      <c r="AG424" s="330">
        <f t="shared" si="298"/>
        <v>683.87040204068398</v>
      </c>
      <c r="AH424" s="330">
        <f t="shared" si="299"/>
        <v>1.3252321782075718</v>
      </c>
      <c r="AI424" s="330">
        <f t="shared" si="300"/>
        <v>3.8810056298512956</v>
      </c>
      <c r="AJ424" s="330">
        <f t="shared" si="301"/>
        <v>15.24915226311669</v>
      </c>
      <c r="AK424" s="339">
        <f t="shared" si="302"/>
        <v>219.97780973898224</v>
      </c>
      <c r="AL424" s="44">
        <f t="shared" si="303"/>
        <v>4.3914453713272197</v>
      </c>
    </row>
    <row r="425" spans="2:38" ht="15" x14ac:dyDescent="0.15">
      <c r="B425" s="330">
        <f t="shared" si="273"/>
        <v>684.49006780374259</v>
      </c>
      <c r="C425" s="330">
        <f t="shared" si="274"/>
        <v>683.87040204068398</v>
      </c>
      <c r="D425" s="330">
        <f t="shared" si="275"/>
        <v>1.3252321782075718</v>
      </c>
      <c r="E425" s="330">
        <f t="shared" si="270"/>
        <v>134.48453738986524</v>
      </c>
      <c r="F425" s="330">
        <f t="shared" si="276"/>
        <v>134.48453738986524</v>
      </c>
      <c r="G425" s="330">
        <f t="shared" si="277"/>
        <v>84.41809176857069</v>
      </c>
      <c r="H425" s="315">
        <f t="shared" si="278"/>
        <v>0.02</v>
      </c>
      <c r="I425" s="330">
        <f t="shared" si="279"/>
        <v>0.49573261044688482</v>
      </c>
      <c r="J425" s="330">
        <f t="shared" si="245"/>
        <v>80</v>
      </c>
      <c r="K425" s="337">
        <f t="shared" si="280"/>
        <v>-1</v>
      </c>
      <c r="L425" s="325">
        <f t="shared" si="281"/>
        <v>1.3052321782075718</v>
      </c>
      <c r="M425" s="325">
        <f t="shared" si="282"/>
        <v>1.3152321782075718</v>
      </c>
      <c r="N425" s="330">
        <f t="shared" si="283"/>
        <v>-1.8528966592708196E-2</v>
      </c>
      <c r="O425" s="330">
        <f t="shared" si="284"/>
        <v>2.0905400142112729E-3</v>
      </c>
      <c r="P425" s="334">
        <f t="shared" si="271"/>
        <v>13.384234300681168</v>
      </c>
      <c r="Q425" s="330">
        <f t="shared" si="285"/>
        <v>6.3734370056622396</v>
      </c>
      <c r="R425" s="279">
        <f>IF(H425&gt;0, rate1(1,$L$52,$L$51,$L$54,L425,$L$53,$L$50,P425),"")</f>
        <v>133.19272160384881</v>
      </c>
      <c r="S425" s="325">
        <f t="shared" si="286"/>
        <v>22.889416399696131</v>
      </c>
      <c r="T425" s="325">
        <f t="shared" si="287"/>
        <v>8.464806121082979E-4</v>
      </c>
      <c r="U425" s="330">
        <f t="shared" si="288"/>
        <v>1.3252321782075718</v>
      </c>
      <c r="V425" s="338">
        <f t="shared" si="289"/>
        <v>1.3252321782075718</v>
      </c>
      <c r="W425" s="330">
        <f t="shared" si="290"/>
        <v>1.0566834448733076E-4</v>
      </c>
      <c r="X425" s="330">
        <f t="shared" si="291"/>
        <v>8.3586032547182327</v>
      </c>
      <c r="Y425" s="330">
        <f t="shared" si="272"/>
        <v>13.588534593272485</v>
      </c>
      <c r="Z425" s="110">
        <f>IF(H425&gt;0, rate1(1,$L$52,$L$51,$L$54,U425,$L$53,$L$50,Y425),"")</f>
        <v>117.73960384101282</v>
      </c>
      <c r="AA425" s="338">
        <f t="shared" si="292"/>
        <v>33.958825152851993</v>
      </c>
      <c r="AB425" s="338">
        <f t="shared" si="293"/>
        <v>-3.2060713328608153E-6</v>
      </c>
      <c r="AC425" s="330">
        <f t="shared" si="294"/>
        <v>8.464806121082979E-4</v>
      </c>
      <c r="AD425" s="330">
        <f t="shared" si="295"/>
        <v>-23.62723931761029</v>
      </c>
      <c r="AE425" s="330">
        <f t="shared" si="296"/>
        <v>34583.956760162677</v>
      </c>
      <c r="AF425" s="330">
        <f t="shared" si="297"/>
        <v>684.47069235653782</v>
      </c>
      <c r="AG425" s="330">
        <f t="shared" si="298"/>
        <v>683.86955556007183</v>
      </c>
      <c r="AH425" s="330">
        <f t="shared" si="299"/>
        <v>1.3052685619490549</v>
      </c>
      <c r="AI425" s="330">
        <f t="shared" si="300"/>
        <v>6.3553068209384618</v>
      </c>
      <c r="AJ425" s="330">
        <f t="shared" si="301"/>
        <v>15.250917626122506</v>
      </c>
      <c r="AK425" s="339">
        <f t="shared" si="302"/>
        <v>219.97815262998321</v>
      </c>
      <c r="AL425" s="44">
        <f t="shared" si="303"/>
        <v>4.3917558517776074</v>
      </c>
    </row>
    <row r="426" spans="2:38" ht="15" x14ac:dyDescent="0.15">
      <c r="B426" s="330">
        <f t="shared" si="273"/>
        <v>684.47069235653782</v>
      </c>
      <c r="C426" s="330">
        <f t="shared" si="274"/>
        <v>683.86955556007183</v>
      </c>
      <c r="D426" s="330">
        <f t="shared" si="275"/>
        <v>1.3052685619490549</v>
      </c>
      <c r="E426" s="330">
        <f t="shared" si="270"/>
        <v>134.48453738986524</v>
      </c>
      <c r="F426" s="330">
        <f t="shared" si="276"/>
        <v>134.48453738986524</v>
      </c>
      <c r="G426" s="330">
        <f t="shared" si="277"/>
        <v>80.603054785908967</v>
      </c>
      <c r="H426" s="315">
        <f t="shared" si="278"/>
        <v>0.02</v>
      </c>
      <c r="I426" s="330">
        <f t="shared" si="279"/>
        <v>0.48090943717279516</v>
      </c>
      <c r="J426" s="330">
        <f t="shared" si="245"/>
        <v>80</v>
      </c>
      <c r="K426" s="337">
        <f t="shared" si="280"/>
        <v>-1</v>
      </c>
      <c r="L426" s="325">
        <f t="shared" si="281"/>
        <v>1.2852685619490549</v>
      </c>
      <c r="M426" s="325">
        <f t="shared" si="282"/>
        <v>1.2952685619490549</v>
      </c>
      <c r="N426" s="330">
        <f t="shared" si="283"/>
        <v>-1.8250346483985824E-2</v>
      </c>
      <c r="O426" s="330">
        <f t="shared" si="284"/>
        <v>2.0905400142112729E-3</v>
      </c>
      <c r="P426" s="334">
        <f t="shared" si="271"/>
        <v>13.112897415725692</v>
      </c>
      <c r="Q426" s="330">
        <f t="shared" si="285"/>
        <v>2.4997055631784093</v>
      </c>
      <c r="R426" s="279">
        <f>IF(H426&gt;0, rate1(1,$L$52,$L$51,$L$54,L426,$L$53,$L$50,P426),"")</f>
        <v>153.16182956421295</v>
      </c>
      <c r="S426" s="325">
        <f t="shared" si="286"/>
        <v>7.8069217544531933</v>
      </c>
      <c r="T426" s="325">
        <f t="shared" si="287"/>
        <v>2.6811453315217213E-3</v>
      </c>
      <c r="U426" s="330">
        <f t="shared" si="288"/>
        <v>1.3052685619490549</v>
      </c>
      <c r="V426" s="338">
        <f t="shared" si="289"/>
        <v>1.3052685619490549</v>
      </c>
      <c r="W426" s="330">
        <f t="shared" si="290"/>
        <v>1.0250869723615885E-4</v>
      </c>
      <c r="X426" s="330">
        <f t="shared" si="291"/>
        <v>4.4252894552583086</v>
      </c>
      <c r="Y426" s="330">
        <f t="shared" si="272"/>
        <v>13.316152806191203</v>
      </c>
      <c r="Z426" s="110">
        <f>IF(H426&gt;0, rate1(1,$L$52,$L$51,$L$54,U426,$L$53,$L$50,Y426),"")</f>
        <v>138.26173209863583</v>
      </c>
      <c r="AA426" s="338">
        <f t="shared" si="292"/>
        <v>15.310212019984315</v>
      </c>
      <c r="AB426" s="338">
        <f t="shared" si="293"/>
        <v>-7.1633248405407772E-6</v>
      </c>
      <c r="AC426" s="330">
        <f t="shared" si="294"/>
        <v>2.6811453315217213E-3</v>
      </c>
      <c r="AD426" s="330">
        <f t="shared" si="295"/>
        <v>-7.4594986571088713</v>
      </c>
      <c r="AE426" s="330">
        <f t="shared" si="296"/>
        <v>9166.3577254817392</v>
      </c>
      <c r="AF426" s="330">
        <f t="shared" si="297"/>
        <v>684.44976086472229</v>
      </c>
      <c r="AG426" s="330">
        <f t="shared" si="298"/>
        <v>683.86687441474032</v>
      </c>
      <c r="AH426" s="330">
        <f t="shared" si="299"/>
        <v>1.2853020536883042</v>
      </c>
      <c r="AI426" s="330">
        <f t="shared" si="300"/>
        <v>17.505310162135753</v>
      </c>
      <c r="AJ426" s="330">
        <f t="shared" si="301"/>
        <v>15.255780212278655</v>
      </c>
      <c r="AK426" s="339">
        <f t="shared" si="302"/>
        <v>219.97868913285765</v>
      </c>
      <c r="AL426" s="44">
        <f t="shared" si="303"/>
        <v>4.3922642763232824</v>
      </c>
    </row>
    <row r="427" spans="2:38" ht="15" x14ac:dyDescent="0.15">
      <c r="B427" s="330">
        <f t="shared" si="273"/>
        <v>684.44976086472229</v>
      </c>
      <c r="C427" s="330">
        <f t="shared" si="274"/>
        <v>683.86687441474032</v>
      </c>
      <c r="D427" s="330">
        <f t="shared" si="275"/>
        <v>1.2853020536883042</v>
      </c>
      <c r="E427" s="330">
        <f t="shared" si="270"/>
        <v>134.48453738986524</v>
      </c>
      <c r="F427" s="330">
        <f t="shared" si="276"/>
        <v>134.48453738986524</v>
      </c>
      <c r="G427" s="330">
        <f t="shared" si="277"/>
        <v>76.904190484210034</v>
      </c>
      <c r="H427" s="315">
        <f t="shared" si="278"/>
        <v>0.02</v>
      </c>
      <c r="I427" s="330">
        <f t="shared" si="279"/>
        <v>0.46630915998557615</v>
      </c>
      <c r="J427" s="330">
        <f t="shared" si="245"/>
        <v>80</v>
      </c>
      <c r="K427" s="337">
        <f t="shared" si="280"/>
        <v>-1</v>
      </c>
      <c r="L427" s="325">
        <f t="shared" si="281"/>
        <v>1.2653020536883042</v>
      </c>
      <c r="M427" s="325">
        <f t="shared" si="282"/>
        <v>1.2753020536883042</v>
      </c>
      <c r="N427" s="330">
        <f t="shared" si="283"/>
        <v>-1.797163804399915E-2</v>
      </c>
      <c r="O427" s="330">
        <f t="shared" si="284"/>
        <v>2.0905400142112729E-3</v>
      </c>
      <c r="P427" s="334">
        <f t="shared" si="271"/>
        <v>12.842920284570859</v>
      </c>
      <c r="Q427" s="330">
        <f t="shared" si="285"/>
        <v>-1.2569737335608266</v>
      </c>
      <c r="R427" s="279">
        <f>IF(H427&gt;0, rate1(1,$L$52,$L$51,$L$54,L427,$L$53,$L$50,P427),"")</f>
        <v>172.42904369743087</v>
      </c>
      <c r="S427" s="325">
        <f t="shared" si="286"/>
        <v>-3.4870429635030238</v>
      </c>
      <c r="T427" s="325">
        <f t="shared" si="287"/>
        <v>-4.0052297671713697E-3</v>
      </c>
      <c r="U427" s="330">
        <f t="shared" si="288"/>
        <v>1.2853020536883042</v>
      </c>
      <c r="V427" s="338">
        <f t="shared" si="289"/>
        <v>1.2853020536883042</v>
      </c>
      <c r="W427" s="330">
        <f t="shared" si="290"/>
        <v>9.9396561606734934E-5</v>
      </c>
      <c r="X427" s="330">
        <f t="shared" si="291"/>
        <v>0.60992719346945989</v>
      </c>
      <c r="Y427" s="330">
        <f t="shared" si="272"/>
        <v>13.045119798196856</v>
      </c>
      <c r="Z427" s="110">
        <f>IF(H427&gt;0, rate1(1,$L$52,$L$51,$L$54,U427,$L$53,$L$50,Y427),"")</f>
        <v>158.05420673722963</v>
      </c>
      <c r="AA427" s="338">
        <f t="shared" si="292"/>
        <v>1.8459224540925543</v>
      </c>
      <c r="AB427" s="338">
        <f t="shared" si="293"/>
        <v>-1.1750079587775043E-4</v>
      </c>
      <c r="AC427" s="330">
        <f t="shared" si="294"/>
        <v>-1.1750079587775043E-4</v>
      </c>
      <c r="AD427" s="330">
        <f t="shared" si="295"/>
        <v>170.21161304139844</v>
      </c>
      <c r="AE427" s="330">
        <f t="shared" si="296"/>
        <v>138608.22686471036</v>
      </c>
      <c r="AF427" s="330">
        <f t="shared" si="297"/>
        <v>684.43190672747414</v>
      </c>
      <c r="AG427" s="330">
        <f t="shared" si="298"/>
        <v>683.86699191553623</v>
      </c>
      <c r="AH427" s="330">
        <f t="shared" si="299"/>
        <v>1.2653326154461098</v>
      </c>
      <c r="AI427" s="330">
        <f t="shared" si="300"/>
        <v>-0.68144433999143694</v>
      </c>
      <c r="AJ427" s="330">
        <f t="shared" si="301"/>
        <v>15.255590922184213</v>
      </c>
      <c r="AK427" s="339">
        <f t="shared" si="302"/>
        <v>219.98010011433169</v>
      </c>
      <c r="AL427" s="44">
        <f t="shared" si="303"/>
        <v>4.3936647011362533</v>
      </c>
    </row>
    <row r="428" spans="2:38" ht="15" x14ac:dyDescent="0.15">
      <c r="B428" s="330">
        <f t="shared" si="273"/>
        <v>684.43190672747414</v>
      </c>
      <c r="C428" s="330">
        <f t="shared" si="274"/>
        <v>683.86699191553623</v>
      </c>
      <c r="D428" s="330">
        <f t="shared" si="275"/>
        <v>1.2653326154461098</v>
      </c>
      <c r="E428" s="330">
        <f t="shared" si="270"/>
        <v>134.48453738986524</v>
      </c>
      <c r="F428" s="330">
        <f t="shared" si="276"/>
        <v>134.48453738986524</v>
      </c>
      <c r="G428" s="330">
        <f t="shared" si="277"/>
        <v>92.20975667559928</v>
      </c>
      <c r="H428" s="315">
        <f t="shared" si="278"/>
        <v>0.08</v>
      </c>
      <c r="I428" s="330">
        <f t="shared" si="279"/>
        <v>0.4519318495503285</v>
      </c>
      <c r="J428" s="330">
        <f t="shared" si="245"/>
        <v>80</v>
      </c>
      <c r="K428" s="337">
        <f t="shared" si="280"/>
        <v>1</v>
      </c>
      <c r="L428" s="325">
        <f t="shared" si="281"/>
        <v>1.3453326154461098</v>
      </c>
      <c r="M428" s="325">
        <f t="shared" si="282"/>
        <v>1.3053326154461098</v>
      </c>
      <c r="N428" s="330">
        <f t="shared" si="283"/>
        <v>7.2664489151277323E-2</v>
      </c>
      <c r="O428" s="330">
        <f t="shared" si="284"/>
        <v>2.0905400142112729E-3</v>
      </c>
      <c r="P428" s="334">
        <f t="shared" si="271"/>
        <v>13.595938147249058</v>
      </c>
      <c r="Q428" s="330">
        <f t="shared" si="285"/>
        <v>4.4377190821537624</v>
      </c>
      <c r="R428" s="279">
        <f>IF(H428&gt;0, rate1(1,$L$52,$L$51,$L$54,L428,$L$53,$L$50,P428),"")</f>
        <v>117.17267913460664</v>
      </c>
      <c r="S428" s="325">
        <f t="shared" si="286"/>
        <v>18.116527692482695</v>
      </c>
      <c r="T428" s="325">
        <f t="shared" si="287"/>
        <v>-4.2452821306269029E-3</v>
      </c>
      <c r="U428" s="330">
        <f t="shared" si="288"/>
        <v>1.2653326154461098</v>
      </c>
      <c r="V428" s="338">
        <f t="shared" si="289"/>
        <v>1.2653326154461098</v>
      </c>
      <c r="W428" s="330">
        <f t="shared" si="290"/>
        <v>9.6331952662787046E-5</v>
      </c>
      <c r="X428" s="330">
        <f t="shared" si="291"/>
        <v>-3.089252482174615</v>
      </c>
      <c r="Y428" s="330">
        <f t="shared" si="272"/>
        <v>12.775449991803114</v>
      </c>
      <c r="Z428" s="110">
        <f>IF(H428&gt;0, rate1(1,$L$52,$L$51,$L$54,U428,$L$53,$L$50,Y428),"")</f>
        <v>177.15355847512083</v>
      </c>
      <c r="AA428" s="338">
        <f t="shared" si="292"/>
        <v>-8.3415170007004384</v>
      </c>
      <c r="AB428" s="338">
        <f t="shared" si="293"/>
        <v>1.0312238649842842E-5</v>
      </c>
      <c r="AC428" s="330">
        <f t="shared" si="294"/>
        <v>1.0312238649842842E-5</v>
      </c>
      <c r="AD428" s="330">
        <f t="shared" si="295"/>
        <v>7757.7723631540666</v>
      </c>
      <c r="AE428" s="330">
        <f t="shared" si="296"/>
        <v>-141574081.1583043</v>
      </c>
      <c r="AF428" s="330">
        <f t="shared" si="297"/>
        <v>684.50456090438672</v>
      </c>
      <c r="AG428" s="330">
        <f t="shared" si="298"/>
        <v>683.86698160329763</v>
      </c>
      <c r="AH428" s="330">
        <f t="shared" si="299"/>
        <v>1.3442508702387872</v>
      </c>
      <c r="AI428" s="330">
        <f t="shared" si="300"/>
        <v>8.8008900419493344E-2</v>
      </c>
      <c r="AJ428" s="330">
        <f t="shared" si="301"/>
        <v>15.255615369100996</v>
      </c>
      <c r="AK428" s="339">
        <f t="shared" si="302"/>
        <v>219.98004770840637</v>
      </c>
      <c r="AL428" s="44">
        <f t="shared" si="303"/>
        <v>4.3936101855890541</v>
      </c>
    </row>
    <row r="429" spans="2:38" ht="15" x14ac:dyDescent="0.15">
      <c r="B429" s="330">
        <f t="shared" si="273"/>
        <v>684.50456090438672</v>
      </c>
      <c r="C429" s="330">
        <f t="shared" si="274"/>
        <v>683.86698160329763</v>
      </c>
      <c r="D429" s="330">
        <f t="shared" si="275"/>
        <v>1.3442508702387872</v>
      </c>
      <c r="E429" s="330">
        <f t="shared" si="270"/>
        <v>134.48453738986524</v>
      </c>
      <c r="F429" s="330">
        <f t="shared" si="276"/>
        <v>134.48453738986524</v>
      </c>
      <c r="G429" s="330">
        <f t="shared" si="277"/>
        <v>88.162758866904539</v>
      </c>
      <c r="H429" s="315">
        <f t="shared" si="278"/>
        <v>0.02</v>
      </c>
      <c r="I429" s="330">
        <f t="shared" si="279"/>
        <v>0.5100634408712722</v>
      </c>
      <c r="J429" s="330">
        <f t="shared" si="245"/>
        <v>80</v>
      </c>
      <c r="K429" s="337">
        <f t="shared" si="280"/>
        <v>-1</v>
      </c>
      <c r="L429" s="325">
        <f t="shared" si="281"/>
        <v>1.3242508702387872</v>
      </c>
      <c r="M429" s="325">
        <f t="shared" si="282"/>
        <v>1.3342508702387872</v>
      </c>
      <c r="N429" s="330">
        <f t="shared" si="283"/>
        <v>-1.8794354358294685E-2</v>
      </c>
      <c r="O429" s="330">
        <f t="shared" si="284"/>
        <v>2.0905400142112729E-3</v>
      </c>
      <c r="P429" s="334">
        <f t="shared" si="271"/>
        <v>13.644016160714314</v>
      </c>
      <c r="Q429" s="330">
        <f t="shared" si="285"/>
        <v>10.174845874457745</v>
      </c>
      <c r="R429" s="279">
        <f>IF(H429&gt;0, rate1(1,$L$52,$L$51,$L$54,L429,$L$53,$L$50,P429),"")</f>
        <v>113.47915534250271</v>
      </c>
      <c r="S429" s="325">
        <f t="shared" si="286"/>
        <v>42.889724857286502</v>
      </c>
      <c r="T429" s="325">
        <f t="shared" si="287"/>
        <v>4.486626355824704E-4</v>
      </c>
      <c r="U429" s="330">
        <f t="shared" si="288"/>
        <v>1.3442508702387872</v>
      </c>
      <c r="V429" s="338">
        <f t="shared" si="289"/>
        <v>1.3442508702387872</v>
      </c>
      <c r="W429" s="330">
        <f t="shared" si="290"/>
        <v>1.0872304594156113E-4</v>
      </c>
      <c r="X429" s="330">
        <f t="shared" si="291"/>
        <v>12.217618698070183</v>
      </c>
      <c r="Y429" s="330">
        <f t="shared" si="272"/>
        <v>13.849302083199122</v>
      </c>
      <c r="Z429" s="110">
        <f>IF(H429&gt;0, rate1(1,$L$52,$L$51,$L$54,U429,$L$53,$L$50,Y429),"")</f>
        <v>97.471435657271684</v>
      </c>
      <c r="AA429" s="338">
        <f t="shared" si="292"/>
        <v>59.958494495628223</v>
      </c>
      <c r="AB429" s="338">
        <f t="shared" si="293"/>
        <v>-1.8440607561582656E-6</v>
      </c>
      <c r="AC429" s="330">
        <f t="shared" si="294"/>
        <v>4.486626355824704E-4</v>
      </c>
      <c r="AD429" s="330">
        <f t="shared" si="295"/>
        <v>-44.576923536401161</v>
      </c>
      <c r="AE429" s="330">
        <f t="shared" si="296"/>
        <v>-33999025.762535557</v>
      </c>
      <c r="AF429" s="330">
        <f t="shared" si="297"/>
        <v>684.48531788739285</v>
      </c>
      <c r="AG429" s="330">
        <f t="shared" si="298"/>
        <v>683.86653294066207</v>
      </c>
      <c r="AH429" s="330">
        <f t="shared" si="299"/>
        <v>1.3242899757239419</v>
      </c>
      <c r="AI429" s="330">
        <f t="shared" si="300"/>
        <v>3.9537008733305878</v>
      </c>
      <c r="AJ429" s="330">
        <f t="shared" si="301"/>
        <v>15.256713619343587</v>
      </c>
      <c r="AK429" s="339">
        <f t="shared" si="302"/>
        <v>219.98005582368566</v>
      </c>
      <c r="AL429" s="44">
        <f t="shared" si="303"/>
        <v>4.393617226301088</v>
      </c>
    </row>
    <row r="430" spans="2:38" ht="15" x14ac:dyDescent="0.15">
      <c r="B430" s="330">
        <f t="shared" si="273"/>
        <v>684.48531788739285</v>
      </c>
      <c r="C430" s="330">
        <f t="shared" si="274"/>
        <v>683.86653294066207</v>
      </c>
      <c r="D430" s="330">
        <f t="shared" si="275"/>
        <v>1.3242899757239419</v>
      </c>
      <c r="E430" s="330">
        <f t="shared" si="270"/>
        <v>134.48453738986524</v>
      </c>
      <c r="F430" s="330">
        <f t="shared" si="276"/>
        <v>134.48453738986524</v>
      </c>
      <c r="G430" s="330">
        <f t="shared" si="277"/>
        <v>84.235386905421066</v>
      </c>
      <c r="H430" s="315">
        <f t="shared" si="278"/>
        <v>0.02</v>
      </c>
      <c r="I430" s="330">
        <f t="shared" si="279"/>
        <v>0.4950279573846274</v>
      </c>
      <c r="J430" s="330">
        <f t="shared" si="245"/>
        <v>80</v>
      </c>
      <c r="K430" s="337">
        <f t="shared" si="280"/>
        <v>-1</v>
      </c>
      <c r="L430" s="325">
        <f t="shared" si="281"/>
        <v>1.3042899757239419</v>
      </c>
      <c r="M430" s="325">
        <f t="shared" si="282"/>
        <v>1.3142899757239419</v>
      </c>
      <c r="N430" s="330">
        <f t="shared" si="283"/>
        <v>-1.8515817921253008E-2</v>
      </c>
      <c r="O430" s="330">
        <f t="shared" si="284"/>
        <v>2.0905400142112729E-3</v>
      </c>
      <c r="P430" s="334">
        <f t="shared" si="271"/>
        <v>13.371397049531383</v>
      </c>
      <c r="Q430" s="330">
        <f t="shared" si="285"/>
        <v>6.187942043382435</v>
      </c>
      <c r="R430" s="279">
        <f>IF(H430&gt;0, rate1(1,$L$52,$L$51,$L$54,L430,$L$53,$L$50,P430),"")</f>
        <v>134.151564280918</v>
      </c>
      <c r="S430" s="325">
        <f t="shared" si="286"/>
        <v>22.064394387206285</v>
      </c>
      <c r="T430" s="325">
        <f t="shared" si="287"/>
        <v>8.7901021889804796E-4</v>
      </c>
      <c r="U430" s="330">
        <f t="shared" si="288"/>
        <v>1.3242899757239419</v>
      </c>
      <c r="V430" s="338">
        <f t="shared" si="289"/>
        <v>1.3242899757239419</v>
      </c>
      <c r="W430" s="330">
        <f t="shared" si="290"/>
        <v>1.0551814351011934E-4</v>
      </c>
      <c r="X430" s="330">
        <f t="shared" si="291"/>
        <v>8.1702758327652276</v>
      </c>
      <c r="Y430" s="330">
        <f t="shared" si="272"/>
        <v>13.575648266200622</v>
      </c>
      <c r="Z430" s="110">
        <f>IF(H430&gt;0, rate1(1,$L$52,$L$51,$L$54,U430,$L$53,$L$50,Y430),"")</f>
        <v>118.7252018899155</v>
      </c>
      <c r="AA430" s="338">
        <f t="shared" si="292"/>
        <v>32.918142232320761</v>
      </c>
      <c r="AB430" s="338">
        <f t="shared" si="293"/>
        <v>-3.3058986560712229E-6</v>
      </c>
      <c r="AC430" s="330">
        <f t="shared" si="294"/>
        <v>8.7901021889804796E-4</v>
      </c>
      <c r="AD430" s="330">
        <f t="shared" si="295"/>
        <v>-22.752864039592811</v>
      </c>
      <c r="AE430" s="330">
        <f t="shared" si="296"/>
        <v>32875.658221313111</v>
      </c>
      <c r="AF430" s="330">
        <f t="shared" si="297"/>
        <v>684.46592305925265</v>
      </c>
      <c r="AG430" s="330">
        <f t="shared" si="298"/>
        <v>683.86565393044316</v>
      </c>
      <c r="AH430" s="330">
        <f t="shared" si="299"/>
        <v>1.3043262237934843</v>
      </c>
      <c r="AI430" s="330">
        <f t="shared" si="300"/>
        <v>6.5523665237132107</v>
      </c>
      <c r="AJ430" s="330">
        <f t="shared" si="301"/>
        <v>15.258533721155731</v>
      </c>
      <c r="AK430" s="339">
        <f t="shared" si="302"/>
        <v>219.9804043928624</v>
      </c>
      <c r="AL430" s="44">
        <f t="shared" si="303"/>
        <v>4.3939335223709541</v>
      </c>
    </row>
    <row r="431" spans="2:38" ht="15" x14ac:dyDescent="0.15">
      <c r="B431" s="330">
        <f t="shared" si="273"/>
        <v>684.46592305925265</v>
      </c>
      <c r="C431" s="330">
        <f t="shared" si="274"/>
        <v>683.86565393044316</v>
      </c>
      <c r="D431" s="330">
        <f t="shared" si="275"/>
        <v>1.3043262237934843</v>
      </c>
      <c r="E431" s="330">
        <f t="shared" si="270"/>
        <v>134.48453738986524</v>
      </c>
      <c r="F431" s="330">
        <f t="shared" si="276"/>
        <v>134.48453738986524</v>
      </c>
      <c r="G431" s="330">
        <f t="shared" si="277"/>
        <v>80.425872962628901</v>
      </c>
      <c r="H431" s="315">
        <f t="shared" si="278"/>
        <v>0.02</v>
      </c>
      <c r="I431" s="330">
        <f t="shared" si="279"/>
        <v>0.4802153030475893</v>
      </c>
      <c r="J431" s="330">
        <f t="shared" si="245"/>
        <v>80</v>
      </c>
      <c r="K431" s="337">
        <f t="shared" si="280"/>
        <v>-1</v>
      </c>
      <c r="L431" s="325">
        <f t="shared" si="281"/>
        <v>1.2843262237934843</v>
      </c>
      <c r="M431" s="325">
        <f t="shared" si="282"/>
        <v>1.2943262237934843</v>
      </c>
      <c r="N431" s="330">
        <f t="shared" si="283"/>
        <v>-1.8237193655392892E-2</v>
      </c>
      <c r="O431" s="330">
        <f t="shared" si="284"/>
        <v>2.0905400142112729E-3</v>
      </c>
      <c r="P431" s="334">
        <f t="shared" si="271"/>
        <v>13.100124018523733</v>
      </c>
      <c r="Q431" s="330">
        <f t="shared" si="285"/>
        <v>2.3197751376273601</v>
      </c>
      <c r="R431" s="279">
        <f>IF(H431&gt;0, rate1(1,$L$52,$L$51,$L$54,L431,$L$53,$L$50,P431),"")</f>
        <v>154.08672815914471</v>
      </c>
      <c r="S431" s="325">
        <f t="shared" si="286"/>
        <v>7.2014868393010705</v>
      </c>
      <c r="T431" s="325">
        <f t="shared" si="287"/>
        <v>2.940777611558761E-3</v>
      </c>
      <c r="U431" s="330">
        <f t="shared" si="288"/>
        <v>1.3043262237934843</v>
      </c>
      <c r="V431" s="338">
        <f t="shared" si="289"/>
        <v>1.3043262237934843</v>
      </c>
      <c r="W431" s="330">
        <f t="shared" si="290"/>
        <v>1.0236073843250537E-4</v>
      </c>
      <c r="X431" s="330">
        <f t="shared" si="291"/>
        <v>4.2425690142291899</v>
      </c>
      <c r="Y431" s="330">
        <f t="shared" si="272"/>
        <v>13.303329821450234</v>
      </c>
      <c r="Z431" s="110">
        <f>IF(H431&gt;0, rate1(1,$L$52,$L$51,$L$54,U431,$L$53,$L$50,Y431),"")</f>
        <v>139.21203153370618</v>
      </c>
      <c r="AA431" s="338">
        <f t="shared" si="292"/>
        <v>14.577856132768931</v>
      </c>
      <c r="AB431" s="338">
        <f t="shared" si="293"/>
        <v>-7.5387997509759267E-6</v>
      </c>
      <c r="AC431" s="330">
        <f t="shared" si="294"/>
        <v>2.940777611558761E-3</v>
      </c>
      <c r="AD431" s="330">
        <f t="shared" si="295"/>
        <v>-6.8009222871494144</v>
      </c>
      <c r="AE431" s="330">
        <f t="shared" si="296"/>
        <v>8352.2658642198458</v>
      </c>
      <c r="AF431" s="330">
        <f t="shared" si="297"/>
        <v>684.44474508798567</v>
      </c>
      <c r="AG431" s="330">
        <f t="shared" si="298"/>
        <v>683.86271315283159</v>
      </c>
      <c r="AH431" s="330">
        <f t="shared" si="299"/>
        <v>1.2843595781078532</v>
      </c>
      <c r="AI431" s="330">
        <f t="shared" si="300"/>
        <v>19.085210301314536</v>
      </c>
      <c r="AJ431" s="330">
        <f t="shared" si="301"/>
        <v>15.263835168461652</v>
      </c>
      <c r="AK431" s="339">
        <f t="shared" si="302"/>
        <v>219.98095633399166</v>
      </c>
      <c r="AL431" s="44">
        <f t="shared" si="303"/>
        <v>4.3944577116928514</v>
      </c>
    </row>
    <row r="432" spans="2:38" ht="15" x14ac:dyDescent="0.15">
      <c r="B432" s="330">
        <f t="shared" si="273"/>
        <v>684.44474508798567</v>
      </c>
      <c r="C432" s="330">
        <f t="shared" si="274"/>
        <v>683.86271315283159</v>
      </c>
      <c r="D432" s="330">
        <f t="shared" si="275"/>
        <v>1.2843595781078532</v>
      </c>
      <c r="E432" s="330">
        <f t="shared" si="270"/>
        <v>134.48453738986524</v>
      </c>
      <c r="F432" s="330">
        <f t="shared" si="276"/>
        <v>134.48453738986524</v>
      </c>
      <c r="G432" s="330">
        <f t="shared" si="277"/>
        <v>76.732448189553054</v>
      </c>
      <c r="H432" s="315">
        <f t="shared" si="278"/>
        <v>0.02</v>
      </c>
      <c r="I432" s="330">
        <f t="shared" si="279"/>
        <v>0.46562554812326201</v>
      </c>
      <c r="J432" s="330">
        <f t="shared" si="245"/>
        <v>80</v>
      </c>
      <c r="K432" s="337">
        <f t="shared" si="280"/>
        <v>-1</v>
      </c>
      <c r="L432" s="325">
        <f t="shared" si="281"/>
        <v>1.2643595781078532</v>
      </c>
      <c r="M432" s="325">
        <f t="shared" si="282"/>
        <v>1.2743595781078532</v>
      </c>
      <c r="N432" s="330">
        <f t="shared" si="283"/>
        <v>-1.7958481032817053E-2</v>
      </c>
      <c r="O432" s="330">
        <f t="shared" si="284"/>
        <v>2.0905400142112729E-3</v>
      </c>
      <c r="P432" s="334">
        <f t="shared" si="271"/>
        <v>12.830211427337275</v>
      </c>
      <c r="Q432" s="330">
        <f t="shared" si="285"/>
        <v>-1.4314231059351386</v>
      </c>
      <c r="R432" s="279">
        <f>IF(H432&gt;0, rate1(1,$L$52,$L$51,$L$54,L432,$L$53,$L$50,P432),"")</f>
        <v>173.32168896261342</v>
      </c>
      <c r="S432" s="325">
        <f t="shared" si="286"/>
        <v>-3.9505414804281291</v>
      </c>
      <c r="T432" s="325">
        <f t="shared" si="287"/>
        <v>-3.6275791453956228E-3</v>
      </c>
      <c r="U432" s="330">
        <f t="shared" si="288"/>
        <v>1.2843595781078532</v>
      </c>
      <c r="V432" s="338">
        <f t="shared" si="289"/>
        <v>1.2843595781078532</v>
      </c>
      <c r="W432" s="330">
        <f t="shared" si="290"/>
        <v>9.9250845686071898E-5</v>
      </c>
      <c r="X432" s="330">
        <f t="shared" si="291"/>
        <v>0.43273026325155683</v>
      </c>
      <c r="Y432" s="330">
        <f t="shared" si="272"/>
        <v>13.032360828315008</v>
      </c>
      <c r="Z432" s="110">
        <f>IF(H432&gt;0, rate1(1,$L$52,$L$51,$L$54,U432,$L$53,$L$50,Y432),"")</f>
        <v>158.97098989699825</v>
      </c>
      <c r="AA432" s="338">
        <f t="shared" si="292"/>
        <v>1.3020897067094468</v>
      </c>
      <c r="AB432" s="338">
        <f t="shared" si="293"/>
        <v>-3.2854759192948091E-4</v>
      </c>
      <c r="AC432" s="330">
        <f t="shared" si="294"/>
        <v>-3.2854759192948091E-4</v>
      </c>
      <c r="AD432" s="330">
        <f t="shared" si="295"/>
        <v>60.87398139960429</v>
      </c>
      <c r="AE432" s="330">
        <f t="shared" si="296"/>
        <v>51813.893246933847</v>
      </c>
      <c r="AF432" s="330">
        <f t="shared" si="297"/>
        <v>684.42711515454482</v>
      </c>
      <c r="AG432" s="330">
        <f t="shared" si="298"/>
        <v>683.86304170042354</v>
      </c>
      <c r="AH432" s="330">
        <f t="shared" si="299"/>
        <v>1.264390000603951</v>
      </c>
      <c r="AI432" s="330">
        <f t="shared" si="300"/>
        <v>-1.8955942207576266</v>
      </c>
      <c r="AJ432" s="330">
        <f t="shared" si="301"/>
        <v>15.263308614511441</v>
      </c>
      <c r="AK432" s="339">
        <f t="shared" si="302"/>
        <v>219.98249127869082</v>
      </c>
      <c r="AL432" s="44">
        <f t="shared" si="303"/>
        <v>4.3959845285169568</v>
      </c>
    </row>
    <row r="433" spans="2:40" ht="15" x14ac:dyDescent="0.15">
      <c r="B433" s="330">
        <f t="shared" si="273"/>
        <v>684.42711515454482</v>
      </c>
      <c r="C433" s="330">
        <f t="shared" si="274"/>
        <v>683.86304170042354</v>
      </c>
      <c r="D433" s="330">
        <f t="shared" si="275"/>
        <v>1.264390000603951</v>
      </c>
      <c r="E433" s="330">
        <f t="shared" si="270"/>
        <v>134.48453738986524</v>
      </c>
      <c r="F433" s="330">
        <f t="shared" si="276"/>
        <v>134.48453738986524</v>
      </c>
      <c r="G433" s="330">
        <f t="shared" si="277"/>
        <v>92.01572676856739</v>
      </c>
      <c r="H433" s="315">
        <f t="shared" si="278"/>
        <v>0.08</v>
      </c>
      <c r="I433" s="330">
        <f t="shared" si="279"/>
        <v>0.45125876329702808</v>
      </c>
      <c r="J433" s="330">
        <f t="shared" si="245"/>
        <v>80</v>
      </c>
      <c r="K433" s="337">
        <f t="shared" si="280"/>
        <v>1</v>
      </c>
      <c r="L433" s="325">
        <f t="shared" si="281"/>
        <v>1.3443900006039511</v>
      </c>
      <c r="M433" s="325">
        <f t="shared" si="282"/>
        <v>1.304390000603951</v>
      </c>
      <c r="N433" s="330">
        <f t="shared" si="283"/>
        <v>7.261112690801208E-2</v>
      </c>
      <c r="O433" s="330">
        <f t="shared" si="284"/>
        <v>2.0905400142112729E-3</v>
      </c>
      <c r="P433" s="334">
        <f t="shared" si="271"/>
        <v>13.583049197427535</v>
      </c>
      <c r="Q433" s="330">
        <f t="shared" si="285"/>
        <v>4.2549270845572522</v>
      </c>
      <c r="R433" s="279">
        <f>IF(H433&gt;0, rate1(1,$L$52,$L$51,$L$54,L433,$L$53,$L$50,P433),"")</f>
        <v>118.15933019513375</v>
      </c>
      <c r="S433" s="325">
        <f t="shared" si="286"/>
        <v>17.225253301653861</v>
      </c>
      <c r="T433" s="325">
        <f t="shared" si="287"/>
        <v>-4.4751921931850966E-3</v>
      </c>
      <c r="U433" s="330">
        <f t="shared" si="288"/>
        <v>1.264390000603951</v>
      </c>
      <c r="V433" s="338">
        <f t="shared" si="289"/>
        <v>1.264390000603951</v>
      </c>
      <c r="W433" s="330">
        <f t="shared" si="290"/>
        <v>9.618848033809968E-5</v>
      </c>
      <c r="X433" s="330">
        <f t="shared" si="291"/>
        <v>-3.2610094199694828</v>
      </c>
      <c r="Y433" s="330">
        <f t="shared" si="272"/>
        <v>12.762755726655127</v>
      </c>
      <c r="Z433" s="110">
        <f>IF(H433&gt;0, rate1(1,$L$52,$L$51,$L$54,U433,$L$53,$L$50,Y433),"")</f>
        <v>178.03848751820951</v>
      </c>
      <c r="AA433" s="338">
        <f t="shared" si="292"/>
        <v>-8.7615243548508719</v>
      </c>
      <c r="AB433" s="338">
        <f t="shared" si="293"/>
        <v>9.8538380729747372E-6</v>
      </c>
      <c r="AC433" s="330">
        <f t="shared" si="294"/>
        <v>9.8538380729747372E-6</v>
      </c>
      <c r="AD433" s="330">
        <f t="shared" si="295"/>
        <v>8118.663956880825</v>
      </c>
      <c r="AE433" s="330">
        <f t="shared" si="296"/>
        <v>-50567605.282338165</v>
      </c>
      <c r="AF433" s="330">
        <f t="shared" si="297"/>
        <v>684.49971642761477</v>
      </c>
      <c r="AG433" s="330">
        <f t="shared" si="298"/>
        <v>683.8630318465855</v>
      </c>
      <c r="AH433" s="330">
        <f t="shared" si="299"/>
        <v>1.3433073401847244</v>
      </c>
      <c r="AI433" s="330">
        <f t="shared" si="300"/>
        <v>8.3394498400605824E-2</v>
      </c>
      <c r="AJ433" s="330">
        <f t="shared" si="301"/>
        <v>15.263331779649885</v>
      </c>
      <c r="AK433" s="339">
        <f t="shared" si="302"/>
        <v>219.98234582510548</v>
      </c>
      <c r="AL433" s="44">
        <f t="shared" si="303"/>
        <v>4.3958328809792961</v>
      </c>
    </row>
    <row r="434" spans="2:40" ht="15" x14ac:dyDescent="0.15">
      <c r="B434" s="330">
        <f t="shared" si="273"/>
        <v>684.49971642761477</v>
      </c>
      <c r="C434" s="330">
        <f t="shared" si="274"/>
        <v>683.8630318465855</v>
      </c>
      <c r="D434" s="330">
        <f t="shared" si="275"/>
        <v>1.3433073401847244</v>
      </c>
      <c r="E434" s="330">
        <f t="shared" si="270"/>
        <v>134.48453738986524</v>
      </c>
      <c r="F434" s="330">
        <f t="shared" si="276"/>
        <v>134.48453738986524</v>
      </c>
      <c r="G434" s="330">
        <f t="shared" si="277"/>
        <v>87.974423722136407</v>
      </c>
      <c r="H434" s="315">
        <f t="shared" si="278"/>
        <v>0.02</v>
      </c>
      <c r="I434" s="330">
        <f t="shared" si="279"/>
        <v>0.50934766482341731</v>
      </c>
      <c r="J434" s="330">
        <f t="shared" si="245"/>
        <v>80</v>
      </c>
      <c r="K434" s="337">
        <f t="shared" si="280"/>
        <v>-1</v>
      </c>
      <c r="L434" s="325">
        <f t="shared" si="281"/>
        <v>1.3233073401847244</v>
      </c>
      <c r="M434" s="325">
        <f t="shared" si="282"/>
        <v>1.3333073401847244</v>
      </c>
      <c r="N434" s="330">
        <f t="shared" si="283"/>
        <v>-1.8781189319558189E-2</v>
      </c>
      <c r="O434" s="330">
        <f t="shared" si="284"/>
        <v>2.0905400142112729E-3</v>
      </c>
      <c r="P434" s="334">
        <f t="shared" si="271"/>
        <v>13.631098770787343</v>
      </c>
      <c r="Q434" s="330">
        <f t="shared" si="285"/>
        <v>9.9836767484581799</v>
      </c>
      <c r="R434" s="279">
        <f>IF(H434&gt;0, rate1(1,$L$52,$L$51,$L$54,L434,$L$53,$L$50,P434),"")</f>
        <v>114.47355760125157</v>
      </c>
      <c r="S434" s="325">
        <f t="shared" si="286"/>
        <v>41.71832339215532</v>
      </c>
      <c r="T434" s="325">
        <f t="shared" si="287"/>
        <v>4.6124662694674019E-4</v>
      </c>
      <c r="U434" s="330">
        <f t="shared" si="288"/>
        <v>1.3433073401847244</v>
      </c>
      <c r="V434" s="338">
        <f t="shared" si="289"/>
        <v>1.3433073401847244</v>
      </c>
      <c r="W434" s="330">
        <f t="shared" si="290"/>
        <v>1.0857047403378672E-4</v>
      </c>
      <c r="X434" s="330">
        <f t="shared" si="291"/>
        <v>12.023572247604008</v>
      </c>
      <c r="Y434" s="330">
        <f t="shared" si="272"/>
        <v>13.83633601767467</v>
      </c>
      <c r="Z434" s="110">
        <f>IF(H434&gt;0, rate1(1,$L$52,$L$51,$L$54,U434,$L$53,$L$50,Y434),"")</f>
        <v>98.494020155860881</v>
      </c>
      <c r="AA434" s="338">
        <f t="shared" si="292"/>
        <v>58.393588979005649</v>
      </c>
      <c r="AB434" s="338">
        <f t="shared" si="293"/>
        <v>-1.8916829556259564E-6</v>
      </c>
      <c r="AC434" s="330">
        <f t="shared" si="294"/>
        <v>4.6124662694674019E-4</v>
      </c>
      <c r="AD434" s="330">
        <f t="shared" si="295"/>
        <v>-43.360750695114319</v>
      </c>
      <c r="AE434" s="330">
        <f t="shared" si="296"/>
        <v>-34650887.925718218</v>
      </c>
      <c r="AF434" s="330">
        <f t="shared" si="297"/>
        <v>684.4804739916683</v>
      </c>
      <c r="AG434" s="330">
        <f t="shared" si="298"/>
        <v>683.86257059995853</v>
      </c>
      <c r="AH434" s="330">
        <f t="shared" si="299"/>
        <v>1.3233463113880444</v>
      </c>
      <c r="AI434" s="330">
        <f t="shared" si="300"/>
        <v>4.0292853355131273</v>
      </c>
      <c r="AJ434" s="330">
        <f t="shared" si="301"/>
        <v>15.264451025576417</v>
      </c>
      <c r="AK434" s="339">
        <f t="shared" si="302"/>
        <v>219.98235349871086</v>
      </c>
      <c r="AL434" s="44">
        <f t="shared" si="303"/>
        <v>4.3958395525391678</v>
      </c>
    </row>
    <row r="435" spans="2:40" ht="15" x14ac:dyDescent="0.15">
      <c r="B435" s="330">
        <f t="shared" si="273"/>
        <v>684.4804739916683</v>
      </c>
      <c r="C435" s="330">
        <f t="shared" si="274"/>
        <v>683.86257059995853</v>
      </c>
      <c r="D435" s="330">
        <f t="shared" si="275"/>
        <v>1.3233463113880444</v>
      </c>
      <c r="E435" s="330">
        <f t="shared" si="270"/>
        <v>134.48453738986524</v>
      </c>
      <c r="F435" s="330">
        <f t="shared" si="276"/>
        <v>134.48453738986524</v>
      </c>
      <c r="G435" s="330">
        <f t="shared" si="277"/>
        <v>84.052662976835194</v>
      </c>
      <c r="H435" s="315">
        <f t="shared" si="278"/>
        <v>0.02</v>
      </c>
      <c r="I435" s="330">
        <f t="shared" si="279"/>
        <v>0.49432271336781924</v>
      </c>
      <c r="J435" s="330">
        <f t="shared" si="245"/>
        <v>80</v>
      </c>
      <c r="K435" s="337">
        <f t="shared" si="280"/>
        <v>-1</v>
      </c>
      <c r="L435" s="325">
        <f t="shared" si="281"/>
        <v>1.3033463113880444</v>
      </c>
      <c r="M435" s="325">
        <f t="shared" si="282"/>
        <v>1.3133463113880444</v>
      </c>
      <c r="N435" s="330">
        <f t="shared" si="283"/>
        <v>-1.8502648742207972E-2</v>
      </c>
      <c r="O435" s="330">
        <f t="shared" si="284"/>
        <v>2.0905400142112729E-3</v>
      </c>
      <c r="P435" s="334">
        <f t="shared" si="271"/>
        <v>13.358542973609282</v>
      </c>
      <c r="Q435" s="330">
        <f t="shared" si="285"/>
        <v>6.0024256681833066</v>
      </c>
      <c r="R435" s="279">
        <f>IF(H435&gt;0, rate1(1,$L$52,$L$51,$L$54,L435,$L$53,$L$50,P435),"")</f>
        <v>135.11024242332161</v>
      </c>
      <c r="S435" s="325">
        <f t="shared" si="286"/>
        <v>21.251032367664056</v>
      </c>
      <c r="T435" s="325">
        <f t="shared" si="287"/>
        <v>9.1366446936069171E-4</v>
      </c>
      <c r="U435" s="330">
        <f t="shared" si="288"/>
        <v>1.3233463113880444</v>
      </c>
      <c r="V435" s="338">
        <f t="shared" si="289"/>
        <v>1.3233463113880444</v>
      </c>
      <c r="W435" s="330">
        <f t="shared" si="290"/>
        <v>1.0536781656744765E-4</v>
      </c>
      <c r="X435" s="330">
        <f t="shared" si="291"/>
        <v>7.9819246301114788</v>
      </c>
      <c r="Y435" s="330">
        <f t="shared" si="272"/>
        <v>13.562745014638182</v>
      </c>
      <c r="Z435" s="110">
        <f>IF(H435&gt;0, rate1(1,$L$52,$L$51,$L$54,U435,$L$53,$L$50,Y435),"")</f>
        <v>119.7106104702264</v>
      </c>
      <c r="AA435" s="338">
        <f t="shared" si="292"/>
        <v>31.894550983904054</v>
      </c>
      <c r="AB435" s="338">
        <f t="shared" si="293"/>
        <v>-3.4105631320663596E-6</v>
      </c>
      <c r="AC435" s="330">
        <f t="shared" si="294"/>
        <v>9.1366446936069171E-4</v>
      </c>
      <c r="AD435" s="330">
        <f t="shared" si="295"/>
        <v>-21.889873876779273</v>
      </c>
      <c r="AE435" s="330">
        <f t="shared" si="296"/>
        <v>31232.385680788961</v>
      </c>
      <c r="AF435" s="330">
        <f t="shared" si="297"/>
        <v>684.46105767845677</v>
      </c>
      <c r="AG435" s="330">
        <f t="shared" si="298"/>
        <v>683.86165693548912</v>
      </c>
      <c r="AH435" s="330">
        <f t="shared" si="299"/>
        <v>1.3033824234952298</v>
      </c>
      <c r="AI435" s="330">
        <f t="shared" si="300"/>
        <v>6.7623627415162018</v>
      </c>
      <c r="AJ435" s="330">
        <f t="shared" si="301"/>
        <v>15.266329459671283</v>
      </c>
      <c r="AK435" s="339">
        <f t="shared" si="302"/>
        <v>219.98270797276626</v>
      </c>
      <c r="AL435" s="44">
        <f t="shared" si="303"/>
        <v>4.3961618953660091</v>
      </c>
    </row>
    <row r="436" spans="2:40" ht="15" x14ac:dyDescent="0.15">
      <c r="B436" s="330">
        <f t="shared" si="273"/>
        <v>684.46105767845677</v>
      </c>
      <c r="C436" s="330">
        <f t="shared" si="274"/>
        <v>683.86165693548912</v>
      </c>
      <c r="D436" s="330">
        <f t="shared" si="275"/>
        <v>1.3033824234952298</v>
      </c>
      <c r="E436" s="330">
        <f t="shared" si="270"/>
        <v>134.48453738986524</v>
      </c>
      <c r="F436" s="330">
        <f t="shared" si="276"/>
        <v>134.48453738986524</v>
      </c>
      <c r="G436" s="330">
        <f t="shared" si="277"/>
        <v>80.248676655995169</v>
      </c>
      <c r="H436" s="315">
        <f t="shared" si="278"/>
        <v>0.02</v>
      </c>
      <c r="I436" s="330">
        <f t="shared" si="279"/>
        <v>0.47952059437411665</v>
      </c>
      <c r="J436" s="330">
        <f t="shared" si="245"/>
        <v>80</v>
      </c>
      <c r="K436" s="337">
        <f t="shared" si="280"/>
        <v>-1</v>
      </c>
      <c r="L436" s="325">
        <f t="shared" si="281"/>
        <v>1.2833824234952298</v>
      </c>
      <c r="M436" s="325">
        <f t="shared" si="282"/>
        <v>1.2933824234952298</v>
      </c>
      <c r="N436" s="330">
        <f t="shared" si="283"/>
        <v>-1.8224020311613742E-2</v>
      </c>
      <c r="O436" s="330">
        <f t="shared" si="284"/>
        <v>2.0905400142112729E-3</v>
      </c>
      <c r="P436" s="334">
        <f t="shared" si="271"/>
        <v>13.087333927253423</v>
      </c>
      <c r="Q436" s="330">
        <f t="shared" si="285"/>
        <v>2.1398279466510104</v>
      </c>
      <c r="R436" s="279">
        <f>IF(H436&gt;0, rate1(1,$L$52,$L$51,$L$54,L436,$L$53,$L$50,P436),"")</f>
        <v>155.01149245406256</v>
      </c>
      <c r="S436" s="325">
        <f t="shared" si="286"/>
        <v>6.6032307337615013</v>
      </c>
      <c r="T436" s="325">
        <f t="shared" si="287"/>
        <v>3.2524129698617258E-3</v>
      </c>
      <c r="U436" s="330">
        <f t="shared" si="288"/>
        <v>1.3033824234952298</v>
      </c>
      <c r="V436" s="338">
        <f t="shared" si="289"/>
        <v>1.3033824234952298</v>
      </c>
      <c r="W436" s="330">
        <f t="shared" si="290"/>
        <v>1.0221265716103822E-4</v>
      </c>
      <c r="X436" s="330">
        <f t="shared" si="291"/>
        <v>4.0598295061940775</v>
      </c>
      <c r="Y436" s="330">
        <f t="shared" si="272"/>
        <v>13.290490041506622</v>
      </c>
      <c r="Z436" s="110">
        <f>IF(H436&gt;0, rate1(1,$L$52,$L$51,$L$54,U436,$L$53,$L$50,Y436),"")</f>
        <v>140.16217415688072</v>
      </c>
      <c r="AA436" s="338">
        <f t="shared" si="292"/>
        <v>13.85538140861672</v>
      </c>
      <c r="AB436" s="338">
        <f t="shared" si="293"/>
        <v>-7.9509626289677404E-6</v>
      </c>
      <c r="AC436" s="330">
        <f t="shared" si="294"/>
        <v>3.2524129698617258E-3</v>
      </c>
      <c r="AD436" s="330">
        <f t="shared" si="295"/>
        <v>-6.1492806065308141</v>
      </c>
      <c r="AE436" s="330">
        <f t="shared" si="296"/>
        <v>7556.5533765912805</v>
      </c>
      <c r="AF436" s="330">
        <f t="shared" si="297"/>
        <v>684.4395812451753</v>
      </c>
      <c r="AG436" s="330">
        <f t="shared" si="298"/>
        <v>683.85840452251921</v>
      </c>
      <c r="AH436" s="330">
        <f t="shared" si="299"/>
        <v>1.2834156400875238</v>
      </c>
      <c r="AI436" s="330">
        <f t="shared" si="300"/>
        <v>20.981753793678067</v>
      </c>
      <c r="AJ436" s="330">
        <f t="shared" si="301"/>
        <v>15.272157724613971</v>
      </c>
      <c r="AK436" s="339">
        <f t="shared" si="302"/>
        <v>219.98327636736269</v>
      </c>
      <c r="AL436" s="44">
        <f t="shared" si="303"/>
        <v>4.3967028843853306</v>
      </c>
    </row>
    <row r="437" spans="2:40" ht="15" x14ac:dyDescent="0.15">
      <c r="B437" s="330">
        <f t="shared" si="273"/>
        <v>684.4395812451753</v>
      </c>
      <c r="C437" s="330">
        <f t="shared" si="274"/>
        <v>683.85840452251921</v>
      </c>
      <c r="D437" s="330">
        <f t="shared" si="275"/>
        <v>1.2834156400875238</v>
      </c>
      <c r="E437" s="330">
        <f t="shared" si="270"/>
        <v>134.48453738986524</v>
      </c>
      <c r="F437" s="330">
        <f t="shared" si="276"/>
        <v>134.48453738986524</v>
      </c>
      <c r="G437" s="330">
        <f t="shared" si="277"/>
        <v>76.560695862289379</v>
      </c>
      <c r="H437" s="315">
        <f t="shared" si="278"/>
        <v>0.02</v>
      </c>
      <c r="I437" s="330">
        <f t="shared" si="279"/>
        <v>0.46494137812487679</v>
      </c>
      <c r="J437" s="330">
        <f t="shared" si="245"/>
        <v>80</v>
      </c>
      <c r="K437" s="337">
        <f t="shared" si="280"/>
        <v>-1</v>
      </c>
      <c r="L437" s="325">
        <f t="shared" si="281"/>
        <v>1.2634156400875238</v>
      </c>
      <c r="M437" s="325">
        <f t="shared" si="282"/>
        <v>1.2734156400875238</v>
      </c>
      <c r="N437" s="330">
        <f t="shared" si="283"/>
        <v>-1.7945303498756005E-2</v>
      </c>
      <c r="O437" s="330">
        <f t="shared" si="284"/>
        <v>2.0905400142112729E-3</v>
      </c>
      <c r="P437" s="334">
        <f t="shared" si="271"/>
        <v>12.81748600862746</v>
      </c>
      <c r="Q437" s="330">
        <f t="shared" si="285"/>
        <v>-1.6058847275298405</v>
      </c>
      <c r="R437" s="279">
        <f>IF(H437&gt;0, rate1(1,$L$52,$L$51,$L$54,L437,$L$53,$L$50,P437),"")</f>
        <v>174.21422722557773</v>
      </c>
      <c r="S437" s="325">
        <f t="shared" si="286"/>
        <v>-4.4093265600120288</v>
      </c>
      <c r="T437" s="325">
        <f t="shared" si="287"/>
        <v>-3.3174746060655835E-3</v>
      </c>
      <c r="U437" s="330">
        <f t="shared" si="288"/>
        <v>1.2834156400875238</v>
      </c>
      <c r="V437" s="338">
        <f t="shared" si="289"/>
        <v>1.2834156400875238</v>
      </c>
      <c r="W437" s="330">
        <f t="shared" si="290"/>
        <v>9.910501079524181E-5</v>
      </c>
      <c r="X437" s="330">
        <f t="shared" si="291"/>
        <v>0.25551884845718575</v>
      </c>
      <c r="Y437" s="330">
        <f t="shared" si="272"/>
        <v>13.019585194359083</v>
      </c>
      <c r="Z437" s="110">
        <f>IF(H437&gt;0, rate1(1,$L$52,$L$51,$L$54,U437,$L$53,$L$50,Y437),"")</f>
        <v>159.88764573169414</v>
      </c>
      <c r="AA437" s="338">
        <f t="shared" si="292"/>
        <v>0.76445081702253626</v>
      </c>
      <c r="AB437" s="338">
        <f t="shared" si="293"/>
        <v>4.2074020186571274E-4</v>
      </c>
      <c r="AC437" s="330">
        <f t="shared" si="294"/>
        <v>4.2074020186571274E-4</v>
      </c>
      <c r="AD437" s="330">
        <f t="shared" si="295"/>
        <v>-47.535272149684857</v>
      </c>
      <c r="AE437" s="330">
        <f t="shared" si="296"/>
        <v>-22534.312950358519</v>
      </c>
      <c r="AF437" s="330">
        <f t="shared" si="297"/>
        <v>684.42121520147464</v>
      </c>
      <c r="AG437" s="330">
        <f t="shared" si="298"/>
        <v>683.85798378231732</v>
      </c>
      <c r="AH437" s="330">
        <f t="shared" si="299"/>
        <v>1.2634459230175747</v>
      </c>
      <c r="AI437" s="330">
        <f t="shared" si="300"/>
        <v>2.4150737202474621</v>
      </c>
      <c r="AJ437" s="330">
        <f t="shared" si="301"/>
        <v>15.27282857842515</v>
      </c>
      <c r="AK437" s="339">
        <f t="shared" si="302"/>
        <v>219.98496012533855</v>
      </c>
      <c r="AL437" s="44">
        <f t="shared" si="303"/>
        <v>4.3983814246888251</v>
      </c>
    </row>
    <row r="438" spans="2:40" ht="15" x14ac:dyDescent="0.15">
      <c r="B438" s="330">
        <f t="shared" si="273"/>
        <v>684.42121520147464</v>
      </c>
      <c r="C438" s="330">
        <f t="shared" si="274"/>
        <v>683.85798378231732</v>
      </c>
      <c r="D438" s="330">
        <f t="shared" si="275"/>
        <v>1.2634459230175747</v>
      </c>
      <c r="E438" s="330">
        <f t="shared" si="270"/>
        <v>134.48453738986524</v>
      </c>
      <c r="F438" s="330">
        <f t="shared" si="276"/>
        <v>134.48453738986524</v>
      </c>
      <c r="G438" s="330">
        <f t="shared" si="277"/>
        <v>91.821668539256834</v>
      </c>
      <c r="H438" s="315">
        <f t="shared" si="278"/>
        <v>0.08</v>
      </c>
      <c r="I438" s="330">
        <f t="shared" si="279"/>
        <v>0.45058513532585498</v>
      </c>
      <c r="J438" s="330">
        <f t="shared" si="245"/>
        <v>80</v>
      </c>
      <c r="K438" s="337">
        <f t="shared" si="280"/>
        <v>1</v>
      </c>
      <c r="L438" s="325">
        <f t="shared" si="281"/>
        <v>1.3434459230175748</v>
      </c>
      <c r="M438" s="325">
        <f t="shared" si="282"/>
        <v>1.3034459230175748</v>
      </c>
      <c r="N438" s="330">
        <f t="shared" si="283"/>
        <v>7.2557681964698695E-2</v>
      </c>
      <c r="O438" s="330">
        <f t="shared" si="284"/>
        <v>2.0905400142112729E-3</v>
      </c>
      <c r="P438" s="334">
        <f t="shared" si="271"/>
        <v>13.570143322279542</v>
      </c>
      <c r="Q438" s="330">
        <f t="shared" si="285"/>
        <v>4.0721160438528727</v>
      </c>
      <c r="R438" s="279">
        <f>IF(H438&gt;0, rate1(1,$L$52,$L$51,$L$54,L438,$L$53,$L$50,P438),"")</f>
        <v>119.14579044186793</v>
      </c>
      <c r="S438" s="325">
        <f t="shared" si="286"/>
        <v>16.348689973688408</v>
      </c>
      <c r="T438" s="325">
        <f t="shared" si="287"/>
        <v>-4.7272882629775682E-3</v>
      </c>
      <c r="U438" s="330">
        <f t="shared" si="288"/>
        <v>1.2634459230175747</v>
      </c>
      <c r="V438" s="338">
        <f t="shared" si="289"/>
        <v>1.2634459230175747</v>
      </c>
      <c r="W438" s="330">
        <f t="shared" si="290"/>
        <v>9.604489254333437E-5</v>
      </c>
      <c r="X438" s="330">
        <f t="shared" si="291"/>
        <v>-3.4327763912531708</v>
      </c>
      <c r="Y438" s="330">
        <f t="shared" si="272"/>
        <v>12.75004493046297</v>
      </c>
      <c r="Z438" s="110">
        <f>IF(H438&gt;0, rate1(1,$L$52,$L$51,$L$54,U438,$L$53,$L$50,Y438),"")</f>
        <v>178.9233158578308</v>
      </c>
      <c r="AA438" s="338">
        <f t="shared" si="292"/>
        <v>-9.1774091086341301</v>
      </c>
      <c r="AB438" s="338">
        <f t="shared" si="293"/>
        <v>9.437067088307721E-6</v>
      </c>
      <c r="AC438" s="330">
        <f t="shared" si="294"/>
        <v>9.437067088307721E-6</v>
      </c>
      <c r="AD438" s="330">
        <f t="shared" si="295"/>
        <v>8477.2100538649247</v>
      </c>
      <c r="AE438" s="330">
        <f t="shared" si="296"/>
        <v>39633639.158770978</v>
      </c>
      <c r="AF438" s="330">
        <f t="shared" si="297"/>
        <v>684.49376344637221</v>
      </c>
      <c r="AG438" s="330">
        <f t="shared" si="298"/>
        <v>683.85797434525023</v>
      </c>
      <c r="AH438" s="330">
        <f t="shared" si="299"/>
        <v>1.3423623447903239</v>
      </c>
      <c r="AI438" s="330">
        <f t="shared" si="300"/>
        <v>7.9206047089948453E-2</v>
      </c>
      <c r="AJ438" s="330">
        <f t="shared" si="301"/>
        <v>15.272850580104897</v>
      </c>
      <c r="AK438" s="339">
        <f t="shared" si="302"/>
        <v>219.98514502506313</v>
      </c>
      <c r="AL438" s="44">
        <f t="shared" si="303"/>
        <v>4.3985746305864453</v>
      </c>
    </row>
    <row r="439" spans="2:40" ht="15" x14ac:dyDescent="0.15">
      <c r="B439" s="330">
        <f t="shared" si="273"/>
        <v>684.49376344637221</v>
      </c>
      <c r="C439" s="330">
        <f t="shared" si="274"/>
        <v>683.85797434525023</v>
      </c>
      <c r="D439" s="330">
        <f t="shared" si="275"/>
        <v>1.3423623447903239</v>
      </c>
      <c r="E439" s="330">
        <f t="shared" si="270"/>
        <v>134.48453738986524</v>
      </c>
      <c r="F439" s="330">
        <f t="shared" si="276"/>
        <v>134.48453738986524</v>
      </c>
      <c r="G439" s="330">
        <f t="shared" si="277"/>
        <v>87.786065103608124</v>
      </c>
      <c r="H439" s="315">
        <f t="shared" si="278"/>
        <v>0.02</v>
      </c>
      <c r="I439" s="330">
        <f t="shared" si="279"/>
        <v>0.50863128089758902</v>
      </c>
      <c r="J439" s="330">
        <f t="shared" si="245"/>
        <v>80</v>
      </c>
      <c r="K439" s="337">
        <f t="shared" si="280"/>
        <v>-1</v>
      </c>
      <c r="L439" s="325">
        <f t="shared" si="281"/>
        <v>1.3223623447903239</v>
      </c>
      <c r="M439" s="325">
        <f t="shared" si="282"/>
        <v>1.3323623447903239</v>
      </c>
      <c r="N439" s="330">
        <f t="shared" si="283"/>
        <v>-1.8768003727605453E-2</v>
      </c>
      <c r="O439" s="330">
        <f t="shared" si="284"/>
        <v>2.0905400142112729E-3</v>
      </c>
      <c r="P439" s="334">
        <f t="shared" si="271"/>
        <v>13.618164391276277</v>
      </c>
      <c r="Q439" s="330">
        <f t="shared" si="285"/>
        <v>9.7924817337739682</v>
      </c>
      <c r="R439" s="279">
        <f>IF(H439&gt;0, rate1(1,$L$52,$L$51,$L$54,L439,$L$53,$L$50,P439),"")</f>
        <v>115.46776209106972</v>
      </c>
      <c r="S439" s="325">
        <f t="shared" si="286"/>
        <v>40.567060220814497</v>
      </c>
      <c r="T439" s="325">
        <f t="shared" si="287"/>
        <v>4.7433404510887641E-4</v>
      </c>
      <c r="U439" s="330">
        <f t="shared" si="288"/>
        <v>1.3423623447903239</v>
      </c>
      <c r="V439" s="338">
        <f t="shared" si="289"/>
        <v>1.3423623447903239</v>
      </c>
      <c r="W439" s="330">
        <f t="shared" si="290"/>
        <v>1.0841777255388152E-4</v>
      </c>
      <c r="X439" s="330">
        <f t="shared" si="291"/>
        <v>11.829497472427519</v>
      </c>
      <c r="Y439" s="330">
        <f t="shared" si="272"/>
        <v>13.823352863889781</v>
      </c>
      <c r="Z439" s="110">
        <f>IF(H439&gt;0, rate1(1,$L$52,$L$51,$L$54,U439,$L$53,$L$50,Y439),"")</f>
        <v>99.516379293287756</v>
      </c>
      <c r="AA439" s="338">
        <f t="shared" si="292"/>
        <v>56.860836503468441</v>
      </c>
      <c r="AB439" s="338">
        <f t="shared" si="293"/>
        <v>-1.9408547981043888E-6</v>
      </c>
      <c r="AC439" s="330">
        <f t="shared" si="294"/>
        <v>4.7433404510887641E-4</v>
      </c>
      <c r="AD439" s="330">
        <f t="shared" si="295"/>
        <v>-42.164378050091884</v>
      </c>
      <c r="AE439" s="330">
        <f t="shared" si="296"/>
        <v>-35220682.744870216</v>
      </c>
      <c r="AF439" s="330">
        <f t="shared" si="297"/>
        <v>684.47452110859945</v>
      </c>
      <c r="AG439" s="330">
        <f t="shared" si="298"/>
        <v>683.85750001120516</v>
      </c>
      <c r="AH439" s="330">
        <f t="shared" si="299"/>
        <v>1.322401181426007</v>
      </c>
      <c r="AI439" s="330">
        <f t="shared" si="300"/>
        <v>4.107934860076079</v>
      </c>
      <c r="AJ439" s="330">
        <f t="shared" si="301"/>
        <v>15.273991673121586</v>
      </c>
      <c r="AK439" s="339">
        <f t="shared" si="302"/>
        <v>219.98515229789453</v>
      </c>
      <c r="AL439" s="44">
        <f t="shared" si="303"/>
        <v>4.3985809670702123</v>
      </c>
    </row>
    <row r="440" spans="2:40" ht="15" x14ac:dyDescent="0.15">
      <c r="B440" s="330">
        <f t="shared" si="273"/>
        <v>684.47452110859945</v>
      </c>
      <c r="C440" s="330">
        <f t="shared" si="274"/>
        <v>683.85750001120516</v>
      </c>
      <c r="D440" s="330">
        <f t="shared" si="275"/>
        <v>1.322401181426007</v>
      </c>
      <c r="E440" s="330">
        <f t="shared" si="270"/>
        <v>134.48453738986524</v>
      </c>
      <c r="F440" s="330">
        <f t="shared" si="276"/>
        <v>134.48453738986524</v>
      </c>
      <c r="G440" s="330">
        <f t="shared" si="277"/>
        <v>83.869920291508649</v>
      </c>
      <c r="H440" s="315">
        <f t="shared" si="278"/>
        <v>0.02</v>
      </c>
      <c r="I440" s="330">
        <f t="shared" si="279"/>
        <v>0.49361687791542863</v>
      </c>
      <c r="J440" s="330">
        <f t="shared" si="245"/>
        <v>80</v>
      </c>
      <c r="K440" s="337">
        <f t="shared" si="280"/>
        <v>-1</v>
      </c>
      <c r="L440" s="325">
        <f t="shared" si="281"/>
        <v>1.302401181426007</v>
      </c>
      <c r="M440" s="325">
        <f t="shared" si="282"/>
        <v>1.312401181426007</v>
      </c>
      <c r="N440" s="330">
        <f t="shared" si="283"/>
        <v>-1.8489459002409392E-2</v>
      </c>
      <c r="O440" s="330">
        <f t="shared" si="284"/>
        <v>2.0905400142112729E-3</v>
      </c>
      <c r="P440" s="334">
        <f t="shared" si="271"/>
        <v>13.345672037401565</v>
      </c>
      <c r="Q440" s="330">
        <f t="shared" si="285"/>
        <v>5.8168881868532623</v>
      </c>
      <c r="R440" s="279">
        <f>IF(H440&gt;0, rate1(1,$L$52,$L$51,$L$54,L440,$L$53,$L$50,P440),"")</f>
        <v>136.06875625314024</v>
      </c>
      <c r="S440" s="325">
        <f t="shared" si="286"/>
        <v>20.449081982729023</v>
      </c>
      <c r="T440" s="325">
        <f t="shared" si="287"/>
        <v>9.5065972876397014E-4</v>
      </c>
      <c r="U440" s="330">
        <f t="shared" si="288"/>
        <v>1.322401181426007</v>
      </c>
      <c r="V440" s="338">
        <f t="shared" si="289"/>
        <v>1.322401181426007</v>
      </c>
      <c r="W440" s="330">
        <f t="shared" si="290"/>
        <v>1.0521736355628697E-4</v>
      </c>
      <c r="X440" s="330">
        <f t="shared" si="291"/>
        <v>7.793549951647492</v>
      </c>
      <c r="Y440" s="330">
        <f t="shared" si="272"/>
        <v>13.549824802737005</v>
      </c>
      <c r="Z440" s="110">
        <f>IF(H440&gt;0, rate1(1,$L$52,$L$51,$L$54,U440,$L$53,$L$50,Y440),"")</f>
        <v>120.69582982585656</v>
      </c>
      <c r="AA440" s="338">
        <f t="shared" si="292"/>
        <v>30.887629103473337</v>
      </c>
      <c r="AB440" s="338">
        <f t="shared" si="293"/>
        <v>-3.520431921582543E-6</v>
      </c>
      <c r="AC440" s="330">
        <f t="shared" si="294"/>
        <v>9.5065972876397014E-4</v>
      </c>
      <c r="AD440" s="330">
        <f t="shared" si="295"/>
        <v>-21.038021696789052</v>
      </c>
      <c r="AE440" s="330">
        <f t="shared" si="296"/>
        <v>29651.156012963682</v>
      </c>
      <c r="AF440" s="330">
        <f t="shared" si="297"/>
        <v>684.45508098986829</v>
      </c>
      <c r="AG440" s="330">
        <f t="shared" si="298"/>
        <v>683.85654935147636</v>
      </c>
      <c r="AH440" s="330">
        <f t="shared" si="299"/>
        <v>1.3024371572788773</v>
      </c>
      <c r="AI440" s="330">
        <f t="shared" si="300"/>
        <v>6.9866129076345587</v>
      </c>
      <c r="AJ440" s="330">
        <f t="shared" si="301"/>
        <v>15.275932398929262</v>
      </c>
      <c r="AK440" s="339">
        <f t="shared" si="302"/>
        <v>219.98551291733159</v>
      </c>
      <c r="AL440" s="44">
        <f t="shared" si="303"/>
        <v>4.3989096018590184</v>
      </c>
    </row>
    <row r="441" spans="2:40" ht="15" x14ac:dyDescent="0.15">
      <c r="B441" s="330">
        <f t="shared" si="273"/>
        <v>684.45508098986829</v>
      </c>
      <c r="C441" s="330">
        <f t="shared" si="274"/>
        <v>683.85654935147636</v>
      </c>
      <c r="D441" s="330">
        <f t="shared" si="275"/>
        <v>1.3024371572788773</v>
      </c>
      <c r="E441" s="330">
        <f t="shared" si="270"/>
        <v>134.48453738986524</v>
      </c>
      <c r="F441" s="330">
        <f t="shared" si="276"/>
        <v>134.48453738986524</v>
      </c>
      <c r="G441" s="330">
        <f t="shared" si="277"/>
        <v>80.071466178107755</v>
      </c>
      <c r="H441" s="315">
        <f t="shared" si="278"/>
        <v>0.02</v>
      </c>
      <c r="I441" s="330">
        <f t="shared" si="279"/>
        <v>0.47882531071354606</v>
      </c>
      <c r="J441" s="330">
        <f t="shared" si="245"/>
        <v>80</v>
      </c>
      <c r="K441" s="337">
        <f t="shared" si="280"/>
        <v>-1</v>
      </c>
      <c r="L441" s="325">
        <f t="shared" si="281"/>
        <v>1.2824371572788773</v>
      </c>
      <c r="M441" s="325">
        <f t="shared" si="282"/>
        <v>1.2924371572788773</v>
      </c>
      <c r="N441" s="330">
        <f t="shared" si="283"/>
        <v>-1.8210826399454261E-2</v>
      </c>
      <c r="O441" s="330">
        <f t="shared" si="284"/>
        <v>2.0905400142112729E-3</v>
      </c>
      <c r="P441" s="334">
        <f t="shared" si="271"/>
        <v>13.074527106836307</v>
      </c>
      <c r="Q441" s="330">
        <f t="shared" si="285"/>
        <v>1.9598643006119119</v>
      </c>
      <c r="R441" s="279">
        <f>IF(H441&gt;0, rate1(1,$L$52,$L$51,$L$54,L441,$L$53,$L$50,P441),"")</f>
        <v>155.93612264630352</v>
      </c>
      <c r="S441" s="325">
        <f t="shared" si="286"/>
        <v>6.0120251168050149</v>
      </c>
      <c r="T441" s="325">
        <f t="shared" si="287"/>
        <v>3.633426803547825E-3</v>
      </c>
      <c r="U441" s="330">
        <f t="shared" si="288"/>
        <v>1.3024371572788773</v>
      </c>
      <c r="V441" s="338">
        <f t="shared" si="289"/>
        <v>1.3024371572788773</v>
      </c>
      <c r="W441" s="330">
        <f t="shared" si="290"/>
        <v>1.0206445332694436E-4</v>
      </c>
      <c r="X441" s="330">
        <f t="shared" si="291"/>
        <v>3.8770712397878953</v>
      </c>
      <c r="Y441" s="330">
        <f t="shared" si="272"/>
        <v>13.27763343094086</v>
      </c>
      <c r="Z441" s="110">
        <f>IF(H441&gt;0, rate1(1,$L$52,$L$51,$L$54,U441,$L$53,$L$50,Y441),"")</f>
        <v>141.11216018425336</v>
      </c>
      <c r="AA441" s="338">
        <f t="shared" si="292"/>
        <v>13.142586868204258</v>
      </c>
      <c r="AB441" s="338">
        <f t="shared" si="293"/>
        <v>-8.4054950098156845E-6</v>
      </c>
      <c r="AC441" s="330">
        <f t="shared" si="294"/>
        <v>3.633426803547825E-3</v>
      </c>
      <c r="AD441" s="330">
        <f t="shared" si="295"/>
        <v>-5.5044455499891152</v>
      </c>
      <c r="AE441" s="330">
        <f t="shared" si="296"/>
        <v>6777.1740508424564</v>
      </c>
      <c r="AF441" s="330">
        <f t="shared" si="297"/>
        <v>684.43323673666532</v>
      </c>
      <c r="AG441" s="330">
        <f t="shared" si="298"/>
        <v>683.85291592467286</v>
      </c>
      <c r="AH441" s="330">
        <f t="shared" si="299"/>
        <v>1.282470235850534</v>
      </c>
      <c r="AI441" s="330">
        <f t="shared" si="300"/>
        <v>23.300738417032559</v>
      </c>
      <c r="AJ441" s="330">
        <f t="shared" si="301"/>
        <v>15.282404826267326</v>
      </c>
      <c r="AK441" s="339">
        <f t="shared" si="302"/>
        <v>219.98609888399926</v>
      </c>
      <c r="AL441" s="44">
        <f t="shared" si="303"/>
        <v>4.399468530891629</v>
      </c>
    </row>
    <row r="442" spans="2:40" ht="15" x14ac:dyDescent="0.15">
      <c r="B442" s="330">
        <f t="shared" si="273"/>
        <v>684.43323673666532</v>
      </c>
      <c r="C442" s="330">
        <f t="shared" si="274"/>
        <v>683.85291592467286</v>
      </c>
      <c r="D442" s="330">
        <f t="shared" si="275"/>
        <v>1.282470235850534</v>
      </c>
      <c r="E442" s="330">
        <f t="shared" si="270"/>
        <v>134.48453738986524</v>
      </c>
      <c r="F442" s="330">
        <f t="shared" si="276"/>
        <v>134.48453738986524</v>
      </c>
      <c r="G442" s="330">
        <f t="shared" si="277"/>
        <v>76.388933817624633</v>
      </c>
      <c r="H442" s="315">
        <f t="shared" si="278"/>
        <v>0.02</v>
      </c>
      <c r="I442" s="330">
        <f t="shared" si="279"/>
        <v>0.46425664959397184</v>
      </c>
      <c r="J442" s="330">
        <f t="shared" si="245"/>
        <v>80</v>
      </c>
      <c r="K442" s="337">
        <f t="shared" si="280"/>
        <v>-1</v>
      </c>
      <c r="L442" s="325">
        <f t="shared" si="281"/>
        <v>1.262470235850534</v>
      </c>
      <c r="M442" s="325">
        <f t="shared" si="282"/>
        <v>1.272470235850534</v>
      </c>
      <c r="N442" s="330">
        <f t="shared" si="283"/>
        <v>-1.7932105388592134E-2</v>
      </c>
      <c r="O442" s="330">
        <f t="shared" si="284"/>
        <v>2.0905400142112729E-3</v>
      </c>
      <c r="P442" s="334">
        <f t="shared" si="271"/>
        <v>12.804743993808918</v>
      </c>
      <c r="Q442" s="330">
        <f t="shared" si="285"/>
        <v>-1.7803582847064661</v>
      </c>
      <c r="R442" s="279">
        <f>IF(H442&gt;0, rate1(1,$L$52,$L$51,$L$54,L442,$L$53,$L$50,P442),"")</f>
        <v>175.10665866222467</v>
      </c>
      <c r="S442" s="325">
        <f t="shared" si="286"/>
        <v>-4.8634702563943417</v>
      </c>
      <c r="T442" s="325">
        <f t="shared" si="287"/>
        <v>-3.0582751518243786E-3</v>
      </c>
      <c r="U442" s="330">
        <f t="shared" si="288"/>
        <v>1.282470235850534</v>
      </c>
      <c r="V442" s="338">
        <f t="shared" si="289"/>
        <v>1.282470235850534</v>
      </c>
      <c r="W442" s="330">
        <f t="shared" si="290"/>
        <v>9.8959056850533855E-5</v>
      </c>
      <c r="X442" s="330">
        <f t="shared" si="291"/>
        <v>7.8293261168241202E-2</v>
      </c>
      <c r="Y442" s="330">
        <f t="shared" si="272"/>
        <v>13.006792861349089</v>
      </c>
      <c r="Z442" s="110">
        <f>IF(H442&gt;0, rate1(1,$L$52,$L$51,$L$54,U442,$L$53,$L$50,Y442),"")</f>
        <v>160.80417443337157</v>
      </c>
      <c r="AA442" s="338">
        <f t="shared" si="292"/>
        <v>0.23289951270386425</v>
      </c>
      <c r="AB442" s="338">
        <f t="shared" si="293"/>
        <v>1.2900403335597301E-4</v>
      </c>
      <c r="AC442" s="330">
        <f t="shared" si="294"/>
        <v>1.2900403335597301E-4</v>
      </c>
      <c r="AD442" s="330">
        <f t="shared" si="295"/>
        <v>-155.03391234917524</v>
      </c>
      <c r="AE442" s="330">
        <f t="shared" si="296"/>
        <v>-79485.563074024656</v>
      </c>
      <c r="AF442" s="330">
        <f t="shared" si="297"/>
        <v>684.41517562724334</v>
      </c>
      <c r="AG442" s="330">
        <f t="shared" si="298"/>
        <v>683.85278692063946</v>
      </c>
      <c r="AH442" s="330">
        <f t="shared" si="299"/>
        <v>1.2625003789092661</v>
      </c>
      <c r="AI442" s="330">
        <f t="shared" si="300"/>
        <v>0.73671689210184632</v>
      </c>
      <c r="AJ442" s="330">
        <f t="shared" si="301"/>
        <v>15.282609469848465</v>
      </c>
      <c r="AK442" s="339">
        <f t="shared" si="302"/>
        <v>219.98796460828734</v>
      </c>
      <c r="AL442" s="44">
        <f t="shared" si="303"/>
        <v>4.4013325899649915</v>
      </c>
    </row>
    <row r="443" spans="2:40" ht="15" x14ac:dyDescent="0.15">
      <c r="B443" s="330">
        <f t="shared" si="273"/>
        <v>684.41517562724334</v>
      </c>
      <c r="C443" s="330">
        <f t="shared" si="274"/>
        <v>683.85278692063946</v>
      </c>
      <c r="D443" s="330">
        <f t="shared" si="275"/>
        <v>1.2625003789092661</v>
      </c>
      <c r="E443" s="330">
        <f t="shared" si="270"/>
        <v>134.48453738986524</v>
      </c>
      <c r="F443" s="330">
        <f t="shared" si="276"/>
        <v>134.48453738986524</v>
      </c>
      <c r="G443" s="330">
        <f t="shared" si="277"/>
        <v>91.627582289513683</v>
      </c>
      <c r="H443" s="315">
        <f t="shared" si="278"/>
        <v>0.08</v>
      </c>
      <c r="I443" s="330">
        <f t="shared" si="279"/>
        <v>0.44991096528310665</v>
      </c>
      <c r="J443" s="330">
        <f t="shared" si="245"/>
        <v>80</v>
      </c>
      <c r="K443" s="337">
        <f t="shared" si="280"/>
        <v>1</v>
      </c>
      <c r="L443" s="325">
        <f t="shared" si="281"/>
        <v>1.3425003789092662</v>
      </c>
      <c r="M443" s="325">
        <f t="shared" si="282"/>
        <v>1.3025003789092662</v>
      </c>
      <c r="N443" s="330">
        <f t="shared" si="283"/>
        <v>7.2504154107975172E-2</v>
      </c>
      <c r="O443" s="330">
        <f t="shared" si="284"/>
        <v>2.0905400142112729E-3</v>
      </c>
      <c r="P443" s="334">
        <f t="shared" si="271"/>
        <v>13.55722048596018</v>
      </c>
      <c r="Q443" s="330">
        <f t="shared" si="285"/>
        <v>3.8892862689186387</v>
      </c>
      <c r="R443" s="279">
        <f>IF(H443&gt;0, rate1(1,$L$52,$L$51,$L$54,L443,$L$53,$L$50,P443),"")</f>
        <v>120.13206011962073</v>
      </c>
      <c r="S443" s="325">
        <f t="shared" si="286"/>
        <v>15.486472331865171</v>
      </c>
      <c r="T443" s="325">
        <f t="shared" si="287"/>
        <v>-5.0049558268572677E-3</v>
      </c>
      <c r="U443" s="330">
        <f t="shared" si="288"/>
        <v>1.2625003789092661</v>
      </c>
      <c r="V443" s="338">
        <f t="shared" si="289"/>
        <v>1.2625003789092661</v>
      </c>
      <c r="W443" s="330">
        <f t="shared" si="290"/>
        <v>9.5901189201885728E-5</v>
      </c>
      <c r="X443" s="330">
        <f t="shared" si="291"/>
        <v>-3.6045530807506339</v>
      </c>
      <c r="Y443" s="330">
        <f t="shared" si="272"/>
        <v>12.737317568700867</v>
      </c>
      <c r="Z443" s="110">
        <f>IF(H443&gt;0, rate1(1,$L$52,$L$51,$L$54,U443,$L$53,$L$50,Y443),"")</f>
        <v>179.80804366493555</v>
      </c>
      <c r="AA443" s="338">
        <f t="shared" si="292"/>
        <v>-9.5892319744309642</v>
      </c>
      <c r="AB443" s="338">
        <f t="shared" si="293"/>
        <v>9.056482040760958E-6</v>
      </c>
      <c r="AC443" s="330">
        <f t="shared" si="294"/>
        <v>9.056482040760958E-6</v>
      </c>
      <c r="AD443" s="330">
        <f t="shared" si="295"/>
        <v>8833.4520667009583</v>
      </c>
      <c r="AE443" s="330">
        <f t="shared" si="296"/>
        <v>130210813.03688616</v>
      </c>
      <c r="AF443" s="330">
        <f t="shared" si="297"/>
        <v>684.4876707248693</v>
      </c>
      <c r="AG443" s="330">
        <f t="shared" si="298"/>
        <v>683.85277786415747</v>
      </c>
      <c r="AH443" s="330">
        <f t="shared" si="299"/>
        <v>1.3414158802663168</v>
      </c>
      <c r="AI443" s="330">
        <f t="shared" si="300"/>
        <v>7.538771941264491E-2</v>
      </c>
      <c r="AJ443" s="330">
        <f t="shared" si="301"/>
        <v>15.282630410881636</v>
      </c>
      <c r="AK443" s="339">
        <f t="shared" si="302"/>
        <v>219.98802088530525</v>
      </c>
      <c r="AL443" s="44">
        <f t="shared" si="303"/>
        <v>4.4013915273163597</v>
      </c>
    </row>
    <row r="444" spans="2:40" ht="15" x14ac:dyDescent="0.15">
      <c r="B444" s="330">
        <f t="shared" si="273"/>
        <v>684.4876707248693</v>
      </c>
      <c r="C444" s="330">
        <f t="shared" si="274"/>
        <v>683.85277786415747</v>
      </c>
      <c r="D444" s="330">
        <f t="shared" si="275"/>
        <v>1.3414158802663168</v>
      </c>
      <c r="E444" s="330">
        <f t="shared" si="270"/>
        <v>134.48453738986524</v>
      </c>
      <c r="F444" s="330">
        <f t="shared" si="276"/>
        <v>134.48453738986524</v>
      </c>
      <c r="G444" s="330">
        <f t="shared" si="277"/>
        <v>87.597683317363135</v>
      </c>
      <c r="H444" s="315">
        <f t="shared" si="278"/>
        <v>0.02</v>
      </c>
      <c r="I444" s="330">
        <f t="shared" si="279"/>
        <v>0.50791428856946375</v>
      </c>
      <c r="J444" s="330">
        <f t="shared" si="245"/>
        <v>80</v>
      </c>
      <c r="K444" s="337">
        <f t="shared" si="280"/>
        <v>-1</v>
      </c>
      <c r="L444" s="325">
        <f t="shared" si="281"/>
        <v>1.3214158802663167</v>
      </c>
      <c r="M444" s="325">
        <f t="shared" si="282"/>
        <v>1.3314158802663167</v>
      </c>
      <c r="N444" s="330">
        <f t="shared" si="283"/>
        <v>-1.8754797529066058E-2</v>
      </c>
      <c r="O444" s="330">
        <f t="shared" si="284"/>
        <v>2.0905400142112729E-3</v>
      </c>
      <c r="P444" s="334">
        <f t="shared" si="271"/>
        <v>13.605212986096102</v>
      </c>
      <c r="Q444" s="330">
        <f t="shared" si="285"/>
        <v>9.6012611343677747</v>
      </c>
      <c r="R444" s="279">
        <f>IF(H444&gt;0, rate1(1,$L$52,$L$51,$L$54,L444,$L$53,$L$50,P444),"")</f>
        <v>116.46176906610231</v>
      </c>
      <c r="S444" s="325">
        <f t="shared" si="286"/>
        <v>39.435414894172496</v>
      </c>
      <c r="T444" s="325">
        <f t="shared" si="287"/>
        <v>4.8795616180299451E-4</v>
      </c>
      <c r="U444" s="330">
        <f t="shared" si="288"/>
        <v>1.3414158802663168</v>
      </c>
      <c r="V444" s="338">
        <f t="shared" si="289"/>
        <v>1.3414158802663168</v>
      </c>
      <c r="W444" s="330">
        <f t="shared" si="290"/>
        <v>1.0826494138860276E-4</v>
      </c>
      <c r="X444" s="330">
        <f t="shared" si="291"/>
        <v>11.635394674430984</v>
      </c>
      <c r="Y444" s="330">
        <f t="shared" si="272"/>
        <v>13.810352585428815</v>
      </c>
      <c r="Z444" s="110">
        <f>IF(H444&gt;0, rate1(1,$L$52,$L$51,$L$54,U444,$L$53,$L$50,Y444),"")</f>
        <v>100.53851334924147</v>
      </c>
      <c r="AA444" s="338">
        <f t="shared" si="292"/>
        <v>55.359247167662005</v>
      </c>
      <c r="AB444" s="338">
        <f t="shared" si="293"/>
        <v>-1.9916563791745987E-6</v>
      </c>
      <c r="AC444" s="330">
        <f t="shared" si="294"/>
        <v>4.8795616180299451E-4</v>
      </c>
      <c r="AD444" s="330">
        <f t="shared" si="295"/>
        <v>-40.987288542684134</v>
      </c>
      <c r="AE444" s="330">
        <f t="shared" si="296"/>
        <v>-35711121.095878907</v>
      </c>
      <c r="AF444" s="330">
        <f t="shared" si="297"/>
        <v>684.46842797117847</v>
      </c>
      <c r="AG444" s="330">
        <f t="shared" si="298"/>
        <v>683.85228990799567</v>
      </c>
      <c r="AH444" s="330">
        <f t="shared" si="299"/>
        <v>1.3214545820480488</v>
      </c>
      <c r="AI444" s="330">
        <f t="shared" si="300"/>
        <v>4.1898398565973736</v>
      </c>
      <c r="AJ444" s="330">
        <f t="shared" si="301"/>
        <v>15.283794255286246</v>
      </c>
      <c r="AK444" s="339">
        <f t="shared" si="302"/>
        <v>219.98802779289971</v>
      </c>
      <c r="AL444" s="44">
        <f t="shared" si="303"/>
        <v>4.4013975583339127</v>
      </c>
    </row>
    <row r="445" spans="2:40" ht="15" x14ac:dyDescent="0.15">
      <c r="B445" s="330">
        <f t="shared" si="273"/>
        <v>684.46842797117847</v>
      </c>
      <c r="C445" s="330">
        <f t="shared" si="274"/>
        <v>683.85228990799567</v>
      </c>
      <c r="D445" s="330">
        <f t="shared" si="275"/>
        <v>1.3214545820480488</v>
      </c>
      <c r="E445" s="330">
        <f t="shared" si="270"/>
        <v>134.48453738986524</v>
      </c>
      <c r="F445" s="330">
        <f t="shared" si="276"/>
        <v>134.48453738986524</v>
      </c>
      <c r="G445" s="330">
        <f t="shared" si="277"/>
        <v>83.687159159427949</v>
      </c>
      <c r="H445" s="315">
        <f t="shared" si="278"/>
        <v>0.02</v>
      </c>
      <c r="I445" s="330">
        <f t="shared" si="279"/>
        <v>0.49291045054624194</v>
      </c>
      <c r="J445" s="330">
        <f t="shared" si="245"/>
        <v>80</v>
      </c>
      <c r="K445" s="337">
        <f t="shared" si="280"/>
        <v>-1</v>
      </c>
      <c r="L445" s="325">
        <f t="shared" si="281"/>
        <v>1.3014545820480488</v>
      </c>
      <c r="M445" s="325">
        <f t="shared" si="282"/>
        <v>1.3114545820480488</v>
      </c>
      <c r="N445" s="330">
        <f t="shared" si="283"/>
        <v>-1.8476248648467308E-2</v>
      </c>
      <c r="O445" s="330">
        <f t="shared" si="284"/>
        <v>2.0905400142112729E-3</v>
      </c>
      <c r="P445" s="334">
        <f t="shared" si="271"/>
        <v>13.332784205266023</v>
      </c>
      <c r="Q445" s="330">
        <f t="shared" si="285"/>
        <v>5.6313299074708283</v>
      </c>
      <c r="R445" s="279">
        <f>IF(H445&gt;0, rate1(1,$L$52,$L$51,$L$54,L445,$L$53,$L$50,P445),"")</f>
        <v>137.02710599449793</v>
      </c>
      <c r="S445" s="325">
        <f t="shared" si="286"/>
        <v>19.65830191534063</v>
      </c>
      <c r="T445" s="325">
        <f t="shared" si="287"/>
        <v>9.9024277409062397E-4</v>
      </c>
      <c r="U445" s="330">
        <f t="shared" si="288"/>
        <v>1.3214545820480488</v>
      </c>
      <c r="V445" s="338">
        <f t="shared" si="289"/>
        <v>1.3214545820480488</v>
      </c>
      <c r="W445" s="330">
        <f t="shared" si="290"/>
        <v>1.0506678437516292E-4</v>
      </c>
      <c r="X445" s="330">
        <f t="shared" si="291"/>
        <v>7.6051521035533227</v>
      </c>
      <c r="Y445" s="330">
        <f t="shared" si="272"/>
        <v>13.536887594518301</v>
      </c>
      <c r="Z445" s="110">
        <f>IF(H445&gt;0, rate1(1,$L$52,$L$51,$L$54,U445,$L$53,$L$50,Y445),"")</f>
        <v>121.6808602028181</v>
      </c>
      <c r="AA445" s="338">
        <f t="shared" si="292"/>
        <v>29.896968133604709</v>
      </c>
      <c r="AB445" s="338">
        <f t="shared" si="293"/>
        <v>-3.6359103103615642E-6</v>
      </c>
      <c r="AC445" s="330">
        <f t="shared" si="294"/>
        <v>9.9024277409062397E-4</v>
      </c>
      <c r="AD445" s="330">
        <f t="shared" si="295"/>
        <v>-20.19706734882941</v>
      </c>
      <c r="AE445" s="330">
        <f t="shared" si="296"/>
        <v>28129.124827554242</v>
      </c>
      <c r="AF445" s="330">
        <f t="shared" si="297"/>
        <v>684.44896147975589</v>
      </c>
      <c r="AG445" s="330">
        <f t="shared" si="298"/>
        <v>683.85129966522163</v>
      </c>
      <c r="AH445" s="330">
        <f t="shared" si="299"/>
        <v>1.3014904213535954</v>
      </c>
      <c r="AI445" s="330">
        <f t="shared" si="300"/>
        <v>7.2266196305013208</v>
      </c>
      <c r="AJ445" s="330">
        <f t="shared" si="301"/>
        <v>15.285801649628052</v>
      </c>
      <c r="AK445" s="339">
        <f t="shared" si="302"/>
        <v>219.98839481316463</v>
      </c>
      <c r="AL445" s="44">
        <f t="shared" si="303"/>
        <v>4.4017327455224402</v>
      </c>
    </row>
    <row r="446" spans="2:40" ht="15" x14ac:dyDescent="0.15">
      <c r="B446" s="330">
        <f t="shared" si="273"/>
        <v>684.44896147975589</v>
      </c>
      <c r="C446" s="330">
        <f t="shared" si="274"/>
        <v>683.85129966522163</v>
      </c>
      <c r="D446" s="330">
        <f t="shared" si="275"/>
        <v>1.3014904213535954</v>
      </c>
      <c r="E446" s="330">
        <f t="shared" si="270"/>
        <v>134.48453738986524</v>
      </c>
      <c r="F446" s="330">
        <f t="shared" si="276"/>
        <v>134.48453738986524</v>
      </c>
      <c r="G446" s="330">
        <f t="shared" si="277"/>
        <v>79.894241842450938</v>
      </c>
      <c r="H446" s="315">
        <f t="shared" si="278"/>
        <v>0.02</v>
      </c>
      <c r="I446" s="330">
        <f t="shared" si="279"/>
        <v>0.47812945162741016</v>
      </c>
      <c r="J446" s="330">
        <f t="shared" ref="J446:J509" si="304">$B$7</f>
        <v>80</v>
      </c>
      <c r="K446" s="337">
        <f t="shared" si="280"/>
        <v>-1</v>
      </c>
      <c r="L446" s="325">
        <f t="shared" si="281"/>
        <v>1.2814904213535954</v>
      </c>
      <c r="M446" s="325">
        <f t="shared" si="282"/>
        <v>1.2914904213535954</v>
      </c>
      <c r="N446" s="330">
        <f t="shared" si="283"/>
        <v>-1.8197611865500063E-2</v>
      </c>
      <c r="O446" s="330">
        <f t="shared" si="284"/>
        <v>2.0905400142112729E-3</v>
      </c>
      <c r="P446" s="334">
        <f t="shared" si="271"/>
        <v>13.061703522074003</v>
      </c>
      <c r="Q446" s="330">
        <f t="shared" si="285"/>
        <v>1.7798845112582171</v>
      </c>
      <c r="R446" s="279">
        <f>IF(H446&gt;0, rate1(1,$L$52,$L$51,$L$54,L446,$L$53,$L$50,P446),"")</f>
        <v>156.860618934684</v>
      </c>
      <c r="S446" s="325">
        <f t="shared" si="286"/>
        <v>5.4277447365575098</v>
      </c>
      <c r="T446" s="325">
        <f t="shared" si="287"/>
        <v>4.1099053690363306E-3</v>
      </c>
      <c r="U446" s="330">
        <f t="shared" si="288"/>
        <v>1.3014904213535954</v>
      </c>
      <c r="V446" s="338">
        <f t="shared" si="289"/>
        <v>1.3014904213535954</v>
      </c>
      <c r="W446" s="330">
        <f t="shared" si="290"/>
        <v>1.0191612683807527E-4</v>
      </c>
      <c r="X446" s="330">
        <f t="shared" si="291"/>
        <v>3.6942945250327455</v>
      </c>
      <c r="Y446" s="330">
        <f t="shared" si="272"/>
        <v>13.264759954211792</v>
      </c>
      <c r="Z446" s="110">
        <f>IF(H446&gt;0, rate1(1,$L$52,$L$51,$L$54,U446,$L$53,$L$50,Y446),"")</f>
        <v>142.06198983344231</v>
      </c>
      <c r="AA446" s="338">
        <f t="shared" si="292"/>
        <v>12.439276981472762</v>
      </c>
      <c r="AB446" s="338">
        <f t="shared" si="293"/>
        <v>-8.9093154229187976E-6</v>
      </c>
      <c r="AC446" s="330">
        <f t="shared" si="294"/>
        <v>4.1099053690363306E-3</v>
      </c>
      <c r="AD446" s="330">
        <f t="shared" si="295"/>
        <v>-4.866292092922202</v>
      </c>
      <c r="AE446" s="330">
        <f t="shared" si="296"/>
        <v>6011.8940962792312</v>
      </c>
      <c r="AF446" s="330">
        <f t="shared" si="297"/>
        <v>684.42665396252141</v>
      </c>
      <c r="AG446" s="330">
        <f t="shared" si="298"/>
        <v>683.84718975985254</v>
      </c>
      <c r="AH446" s="330">
        <f t="shared" si="299"/>
        <v>1.2815233616053154</v>
      </c>
      <c r="AI446" s="330">
        <f t="shared" si="300"/>
        <v>26.201001863620565</v>
      </c>
      <c r="AJ446" s="330">
        <f t="shared" si="301"/>
        <v>15.293079705701279</v>
      </c>
      <c r="AK446" s="339">
        <f t="shared" si="302"/>
        <v>219.98899958843182</v>
      </c>
      <c r="AL446" s="44">
        <f t="shared" si="303"/>
        <v>4.4023108750928799</v>
      </c>
      <c r="AM446" s="8">
        <v>0</v>
      </c>
      <c r="AN446" s="8">
        <v>0</v>
      </c>
    </row>
    <row r="447" spans="2:40" ht="15" x14ac:dyDescent="0.15">
      <c r="B447" s="330">
        <f t="shared" si="273"/>
        <v>684.42665396252141</v>
      </c>
      <c r="C447" s="330">
        <f t="shared" si="274"/>
        <v>683.84718975985254</v>
      </c>
      <c r="D447" s="330">
        <f t="shared" si="275"/>
        <v>1.2815233616053154</v>
      </c>
      <c r="E447" s="330">
        <f t="shared" ref="E447:E510" si="305">IF(H447&gt;0,IF(AND(C447&lt;$B$6,C447&gt;$K$12),bb2wang($B$6,$K$12,C447,$H$8,$H$9,I447,$H$10,$H$11,$K$10,$K$11,$H$13),E446)," ")</f>
        <v>134.48453738986524</v>
      </c>
      <c r="F447" s="330">
        <f t="shared" si="276"/>
        <v>134.48453738986524</v>
      </c>
      <c r="G447" s="330">
        <f t="shared" si="277"/>
        <v>76.217162372259438</v>
      </c>
      <c r="H447" s="315">
        <f t="shared" si="278"/>
        <v>0.02</v>
      </c>
      <c r="I447" s="330">
        <f t="shared" si="279"/>
        <v>0.46357136213509875</v>
      </c>
      <c r="J447" s="330">
        <f t="shared" si="304"/>
        <v>80</v>
      </c>
      <c r="K447" s="337">
        <f t="shared" si="280"/>
        <v>-1</v>
      </c>
      <c r="L447" s="325">
        <f t="shared" si="281"/>
        <v>1.2615233616053154</v>
      </c>
      <c r="M447" s="325">
        <f t="shared" si="282"/>
        <v>1.2715233616053154</v>
      </c>
      <c r="N447" s="330">
        <f t="shared" si="283"/>
        <v>-1.7918886648893961E-2</v>
      </c>
      <c r="O447" s="330">
        <f t="shared" si="284"/>
        <v>2.0905400142112729E-3</v>
      </c>
      <c r="P447" s="334">
        <f t="shared" ref="P447:P510" si="306">IF(H447&gt;0, $C$54*$L$55*$L$55*M447*M447/(($B$19*(B447-C447))^0.333)*1000,"")</f>
        <v>12.791985348140072</v>
      </c>
      <c r="Q447" s="330">
        <f t="shared" si="285"/>
        <v>-1.9548434623272186</v>
      </c>
      <c r="R447" s="279">
        <f>IF(H447&gt;0, rate1(1,$L$52,$L$51,$L$54,L447,$L$53,$L$50,P447),"")</f>
        <v>175.99898344927391</v>
      </c>
      <c r="S447" s="325">
        <f t="shared" si="286"/>
        <v>-5.3130431393505075</v>
      </c>
      <c r="T447" s="325">
        <f t="shared" si="287"/>
        <v>-2.8383912882207034E-3</v>
      </c>
      <c r="U447" s="330">
        <f t="shared" si="288"/>
        <v>1.2815233616053154</v>
      </c>
      <c r="V447" s="338">
        <f t="shared" si="289"/>
        <v>1.2815233616053154</v>
      </c>
      <c r="W447" s="330">
        <f t="shared" si="290"/>
        <v>9.8812983766016771E-5</v>
      </c>
      <c r="X447" s="330">
        <f t="shared" si="291"/>
        <v>-9.8946185029973321E-2</v>
      </c>
      <c r="Y447" s="330">
        <f t="shared" ref="Y447:Y510" si="307">IF(H447&gt;0, $C$54*$L$55*$L$55*V447*V447/(($B$19*(B447-C447))^0.333)*1000,"")</f>
        <v>12.993983794194254</v>
      </c>
      <c r="Z447" s="110">
        <f>IF(H447&gt;0, rate1(1,$L$52,$L$51,$L$54,U447,$L$53,$L$50,Y447),"")</f>
        <v>161.72057619493205</v>
      </c>
      <c r="AA447" s="338">
        <f t="shared" si="292"/>
        <v>-0.29266803357150528</v>
      </c>
      <c r="AB447" s="338">
        <f t="shared" si="293"/>
        <v>7.6441113417964645E-5</v>
      </c>
      <c r="AC447" s="330">
        <f t="shared" si="294"/>
        <v>7.6441113417964645E-5</v>
      </c>
      <c r="AD447" s="330">
        <f t="shared" si="295"/>
        <v>-261.63930777203649</v>
      </c>
      <c r="AE447" s="330">
        <f t="shared" si="296"/>
        <v>-122671.6502111302</v>
      </c>
      <c r="AF447" s="330">
        <f t="shared" si="297"/>
        <v>684.40865863475915</v>
      </c>
      <c r="AG447" s="330">
        <f t="shared" si="298"/>
        <v>683.84711331873916</v>
      </c>
      <c r="AH447" s="330">
        <f t="shared" si="299"/>
        <v>1.261553364486157</v>
      </c>
      <c r="AI447" s="330">
        <f t="shared" si="300"/>
        <v>0.43432701666709544</v>
      </c>
      <c r="AJ447" s="330">
        <f t="shared" si="301"/>
        <v>15.293200352094798</v>
      </c>
      <c r="AK447" s="339">
        <f t="shared" si="302"/>
        <v>219.99109289761122</v>
      </c>
      <c r="AL447" s="44">
        <f t="shared" si="303"/>
        <v>4.4044069552419698</v>
      </c>
      <c r="AM447" s="8">
        <f>AJ447/24+AM446</f>
        <v>0.63721668133728326</v>
      </c>
    </row>
    <row r="448" spans="2:40" ht="15" x14ac:dyDescent="0.15">
      <c r="B448" s="330">
        <f t="shared" si="273"/>
        <v>684.40865863475915</v>
      </c>
      <c r="C448" s="330">
        <f t="shared" si="274"/>
        <v>683.84711331873916</v>
      </c>
      <c r="D448" s="330">
        <f t="shared" si="275"/>
        <v>1.261553364486157</v>
      </c>
      <c r="E448" s="330">
        <f t="shared" si="305"/>
        <v>134.48453738986524</v>
      </c>
      <c r="F448" s="330">
        <f t="shared" si="276"/>
        <v>134.48453738986524</v>
      </c>
      <c r="G448" s="330">
        <f t="shared" si="277"/>
        <v>91.433468322635775</v>
      </c>
      <c r="H448" s="315">
        <f t="shared" si="278"/>
        <v>0.08</v>
      </c>
      <c r="I448" s="330">
        <f t="shared" si="279"/>
        <v>0.44923625281599017</v>
      </c>
      <c r="J448" s="330">
        <f t="shared" si="304"/>
        <v>80</v>
      </c>
      <c r="K448" s="337">
        <f t="shared" si="280"/>
        <v>1</v>
      </c>
      <c r="L448" s="325">
        <f t="shared" si="281"/>
        <v>1.341553364486157</v>
      </c>
      <c r="M448" s="325">
        <f t="shared" si="282"/>
        <v>1.301553364486157</v>
      </c>
      <c r="N448" s="330">
        <f t="shared" si="283"/>
        <v>7.2450543123627975E-2</v>
      </c>
      <c r="O448" s="330">
        <f t="shared" si="284"/>
        <v>2.0905400142112729E-3</v>
      </c>
      <c r="P448" s="334">
        <f t="shared" si="306"/>
        <v>13.544280652504639</v>
      </c>
      <c r="Q448" s="330">
        <f t="shared" si="285"/>
        <v>3.7064380700743698</v>
      </c>
      <c r="R448" s="279">
        <f>IF(H448&gt;0, rate1(1,$L$52,$L$51,$L$54,L448,$L$53,$L$50,P448),"")</f>
        <v>121.1181394744909</v>
      </c>
      <c r="S448" s="325">
        <f t="shared" si="286"/>
        <v>14.63824704971911</v>
      </c>
      <c r="T448" s="325">
        <f t="shared" si="287"/>
        <v>-5.3123061093925663E-3</v>
      </c>
      <c r="U448" s="330">
        <f t="shared" si="288"/>
        <v>1.261553364486157</v>
      </c>
      <c r="V448" s="338">
        <f t="shared" si="289"/>
        <v>1.261553364486157</v>
      </c>
      <c r="W448" s="330">
        <f t="shared" si="290"/>
        <v>9.5757370240479034E-5</v>
      </c>
      <c r="X448" s="330">
        <f t="shared" si="291"/>
        <v>-3.7763391717570158</v>
      </c>
      <c r="Y448" s="330">
        <f t="shared" si="307"/>
        <v>12.724573606729642</v>
      </c>
      <c r="Z448" s="110">
        <f>IF(H448&gt;0, rate1(1,$L$52,$L$51,$L$54,U448,$L$53,$L$50,Y448),"")</f>
        <v>180.6926711116206</v>
      </c>
      <c r="AA448" s="338">
        <f t="shared" si="292"/>
        <v>-9.9970524565130354</v>
      </c>
      <c r="AB448" s="338">
        <f t="shared" si="293"/>
        <v>8.7075487380954035E-6</v>
      </c>
      <c r="AC448" s="330">
        <f t="shared" si="294"/>
        <v>8.7075487380954035E-6</v>
      </c>
      <c r="AD448" s="330">
        <f t="shared" si="295"/>
        <v>9187.4306313097186</v>
      </c>
      <c r="AE448" s="330">
        <f t="shared" si="296"/>
        <v>221942886.70709932</v>
      </c>
      <c r="AF448" s="330">
        <f t="shared" si="297"/>
        <v>684.48110047033401</v>
      </c>
      <c r="AG448" s="330">
        <f t="shared" si="298"/>
        <v>683.84710461119039</v>
      </c>
      <c r="AH448" s="330">
        <f t="shared" si="299"/>
        <v>1.3404679428081514</v>
      </c>
      <c r="AI448" s="330">
        <f t="shared" si="300"/>
        <v>7.18930192940202E-2</v>
      </c>
      <c r="AJ448" s="330">
        <f t="shared" si="301"/>
        <v>15.293220322377936</v>
      </c>
      <c r="AK448" s="339">
        <f t="shared" si="302"/>
        <v>219.99112600078396</v>
      </c>
      <c r="AL448" s="44">
        <f t="shared" ref="AL448:AL511" si="308">IF(H448&gt;0, AL447+AI447*J447/1000000,"")</f>
        <v>4.4044417014033028</v>
      </c>
    </row>
    <row r="449" spans="2:38" ht="15" x14ac:dyDescent="0.15">
      <c r="B449" s="330">
        <f t="shared" si="273"/>
        <v>684.48110047033401</v>
      </c>
      <c r="C449" s="330">
        <f t="shared" si="274"/>
        <v>683.84710461119039</v>
      </c>
      <c r="D449" s="330">
        <f t="shared" si="275"/>
        <v>1.3404679428081514</v>
      </c>
      <c r="E449" s="330">
        <f t="shared" si="305"/>
        <v>134.48453738986524</v>
      </c>
      <c r="F449" s="330">
        <f t="shared" si="276"/>
        <v>134.48453738986524</v>
      </c>
      <c r="G449" s="330">
        <f t="shared" si="277"/>
        <v>87.409278670883296</v>
      </c>
      <c r="H449" s="315">
        <f t="shared" si="278"/>
        <v>0.02</v>
      </c>
      <c r="I449" s="330">
        <f t="shared" si="279"/>
        <v>0.50719668731489953</v>
      </c>
      <c r="J449" s="330">
        <f t="shared" si="304"/>
        <v>80</v>
      </c>
      <c r="K449" s="337">
        <f t="shared" si="280"/>
        <v>-1</v>
      </c>
      <c r="L449" s="325">
        <f t="shared" si="281"/>
        <v>1.3204679428081514</v>
      </c>
      <c r="M449" s="325">
        <f t="shared" si="282"/>
        <v>1.3304679428081514</v>
      </c>
      <c r="N449" s="330">
        <f t="shared" si="283"/>
        <v>-1.8741570670349983E-2</v>
      </c>
      <c r="O449" s="330">
        <f t="shared" si="284"/>
        <v>2.0905400142112729E-3</v>
      </c>
      <c r="P449" s="334">
        <f t="shared" si="306"/>
        <v>13.59224451903979</v>
      </c>
      <c r="Q449" s="330">
        <f t="shared" si="285"/>
        <v>9.4100152556409142</v>
      </c>
      <c r="R449" s="279">
        <f>IF(H449&gt;0, rate1(1,$L$52,$L$51,$L$54,L449,$L$53,$L$50,P449),"")</f>
        <v>117.45557878186736</v>
      </c>
      <c r="S449" s="325">
        <f t="shared" si="286"/>
        <v>38.322884796013959</v>
      </c>
      <c r="T449" s="325">
        <f t="shared" si="287"/>
        <v>5.0214689386366947E-4</v>
      </c>
      <c r="U449" s="330">
        <f t="shared" si="288"/>
        <v>1.3404679428081514</v>
      </c>
      <c r="V449" s="338">
        <f t="shared" si="289"/>
        <v>1.3404679428081514</v>
      </c>
      <c r="W449" s="330">
        <f t="shared" si="290"/>
        <v>1.0811198042759429E-4</v>
      </c>
      <c r="X449" s="330">
        <f t="shared" si="291"/>
        <v>11.441264156944143</v>
      </c>
      <c r="Y449" s="330">
        <f t="shared" si="307"/>
        <v>13.797335145752479</v>
      </c>
      <c r="Z449" s="110">
        <f>IF(H449&gt;0, rate1(1,$L$52,$L$51,$L$54,U449,$L$53,$L$50,Y449),"")</f>
        <v>101.56042260481674</v>
      </c>
      <c r="AA449" s="338">
        <f t="shared" si="292"/>
        <v>53.887871362397263</v>
      </c>
      <c r="AB449" s="338">
        <f t="shared" si="293"/>
        <v>-2.0441734114574482E-6</v>
      </c>
      <c r="AC449" s="330">
        <f t="shared" si="294"/>
        <v>5.0214689386366947E-4</v>
      </c>
      <c r="AD449" s="330">
        <f t="shared" si="295"/>
        <v>-39.828982802450447</v>
      </c>
      <c r="AE449" s="330">
        <f t="shared" si="296"/>
        <v>-36124809.122215085</v>
      </c>
      <c r="AF449" s="330">
        <f t="shared" si="297"/>
        <v>684.46185675276979</v>
      </c>
      <c r="AG449" s="330">
        <f t="shared" si="298"/>
        <v>683.84660246429655</v>
      </c>
      <c r="AH449" s="330">
        <f t="shared" si="299"/>
        <v>1.3205065094480153</v>
      </c>
      <c r="AI449" s="330">
        <f t="shared" si="300"/>
        <v>4.2752068405046266</v>
      </c>
      <c r="AJ449" s="330">
        <f t="shared" si="301"/>
        <v>15.294407879833631</v>
      </c>
      <c r="AK449" s="339">
        <f t="shared" si="302"/>
        <v>219.99113257421206</v>
      </c>
      <c r="AL449" s="44">
        <f t="shared" si="308"/>
        <v>4.4044474528448463</v>
      </c>
    </row>
    <row r="450" spans="2:38" ht="15" x14ac:dyDescent="0.15">
      <c r="B450" s="330">
        <f t="shared" si="273"/>
        <v>684.46185675276979</v>
      </c>
      <c r="C450" s="330">
        <f t="shared" si="274"/>
        <v>683.84660246429655</v>
      </c>
      <c r="D450" s="330">
        <f t="shared" si="275"/>
        <v>1.3205065094480153</v>
      </c>
      <c r="E450" s="330">
        <f t="shared" si="305"/>
        <v>134.48453738986524</v>
      </c>
      <c r="F450" s="330">
        <f t="shared" si="276"/>
        <v>134.48453738986524</v>
      </c>
      <c r="G450" s="330">
        <f t="shared" si="277"/>
        <v>83.504379891804263</v>
      </c>
      <c r="H450" s="315">
        <f t="shared" si="278"/>
        <v>0.02</v>
      </c>
      <c r="I450" s="330">
        <f t="shared" si="279"/>
        <v>0.49220343077859074</v>
      </c>
      <c r="J450" s="330">
        <f t="shared" si="304"/>
        <v>80</v>
      </c>
      <c r="K450" s="337">
        <f t="shared" si="280"/>
        <v>-1</v>
      </c>
      <c r="L450" s="325">
        <f t="shared" si="281"/>
        <v>1.3005065094480153</v>
      </c>
      <c r="M450" s="325">
        <f t="shared" si="282"/>
        <v>1.3105065094480153</v>
      </c>
      <c r="N450" s="330">
        <f t="shared" si="283"/>
        <v>-1.8463017626762834E-2</v>
      </c>
      <c r="O450" s="330">
        <f t="shared" si="284"/>
        <v>2.0905400142112729E-3</v>
      </c>
      <c r="P450" s="334">
        <f t="shared" si="306"/>
        <v>13.319879441425803</v>
      </c>
      <c r="Q450" s="330">
        <f t="shared" si="285"/>
        <v>5.4457511393377729</v>
      </c>
      <c r="R450" s="279">
        <f>IF(H450&gt;0, rate1(1,$L$52,$L$51,$L$54,L450,$L$53,$L$50,P450),"")</f>
        <v>137.98529187394573</v>
      </c>
      <c r="S450" s="325">
        <f t="shared" si="286"/>
        <v>18.878457641877215</v>
      </c>
      <c r="T450" s="325">
        <f t="shared" si="287"/>
        <v>1.0326963318981379E-3</v>
      </c>
      <c r="U450" s="330">
        <f t="shared" si="288"/>
        <v>1.3205065094480153</v>
      </c>
      <c r="V450" s="338">
        <f t="shared" si="289"/>
        <v>1.3205065094480153</v>
      </c>
      <c r="W450" s="330">
        <f t="shared" si="290"/>
        <v>1.0491607892104682E-4</v>
      </c>
      <c r="X450" s="330">
        <f t="shared" si="291"/>
        <v>7.4167313932306627</v>
      </c>
      <c r="Y450" s="330">
        <f t="shared" si="307"/>
        <v>13.523933353866937</v>
      </c>
      <c r="Z450" s="110">
        <f>IF(H450&gt;0, rate1(1,$L$52,$L$51,$L$54,U450,$L$53,$L$50,Y450),"")</f>
        <v>122.66570184961451</v>
      </c>
      <c r="AA450" s="338">
        <f t="shared" si="292"/>
        <v>28.922172900615315</v>
      </c>
      <c r="AB450" s="338">
        <f t="shared" si="293"/>
        <v>-3.7574467894916158E-6</v>
      </c>
      <c r="AC450" s="330">
        <f t="shared" si="294"/>
        <v>1.0326963318981379E-3</v>
      </c>
      <c r="AD450" s="330">
        <f t="shared" si="295"/>
        <v>-19.366777417751823</v>
      </c>
      <c r="AE450" s="330">
        <f t="shared" si="296"/>
        <v>26663.577154001992</v>
      </c>
      <c r="AF450" s="330">
        <f t="shared" si="297"/>
        <v>684.4423610388111</v>
      </c>
      <c r="AG450" s="330">
        <f t="shared" si="298"/>
        <v>683.84556976796466</v>
      </c>
      <c r="AH450" s="330">
        <f t="shared" si="299"/>
        <v>1.3005422119124155</v>
      </c>
      <c r="AI450" s="330">
        <f t="shared" si="300"/>
        <v>7.484104413400388</v>
      </c>
      <c r="AJ450" s="330">
        <f t="shared" si="301"/>
        <v>15.296486797726242</v>
      </c>
      <c r="AK450" s="339">
        <f t="shared" si="302"/>
        <v>219.99150626695817</v>
      </c>
      <c r="AL450" s="44">
        <f t="shared" si="308"/>
        <v>4.404789469392087</v>
      </c>
    </row>
    <row r="451" spans="2:38" ht="15" x14ac:dyDescent="0.15">
      <c r="B451" s="330">
        <f t="shared" si="273"/>
        <v>684.4423610388111</v>
      </c>
      <c r="C451" s="330">
        <f t="shared" si="274"/>
        <v>683.84556976796466</v>
      </c>
      <c r="D451" s="330">
        <f t="shared" si="275"/>
        <v>1.3005422119124155</v>
      </c>
      <c r="E451" s="330">
        <f t="shared" si="305"/>
        <v>134.48453738986524</v>
      </c>
      <c r="F451" s="330">
        <f t="shared" si="276"/>
        <v>134.48453738986524</v>
      </c>
      <c r="G451" s="330">
        <f t="shared" si="277"/>
        <v>79.717003963780911</v>
      </c>
      <c r="H451" s="315">
        <f t="shared" si="278"/>
        <v>0.02</v>
      </c>
      <c r="I451" s="330">
        <f t="shared" si="279"/>
        <v>0.4774330166771506</v>
      </c>
      <c r="J451" s="330">
        <f t="shared" si="304"/>
        <v>80</v>
      </c>
      <c r="K451" s="337">
        <f t="shared" si="280"/>
        <v>-1</v>
      </c>
      <c r="L451" s="325">
        <f t="shared" si="281"/>
        <v>1.2805422119124155</v>
      </c>
      <c r="M451" s="325">
        <f t="shared" si="282"/>
        <v>1.2905422119124155</v>
      </c>
      <c r="N451" s="330">
        <f t="shared" si="283"/>
        <v>-1.8184376656112056E-2</v>
      </c>
      <c r="O451" s="330">
        <f t="shared" si="284"/>
        <v>2.0905400142112729E-3</v>
      </c>
      <c r="P451" s="334">
        <f t="shared" si="306"/>
        <v>13.04886313763906</v>
      </c>
      <c r="Q451" s="330">
        <f t="shared" si="285"/>
        <v>1.5998888916100498</v>
      </c>
      <c r="R451" s="279">
        <f>IF(H451&gt;0, rate1(1,$L$52,$L$51,$L$54,L451,$L$53,$L$50,P451),"")</f>
        <v>157.78498152012224</v>
      </c>
      <c r="S451" s="325">
        <f t="shared" si="286"/>
        <v>4.8502673188853143</v>
      </c>
      <c r="T451" s="325">
        <f t="shared" si="287"/>
        <v>4.7228867894233877E-3</v>
      </c>
      <c r="U451" s="330">
        <f t="shared" si="288"/>
        <v>1.3005422119124155</v>
      </c>
      <c r="V451" s="338">
        <f t="shared" si="289"/>
        <v>1.3005422119124155</v>
      </c>
      <c r="W451" s="330">
        <f t="shared" si="290"/>
        <v>1.01767677600062E-4</v>
      </c>
      <c r="X451" s="330">
        <f t="shared" si="291"/>
        <v>3.5114996732226729</v>
      </c>
      <c r="Y451" s="330">
        <f t="shared" si="307"/>
        <v>13.251869575647461</v>
      </c>
      <c r="Z451" s="110">
        <f>IF(H451&gt;0, rate1(1,$L$52,$L$51,$L$54,U451,$L$53,$L$50,Y451),"")</f>
        <v>143.0116633242271</v>
      </c>
      <c r="AA451" s="338">
        <f t="shared" si="292"/>
        <v>11.745261483953334</v>
      </c>
      <c r="AB451" s="338">
        <f t="shared" si="293"/>
        <v>-9.4709354213519082E-6</v>
      </c>
      <c r="AC451" s="330">
        <f t="shared" si="294"/>
        <v>4.7228867894233877E-3</v>
      </c>
      <c r="AD451" s="330">
        <f t="shared" si="295"/>
        <v>-4.2346981606226004</v>
      </c>
      <c r="AE451" s="330">
        <f t="shared" si="296"/>
        <v>5258.2262954634498</v>
      </c>
      <c r="AF451" s="330">
        <f t="shared" si="297"/>
        <v>684.41945377536558</v>
      </c>
      <c r="AG451" s="330">
        <f t="shared" si="298"/>
        <v>683.84084688117525</v>
      </c>
      <c r="AH451" s="330">
        <f t="shared" si="299"/>
        <v>1.2805750135432779</v>
      </c>
      <c r="AI451" s="330">
        <f t="shared" si="300"/>
        <v>29.932422870177163</v>
      </c>
      <c r="AJ451" s="330">
        <f t="shared" si="301"/>
        <v>15.304801359634626</v>
      </c>
      <c r="AK451" s="339">
        <f t="shared" si="302"/>
        <v>219.99213122245627</v>
      </c>
      <c r="AL451" s="44">
        <f t="shared" si="308"/>
        <v>4.4053881977451592</v>
      </c>
    </row>
    <row r="452" spans="2:38" ht="15" x14ac:dyDescent="0.15">
      <c r="B452" s="330">
        <f t="shared" si="273"/>
        <v>684.41945377536558</v>
      </c>
      <c r="C452" s="330">
        <f t="shared" si="274"/>
        <v>683.84084688117525</v>
      </c>
      <c r="D452" s="330">
        <f t="shared" si="275"/>
        <v>1.2805750135432779</v>
      </c>
      <c r="E452" s="330">
        <f t="shared" si="305"/>
        <v>134.48453738986524</v>
      </c>
      <c r="F452" s="330">
        <f t="shared" si="276"/>
        <v>134.48453738986524</v>
      </c>
      <c r="G452" s="330">
        <f t="shared" si="277"/>
        <v>76.045381844006613</v>
      </c>
      <c r="H452" s="315">
        <f t="shared" si="278"/>
        <v>0.02</v>
      </c>
      <c r="I452" s="330">
        <f t="shared" si="279"/>
        <v>0.46288551535226363</v>
      </c>
      <c r="J452" s="330">
        <f t="shared" si="304"/>
        <v>80</v>
      </c>
      <c r="K452" s="337">
        <f t="shared" si="280"/>
        <v>-1</v>
      </c>
      <c r="L452" s="325">
        <f t="shared" si="281"/>
        <v>1.2605750135432778</v>
      </c>
      <c r="M452" s="325">
        <f t="shared" si="282"/>
        <v>1.2705750135432778</v>
      </c>
      <c r="N452" s="330">
        <f t="shared" si="283"/>
        <v>-1.7905647225988197E-2</v>
      </c>
      <c r="O452" s="330">
        <f t="shared" si="284"/>
        <v>2.0905400142112729E-3</v>
      </c>
      <c r="P452" s="334">
        <f t="shared" si="306"/>
        <v>12.779210036740761</v>
      </c>
      <c r="Q452" s="330">
        <f t="shared" si="285"/>
        <v>-2.1293399441443199</v>
      </c>
      <c r="R452" s="279">
        <f>IF(H452&gt;0, rate1(1,$L$52,$L$51,$L$54,L452,$L$53,$L$50,P452),"")</f>
        <v>176.89120176629319</v>
      </c>
      <c r="S452" s="325">
        <f t="shared" si="286"/>
        <v>-5.7581143331836646</v>
      </c>
      <c r="T452" s="325">
        <f t="shared" si="287"/>
        <v>-2.6495034477395513E-3</v>
      </c>
      <c r="U452" s="330">
        <f t="shared" si="288"/>
        <v>1.2805750135432779</v>
      </c>
      <c r="V452" s="338">
        <f t="shared" si="289"/>
        <v>1.2805750135432779</v>
      </c>
      <c r="W452" s="330">
        <f t="shared" si="290"/>
        <v>9.866679145886792E-5</v>
      </c>
      <c r="X452" s="330">
        <f t="shared" si="291"/>
        <v>-0.27619917544400607</v>
      </c>
      <c r="Y452" s="330">
        <f t="shared" si="307"/>
        <v>12.981157957663372</v>
      </c>
      <c r="Z452" s="110">
        <f>IF(H452&gt;0, rate1(1,$L$52,$L$51,$L$54,U452,$L$53,$L$50,Y452),"")</f>
        <v>162.63685121220988</v>
      </c>
      <c r="AA452" s="338">
        <f t="shared" si="292"/>
        <v>-0.81235327503958554</v>
      </c>
      <c r="AB452" s="338">
        <f t="shared" si="293"/>
        <v>5.444125757254078E-5</v>
      </c>
      <c r="AC452" s="330">
        <f t="shared" si="294"/>
        <v>5.444125757254078E-5</v>
      </c>
      <c r="AD452" s="330">
        <f t="shared" si="295"/>
        <v>-367.36844246022065</v>
      </c>
      <c r="AE452" s="330">
        <f t="shared" si="296"/>
        <v>-152023.78431095733</v>
      </c>
      <c r="AF452" s="330">
        <f t="shared" si="297"/>
        <v>684.40149368688208</v>
      </c>
      <c r="AG452" s="330">
        <f t="shared" si="298"/>
        <v>683.84079243991766</v>
      </c>
      <c r="AH452" s="330">
        <f t="shared" si="299"/>
        <v>1.2606048759385888</v>
      </c>
      <c r="AI452" s="330">
        <f t="shared" si="300"/>
        <v>0.30776690433969689</v>
      </c>
      <c r="AJ452" s="330">
        <f t="shared" si="301"/>
        <v>15.304886850441386</v>
      </c>
      <c r="AK452" s="339">
        <f t="shared" si="302"/>
        <v>219.99451734552886</v>
      </c>
      <c r="AL452" s="44">
        <f t="shared" si="308"/>
        <v>4.4077827915747738</v>
      </c>
    </row>
    <row r="453" spans="2:38" ht="15" x14ac:dyDescent="0.15">
      <c r="B453" s="330">
        <f t="shared" si="273"/>
        <v>684.40149368688208</v>
      </c>
      <c r="C453" s="330">
        <f t="shared" si="274"/>
        <v>683.84079243991766</v>
      </c>
      <c r="D453" s="330">
        <f t="shared" si="275"/>
        <v>1.2606048759385888</v>
      </c>
      <c r="E453" s="330">
        <f t="shared" si="305"/>
        <v>134.48453738986524</v>
      </c>
      <c r="F453" s="330">
        <f t="shared" si="276"/>
        <v>134.48453738986524</v>
      </c>
      <c r="G453" s="330">
        <f t="shared" si="277"/>
        <v>91.239326943061045</v>
      </c>
      <c r="H453" s="315">
        <f t="shared" si="278"/>
        <v>0.08</v>
      </c>
      <c r="I453" s="330">
        <f t="shared" si="279"/>
        <v>0.44856099757153062</v>
      </c>
      <c r="J453" s="330">
        <f t="shared" si="304"/>
        <v>80</v>
      </c>
      <c r="K453" s="337">
        <f t="shared" si="280"/>
        <v>1</v>
      </c>
      <c r="L453" s="325">
        <f t="shared" si="281"/>
        <v>1.3406048759385889</v>
      </c>
      <c r="M453" s="325">
        <f t="shared" si="282"/>
        <v>1.3006048759385889</v>
      </c>
      <c r="N453" s="330">
        <f t="shared" si="283"/>
        <v>7.2396848796492108E-2</v>
      </c>
      <c r="O453" s="330">
        <f t="shared" si="284"/>
        <v>2.0905400142112729E-3</v>
      </c>
      <c r="P453" s="334">
        <f t="shared" si="306"/>
        <v>13.531323785806389</v>
      </c>
      <c r="Q453" s="330">
        <f t="shared" si="285"/>
        <v>3.5235717587892026</v>
      </c>
      <c r="R453" s="279">
        <f>IF(H453&gt;0, rate1(1,$L$52,$L$51,$L$54,L453,$L$53,$L$50,P453),"")</f>
        <v>122.104028755485</v>
      </c>
      <c r="S453" s="325">
        <f t="shared" si="286"/>
        <v>13.803672357294156</v>
      </c>
      <c r="T453" s="325">
        <f t="shared" si="287"/>
        <v>-5.6543815536835547E-3</v>
      </c>
      <c r="U453" s="330">
        <f t="shared" si="288"/>
        <v>1.2606048759385888</v>
      </c>
      <c r="V453" s="338">
        <f t="shared" si="289"/>
        <v>1.2606048759385888</v>
      </c>
      <c r="W453" s="330">
        <f t="shared" si="290"/>
        <v>9.561343558162072E-5</v>
      </c>
      <c r="X453" s="330">
        <f t="shared" si="291"/>
        <v>-3.9481343464120755</v>
      </c>
      <c r="Y453" s="330">
        <f t="shared" si="307"/>
        <v>12.711813009775263</v>
      </c>
      <c r="Z453" s="110">
        <f>IF(H453&gt;0, rate1(1,$L$52,$L$51,$L$54,U453,$L$53,$L$50,Y453),"")</f>
        <v>181.5771983725833</v>
      </c>
      <c r="AA453" s="338">
        <f t="shared" si="292"/>
        <v>-10.400928881469246</v>
      </c>
      <c r="AB453" s="338">
        <f t="shared" si="293"/>
        <v>8.3864601363339922E-6</v>
      </c>
      <c r="AC453" s="330">
        <f t="shared" si="294"/>
        <v>8.3864601363339922E-6</v>
      </c>
      <c r="AD453" s="330">
        <f t="shared" si="295"/>
        <v>9539.1856277243005</v>
      </c>
      <c r="AE453" s="330">
        <f t="shared" si="296"/>
        <v>315356165.44559485</v>
      </c>
      <c r="AF453" s="330">
        <f t="shared" si="297"/>
        <v>684.47388214921841</v>
      </c>
      <c r="AG453" s="330">
        <f t="shared" si="298"/>
        <v>683.84078405345758</v>
      </c>
      <c r="AH453" s="330">
        <f t="shared" si="299"/>
        <v>1.3395185285942117</v>
      </c>
      <c r="AI453" s="330">
        <f t="shared" si="300"/>
        <v>6.8682910971987615E-2</v>
      </c>
      <c r="AJ453" s="330">
        <f t="shared" si="301"/>
        <v>15.304905929027768</v>
      </c>
      <c r="AK453" s="339">
        <f t="shared" si="302"/>
        <v>219.99454074978061</v>
      </c>
      <c r="AL453" s="44">
        <f t="shared" si="308"/>
        <v>4.407807412927121</v>
      </c>
    </row>
    <row r="454" spans="2:38" ht="15" x14ac:dyDescent="0.15">
      <c r="B454" s="330">
        <f t="shared" si="273"/>
        <v>684.47388214921841</v>
      </c>
      <c r="C454" s="330">
        <f t="shared" si="274"/>
        <v>683.84078405345758</v>
      </c>
      <c r="D454" s="330">
        <f t="shared" si="275"/>
        <v>1.3395185285942117</v>
      </c>
      <c r="E454" s="330">
        <f t="shared" si="305"/>
        <v>134.48453738986524</v>
      </c>
      <c r="F454" s="330">
        <f t="shared" si="276"/>
        <v>134.48453738986524</v>
      </c>
      <c r="G454" s="330">
        <f t="shared" si="277"/>
        <v>87.220851472758198</v>
      </c>
      <c r="H454" s="315">
        <f t="shared" si="278"/>
        <v>0.02</v>
      </c>
      <c r="I454" s="330">
        <f t="shared" si="279"/>
        <v>0.50647847660866319</v>
      </c>
      <c r="J454" s="330">
        <f t="shared" si="304"/>
        <v>80</v>
      </c>
      <c r="K454" s="337">
        <f t="shared" si="280"/>
        <v>-1</v>
      </c>
      <c r="L454" s="325">
        <f t="shared" si="281"/>
        <v>1.3195185285942117</v>
      </c>
      <c r="M454" s="325">
        <f t="shared" si="282"/>
        <v>1.3295185285942117</v>
      </c>
      <c r="N454" s="330">
        <f t="shared" si="283"/>
        <v>-1.8728323097629618E-2</v>
      </c>
      <c r="O454" s="330">
        <f t="shared" si="284"/>
        <v>2.0905400142112729E-3</v>
      </c>
      <c r="P454" s="334">
        <f t="shared" si="306"/>
        <v>13.579258953754495</v>
      </c>
      <c r="Q454" s="330">
        <f t="shared" si="285"/>
        <v>9.2187444040986719</v>
      </c>
      <c r="R454" s="279">
        <f>IF(H454&gt;0, rate1(1,$L$52,$L$51,$L$54,L454,$L$53,$L$50,P454),"")</f>
        <v>118.44919149703645</v>
      </c>
      <c r="S454" s="325">
        <f t="shared" si="286"/>
        <v>37.228984384106909</v>
      </c>
      <c r="T454" s="325">
        <f t="shared" si="287"/>
        <v>5.1694308896623224E-4</v>
      </c>
      <c r="U454" s="330">
        <f t="shared" si="288"/>
        <v>1.3395185285942117</v>
      </c>
      <c r="V454" s="338">
        <f t="shared" si="289"/>
        <v>1.3395185285942117</v>
      </c>
      <c r="W454" s="330">
        <f t="shared" si="290"/>
        <v>1.0795888955783539E-4</v>
      </c>
      <c r="X454" s="330">
        <f t="shared" si="291"/>
        <v>11.247106224396603</v>
      </c>
      <c r="Y454" s="330">
        <f t="shared" si="307"/>
        <v>13.784300508173933</v>
      </c>
      <c r="Z454" s="110">
        <f>IF(H454&gt;0, rate1(1,$L$52,$L$51,$L$54,U454,$L$53,$L$50,Y454),"")</f>
        <v>102.58210734434455</v>
      </c>
      <c r="AA454" s="338">
        <f t="shared" si="292"/>
        <v>52.445797739202234</v>
      </c>
      <c r="AB454" s="338">
        <f t="shared" si="293"/>
        <v>-2.0984977258029686E-6</v>
      </c>
      <c r="AC454" s="330">
        <f t="shared" si="294"/>
        <v>5.1694308896623224E-4</v>
      </c>
      <c r="AD454" s="330">
        <f t="shared" si="295"/>
        <v>-38.688978394111849</v>
      </c>
      <c r="AE454" s="330">
        <f t="shared" si="296"/>
        <v>-36464252.286895104</v>
      </c>
      <c r="AF454" s="330">
        <f t="shared" si="297"/>
        <v>684.45463688303187</v>
      </c>
      <c r="AG454" s="330">
        <f t="shared" si="298"/>
        <v>683.84026711036859</v>
      </c>
      <c r="AH454" s="330">
        <f t="shared" si="299"/>
        <v>1.319556959803643</v>
      </c>
      <c r="AI454" s="330">
        <f t="shared" si="300"/>
        <v>4.3642601729296384</v>
      </c>
      <c r="AJ454" s="330">
        <f t="shared" si="301"/>
        <v>15.306118223520249</v>
      </c>
      <c r="AK454" s="339">
        <f t="shared" si="302"/>
        <v>219.99454701636319</v>
      </c>
      <c r="AL454" s="44">
        <f t="shared" si="308"/>
        <v>4.4078129075599985</v>
      </c>
    </row>
    <row r="455" spans="2:38" ht="15" x14ac:dyDescent="0.15">
      <c r="B455" s="330">
        <f t="shared" si="273"/>
        <v>684.45463688303187</v>
      </c>
      <c r="C455" s="330">
        <f t="shared" si="274"/>
        <v>683.84026711036859</v>
      </c>
      <c r="D455" s="330">
        <f t="shared" si="275"/>
        <v>1.319556959803643</v>
      </c>
      <c r="E455" s="330">
        <f t="shared" si="305"/>
        <v>134.48453738986524</v>
      </c>
      <c r="F455" s="330">
        <f t="shared" si="276"/>
        <v>134.48453738986524</v>
      </c>
      <c r="G455" s="330">
        <f t="shared" si="277"/>
        <v>83.321582801150029</v>
      </c>
      <c r="H455" s="315">
        <f t="shared" si="278"/>
        <v>0.02</v>
      </c>
      <c r="I455" s="330">
        <f t="shared" si="279"/>
        <v>0.49149581813062471</v>
      </c>
      <c r="J455" s="330">
        <f t="shared" si="304"/>
        <v>80</v>
      </c>
      <c r="K455" s="337">
        <f t="shared" si="280"/>
        <v>-1</v>
      </c>
      <c r="L455" s="325">
        <f t="shared" si="281"/>
        <v>1.2995569598036429</v>
      </c>
      <c r="M455" s="325">
        <f t="shared" si="282"/>
        <v>1.309556959803643</v>
      </c>
      <c r="N455" s="330">
        <f t="shared" si="283"/>
        <v>-1.8449765883447711E-2</v>
      </c>
      <c r="O455" s="330">
        <f t="shared" si="284"/>
        <v>2.0905400142112729E-3</v>
      </c>
      <c r="P455" s="334">
        <f t="shared" si="306"/>
        <v>13.306957709973634</v>
      </c>
      <c r="Q455" s="330">
        <f t="shared" si="285"/>
        <v>5.2601521930563138</v>
      </c>
      <c r="R455" s="279">
        <f>IF(H455&gt;0, rate1(1,$L$52,$L$51,$L$54,L455,$L$53,$L$50,P455),"")</f>
        <v>138.94331412010354</v>
      </c>
      <c r="S455" s="325">
        <f t="shared" si="286"/>
        <v>18.109321195303696</v>
      </c>
      <c r="T455" s="325">
        <f t="shared" si="287"/>
        <v>1.078345871986549E-3</v>
      </c>
      <c r="U455" s="330">
        <f t="shared" si="288"/>
        <v>1.319556959803643</v>
      </c>
      <c r="V455" s="338">
        <f t="shared" si="289"/>
        <v>1.319556959803643</v>
      </c>
      <c r="W455" s="330">
        <f t="shared" si="290"/>
        <v>1.0476524709046586E-4</v>
      </c>
      <c r="X455" s="330">
        <f t="shared" si="291"/>
        <v>7.2282881293808856</v>
      </c>
      <c r="Y455" s="330">
        <f t="shared" si="307"/>
        <v>13.510962044535614</v>
      </c>
      <c r="Z455" s="110">
        <f>IF(H455&gt;0, rate1(1,$L$52,$L$51,$L$54,U455,$L$53,$L$50,Y455),"")</f>
        <v>123.65035501687665</v>
      </c>
      <c r="AA455" s="338">
        <f t="shared" si="292"/>
        <v>27.962860979580501</v>
      </c>
      <c r="AB455" s="338">
        <f t="shared" si="293"/>
        <v>-3.8855389704307205E-6</v>
      </c>
      <c r="AC455" s="330">
        <f t="shared" si="294"/>
        <v>1.078345871986549E-3</v>
      </c>
      <c r="AD455" s="330">
        <f t="shared" si="295"/>
        <v>-18.546924989062763</v>
      </c>
      <c r="AE455" s="330">
        <f t="shared" si="296"/>
        <v>25251.918490076318</v>
      </c>
      <c r="AF455" s="330">
        <f t="shared" si="297"/>
        <v>684.43510877127642</v>
      </c>
      <c r="AG455" s="330">
        <f t="shared" si="298"/>
        <v>683.83918876449661</v>
      </c>
      <c r="AH455" s="330">
        <f t="shared" si="299"/>
        <v>1.2995925251317595</v>
      </c>
      <c r="AI455" s="330">
        <f t="shared" si="300"/>
        <v>7.7610490207137248</v>
      </c>
      <c r="AJ455" s="330">
        <f t="shared" si="301"/>
        <v>15.308274070470448</v>
      </c>
      <c r="AK455" s="339">
        <f t="shared" si="302"/>
        <v>219.99492767085152</v>
      </c>
      <c r="AL455" s="44">
        <f t="shared" si="308"/>
        <v>4.4081620483738329</v>
      </c>
    </row>
    <row r="456" spans="2:38" ht="15" x14ac:dyDescent="0.15">
      <c r="B456" s="330">
        <f t="shared" si="273"/>
        <v>684.43510877127642</v>
      </c>
      <c r="C456" s="330">
        <f t="shared" si="274"/>
        <v>683.83918876449661</v>
      </c>
      <c r="D456" s="330">
        <f t="shared" si="275"/>
        <v>1.2995925251317595</v>
      </c>
      <c r="E456" s="330">
        <f t="shared" si="305"/>
        <v>134.48453738986524</v>
      </c>
      <c r="F456" s="330">
        <f t="shared" si="276"/>
        <v>134.48453738986524</v>
      </c>
      <c r="G456" s="330">
        <f t="shared" si="277"/>
        <v>79.539752858062286</v>
      </c>
      <c r="H456" s="315">
        <f t="shared" si="278"/>
        <v>0.02</v>
      </c>
      <c r="I456" s="330">
        <f t="shared" si="279"/>
        <v>0.4767360054238452</v>
      </c>
      <c r="J456" s="330">
        <f t="shared" si="304"/>
        <v>80</v>
      </c>
      <c r="K456" s="337">
        <f t="shared" si="280"/>
        <v>-1</v>
      </c>
      <c r="L456" s="325">
        <f t="shared" si="281"/>
        <v>1.2795925251317595</v>
      </c>
      <c r="M456" s="325">
        <f t="shared" si="282"/>
        <v>1.2895925251317595</v>
      </c>
      <c r="N456" s="330">
        <f t="shared" si="283"/>
        <v>-1.817112071741489E-2</v>
      </c>
      <c r="O456" s="330">
        <f t="shared" si="284"/>
        <v>2.0905400142112729E-3</v>
      </c>
      <c r="P456" s="334">
        <f t="shared" si="306"/>
        <v>13.036005918069193</v>
      </c>
      <c r="Q456" s="330">
        <f t="shared" si="285"/>
        <v>1.4198777558945181</v>
      </c>
      <c r="R456" s="279">
        <f>IF(H456&gt;0, rate1(1,$L$52,$L$51,$L$54,L456,$L$53,$L$50,P456),"")</f>
        <v>158.70921060601137</v>
      </c>
      <c r="S456" s="325">
        <f t="shared" si="286"/>
        <v>4.279473479382073</v>
      </c>
      <c r="T456" s="325">
        <f t="shared" si="287"/>
        <v>5.5408652735434655E-3</v>
      </c>
      <c r="U456" s="330">
        <f t="shared" si="288"/>
        <v>1.2995925251317595</v>
      </c>
      <c r="V456" s="338">
        <f t="shared" si="289"/>
        <v>1.2995925251317595</v>
      </c>
      <c r="W456" s="330">
        <f t="shared" si="290"/>
        <v>1.0161910551942377E-4</v>
      </c>
      <c r="X456" s="330">
        <f t="shared" si="291"/>
        <v>3.3286869968572717</v>
      </c>
      <c r="Y456" s="330">
        <f t="shared" si="307"/>
        <v>13.23896225943926</v>
      </c>
      <c r="Z456" s="110">
        <f>IF(H456&gt;0, rate1(1,$L$52,$L$51,$L$54,U456,$L$53,$L$50,Y456),"")</f>
        <v>143.96118087893564</v>
      </c>
      <c r="AA456" s="338">
        <f t="shared" si="292"/>
        <v>11.060355200653721</v>
      </c>
      <c r="AB456" s="338">
        <f t="shared" si="293"/>
        <v>-1.0100946089142118E-5</v>
      </c>
      <c r="AC456" s="330">
        <f t="shared" si="294"/>
        <v>5.5408652735434655E-3</v>
      </c>
      <c r="AD456" s="330">
        <f t="shared" si="295"/>
        <v>-3.6095445409033928</v>
      </c>
      <c r="AE456" s="330">
        <f t="shared" si="296"/>
        <v>4513.3415809666849</v>
      </c>
      <c r="AF456" s="330">
        <f t="shared" si="297"/>
        <v>684.41139678528543</v>
      </c>
      <c r="AG456" s="330">
        <f t="shared" si="298"/>
        <v>683.83364789922302</v>
      </c>
      <c r="AH456" s="330">
        <f t="shared" si="299"/>
        <v>1.2796251878400857</v>
      </c>
      <c r="AI456" s="330">
        <f t="shared" si="300"/>
        <v>34.912058678802332</v>
      </c>
      <c r="AJ456" s="330">
        <f t="shared" si="301"/>
        <v>15.317971864547893</v>
      </c>
      <c r="AK456" s="339">
        <f t="shared" si="302"/>
        <v>219.99557433374014</v>
      </c>
      <c r="AL456" s="44">
        <f t="shared" si="308"/>
        <v>4.4087829322954901</v>
      </c>
    </row>
    <row r="457" spans="2:38" ht="15" x14ac:dyDescent="0.15">
      <c r="B457" s="330">
        <f t="shared" si="273"/>
        <v>684.41139678528543</v>
      </c>
      <c r="C457" s="330">
        <f t="shared" si="274"/>
        <v>683.83364789922302</v>
      </c>
      <c r="D457" s="330">
        <f t="shared" si="275"/>
        <v>1.2796251878400857</v>
      </c>
      <c r="E457" s="330">
        <f t="shared" si="305"/>
        <v>134.48453738986524</v>
      </c>
      <c r="F457" s="330">
        <f t="shared" si="276"/>
        <v>134.48453738986524</v>
      </c>
      <c r="G457" s="330">
        <f t="shared" si="277"/>
        <v>75.873592552046219</v>
      </c>
      <c r="H457" s="315">
        <f t="shared" si="278"/>
        <v>0.02</v>
      </c>
      <c r="I457" s="330">
        <f t="shared" si="279"/>
        <v>0.46219910884992715</v>
      </c>
      <c r="J457" s="330">
        <f t="shared" si="304"/>
        <v>80</v>
      </c>
      <c r="K457" s="337">
        <f t="shared" si="280"/>
        <v>-1</v>
      </c>
      <c r="L457" s="325">
        <f t="shared" si="281"/>
        <v>1.2596251878400857</v>
      </c>
      <c r="M457" s="325">
        <f t="shared" si="282"/>
        <v>1.2696251878400857</v>
      </c>
      <c r="N457" s="330">
        <f t="shared" si="283"/>
        <v>-1.7892387065979731E-2</v>
      </c>
      <c r="O457" s="330">
        <f t="shared" si="284"/>
        <v>2.0905400142112729E-3</v>
      </c>
      <c r="P457" s="334">
        <f t="shared" si="306"/>
        <v>12.76641802461007</v>
      </c>
      <c r="Q457" s="330">
        <f t="shared" si="285"/>
        <v>-2.3038474125407618</v>
      </c>
      <c r="R457" s="279">
        <f>IF(H457&gt;0, rate1(1,$L$52,$L$51,$L$54,L457,$L$53,$L$50,P457),"")</f>
        <v>177.78331379441155</v>
      </c>
      <c r="S457" s="325">
        <f t="shared" si="286"/>
        <v>-6.1987515527714718</v>
      </c>
      <c r="T457" s="325">
        <f t="shared" si="287"/>
        <v>-2.4854847309032746E-3</v>
      </c>
      <c r="U457" s="330">
        <f t="shared" si="288"/>
        <v>1.2796251878400857</v>
      </c>
      <c r="V457" s="338">
        <f t="shared" si="289"/>
        <v>1.2796251878400857</v>
      </c>
      <c r="W457" s="330">
        <f t="shared" si="290"/>
        <v>9.8520479844266262E-5</v>
      </c>
      <c r="X457" s="330">
        <f t="shared" si="291"/>
        <v>-0.45346539400928521</v>
      </c>
      <c r="Y457" s="330">
        <f t="shared" si="307"/>
        <v>12.968315316402709</v>
      </c>
      <c r="Z457" s="110">
        <f>IF(H457&gt;0, rate1(1,$L$52,$L$51,$L$54,U457,$L$53,$L$50,Y457),"")</f>
        <v>163.55299968264984</v>
      </c>
      <c r="AA457" s="338">
        <f t="shared" si="292"/>
        <v>-1.3262553574109479</v>
      </c>
      <c r="AB457" s="338">
        <f t="shared" si="293"/>
        <v>4.2351532702719529E-5</v>
      </c>
      <c r="AC457" s="330">
        <f t="shared" si="294"/>
        <v>4.2351532702719529E-5</v>
      </c>
      <c r="AD457" s="330">
        <f t="shared" si="295"/>
        <v>-472.23792679209777</v>
      </c>
      <c r="AE457" s="330">
        <f t="shared" si="296"/>
        <v>-167870.38673723707</v>
      </c>
      <c r="AF457" s="330">
        <f t="shared" si="297"/>
        <v>684.39346204668675</v>
      </c>
      <c r="AG457" s="330">
        <f t="shared" si="298"/>
        <v>683.83360554769035</v>
      </c>
      <c r="AH457" s="330">
        <f t="shared" si="299"/>
        <v>1.2596549094407758</v>
      </c>
      <c r="AI457" s="330">
        <f t="shared" si="300"/>
        <v>0.23821995326116374</v>
      </c>
      <c r="AJ457" s="330">
        <f t="shared" si="301"/>
        <v>15.318038036757132</v>
      </c>
      <c r="AK457" s="339">
        <f t="shared" si="302"/>
        <v>219.9983512302592</v>
      </c>
      <c r="AL457" s="44">
        <f t="shared" si="308"/>
        <v>4.4115758969897945</v>
      </c>
    </row>
    <row r="458" spans="2:38" ht="15" x14ac:dyDescent="0.15">
      <c r="B458" s="330">
        <f t="shared" si="273"/>
        <v>684.39346204668675</v>
      </c>
      <c r="C458" s="330">
        <f t="shared" si="274"/>
        <v>683.83360554769035</v>
      </c>
      <c r="D458" s="330">
        <f t="shared" si="275"/>
        <v>1.2596549094407758</v>
      </c>
      <c r="E458" s="330">
        <f t="shared" si="305"/>
        <v>134.48453738986524</v>
      </c>
      <c r="F458" s="330">
        <f t="shared" si="276"/>
        <v>134.48453738986524</v>
      </c>
      <c r="G458" s="330">
        <f t="shared" si="277"/>
        <v>91.045158456530316</v>
      </c>
      <c r="H458" s="315">
        <f t="shared" si="278"/>
        <v>0.08</v>
      </c>
      <c r="I458" s="330">
        <f t="shared" si="279"/>
        <v>0.44788519919711689</v>
      </c>
      <c r="J458" s="330">
        <f t="shared" si="304"/>
        <v>80</v>
      </c>
      <c r="K458" s="337">
        <f t="shared" si="280"/>
        <v>1</v>
      </c>
      <c r="L458" s="325">
        <f t="shared" si="281"/>
        <v>1.3396549094407759</v>
      </c>
      <c r="M458" s="325">
        <f t="shared" si="282"/>
        <v>1.2996549094407759</v>
      </c>
      <c r="N458" s="330">
        <f t="shared" si="283"/>
        <v>7.2343070910495522E-2</v>
      </c>
      <c r="O458" s="330">
        <f t="shared" si="284"/>
        <v>2.0905400142112729E-3</v>
      </c>
      <c r="P458" s="334">
        <f t="shared" si="306"/>
        <v>13.51834984962688</v>
      </c>
      <c r="Q458" s="330">
        <f t="shared" si="285"/>
        <v>3.3406876478347272</v>
      </c>
      <c r="R458" s="279">
        <f>IF(H458&gt;0, rate1(1,$L$52,$L$51,$L$54,L458,$L$53,$L$50,P458),"")</f>
        <v>123.08972821373069</v>
      </c>
      <c r="S458" s="325">
        <f t="shared" si="286"/>
        <v>12.982417573461243</v>
      </c>
      <c r="T458" s="325">
        <f t="shared" si="287"/>
        <v>-6.0374353061039658E-3</v>
      </c>
      <c r="U458" s="330">
        <f t="shared" si="288"/>
        <v>1.2596549094407758</v>
      </c>
      <c r="V458" s="338">
        <f t="shared" si="289"/>
        <v>1.2596549094407758</v>
      </c>
      <c r="W458" s="330">
        <f t="shared" si="290"/>
        <v>9.5469385152702202E-5</v>
      </c>
      <c r="X458" s="330">
        <f t="shared" si="291"/>
        <v>-4.1199382855561311</v>
      </c>
      <c r="Y458" s="330">
        <f t="shared" si="307"/>
        <v>12.699035742938449</v>
      </c>
      <c r="Z458" s="110">
        <f>IF(H458&gt;0, rate1(1,$L$52,$L$51,$L$54,U458,$L$53,$L$50,Y458),"")</f>
        <v>182.46162562441489</v>
      </c>
      <c r="AA458" s="338">
        <f t="shared" si="292"/>
        <v>-10.800918426748201</v>
      </c>
      <c r="AB458" s="338">
        <f t="shared" si="293"/>
        <v>8.0899961935428148E-6</v>
      </c>
      <c r="AC458" s="330">
        <f t="shared" si="294"/>
        <v>8.0899961935428148E-6</v>
      </c>
      <c r="AD458" s="330">
        <f t="shared" si="295"/>
        <v>9888.7561979143484</v>
      </c>
      <c r="AE458" s="330">
        <f t="shared" si="296"/>
        <v>410812057.10535794</v>
      </c>
      <c r="AF458" s="330">
        <f t="shared" si="297"/>
        <v>684.46579702760107</v>
      </c>
      <c r="AG458" s="330">
        <f t="shared" si="298"/>
        <v>683.83359745769417</v>
      </c>
      <c r="AH458" s="330">
        <f t="shared" si="299"/>
        <v>1.3385676337871617</v>
      </c>
      <c r="AI458" s="330">
        <f t="shared" si="300"/>
        <v>6.5724380993802317E-2</v>
      </c>
      <c r="AJ458" s="330">
        <f t="shared" si="301"/>
        <v>15.318056293529631</v>
      </c>
      <c r="AK458" s="339">
        <f t="shared" si="302"/>
        <v>219.99836930486288</v>
      </c>
      <c r="AL458" s="44">
        <f t="shared" si="308"/>
        <v>4.4115949545860556</v>
      </c>
    </row>
    <row r="459" spans="2:38" ht="15" x14ac:dyDescent="0.15">
      <c r="B459" s="330">
        <f t="shared" si="273"/>
        <v>684.46579702760107</v>
      </c>
      <c r="C459" s="330">
        <f t="shared" si="274"/>
        <v>683.83359745769417</v>
      </c>
      <c r="D459" s="330">
        <f t="shared" si="275"/>
        <v>1.3385676337871617</v>
      </c>
      <c r="E459" s="330">
        <f t="shared" si="305"/>
        <v>134.48453738986524</v>
      </c>
      <c r="F459" s="330">
        <f t="shared" si="276"/>
        <v>134.48453738986524</v>
      </c>
      <c r="G459" s="330">
        <f t="shared" si="277"/>
        <v>87.032402032978737</v>
      </c>
      <c r="H459" s="315">
        <f t="shared" si="278"/>
        <v>0.02</v>
      </c>
      <c r="I459" s="330">
        <f t="shared" si="279"/>
        <v>0.50575965592552163</v>
      </c>
      <c r="J459" s="330">
        <f t="shared" si="304"/>
        <v>80</v>
      </c>
      <c r="K459" s="337">
        <f t="shared" si="280"/>
        <v>-1</v>
      </c>
      <c r="L459" s="325">
        <f t="shared" si="281"/>
        <v>1.3185676337871617</v>
      </c>
      <c r="M459" s="325">
        <f t="shared" si="282"/>
        <v>1.3285676337871617</v>
      </c>
      <c r="N459" s="330">
        <f t="shared" si="283"/>
        <v>-1.8715054756852645E-2</v>
      </c>
      <c r="O459" s="330">
        <f t="shared" si="284"/>
        <v>2.0905400142112729E-3</v>
      </c>
      <c r="P459" s="334">
        <f t="shared" si="306"/>
        <v>13.566256253760585</v>
      </c>
      <c r="Q459" s="330">
        <f t="shared" si="285"/>
        <v>9.0274488876474237</v>
      </c>
      <c r="R459" s="279">
        <f>IF(H459&gt;0, rate1(1,$L$52,$L$51,$L$54,L459,$L$53,$L$50,P459),"")</f>
        <v>119.44260747192988</v>
      </c>
      <c r="S459" s="325">
        <f t="shared" si="286"/>
        <v>36.153244473261239</v>
      </c>
      <c r="T459" s="325">
        <f t="shared" si="287"/>
        <v>5.3238484917339437E-4</v>
      </c>
      <c r="U459" s="330">
        <f t="shared" si="288"/>
        <v>1.3385676337871617</v>
      </c>
      <c r="V459" s="338">
        <f t="shared" si="289"/>
        <v>1.3385676337871617</v>
      </c>
      <c r="W459" s="330">
        <f t="shared" si="290"/>
        <v>1.0780566866919195E-4</v>
      </c>
      <c r="X459" s="330">
        <f t="shared" si="291"/>
        <v>11.052921182619187</v>
      </c>
      <c r="Y459" s="330">
        <f t="shared" si="307"/>
        <v>13.771248635877857</v>
      </c>
      <c r="Z459" s="110">
        <f>IF(H459&gt;0, rate1(1,$L$52,$L$51,$L$54,U459,$L$53,$L$50,Y459),"")</f>
        <v>103.60356785384624</v>
      </c>
      <c r="AA459" s="338">
        <f t="shared" si="292"/>
        <v>51.032151305174182</v>
      </c>
      <c r="AB459" s="338">
        <f t="shared" si="293"/>
        <v>-2.1547278271450821E-6</v>
      </c>
      <c r="AC459" s="330">
        <f t="shared" si="294"/>
        <v>5.3238484917339437E-4</v>
      </c>
      <c r="AD459" s="330">
        <f t="shared" si="295"/>
        <v>-37.566809106331512</v>
      </c>
      <c r="AE459" s="330">
        <f t="shared" si="296"/>
        <v>-36731859.371851198</v>
      </c>
      <c r="AF459" s="330">
        <f t="shared" si="297"/>
        <v>684.44654958799504</v>
      </c>
      <c r="AG459" s="330">
        <f t="shared" si="298"/>
        <v>683.83306507284499</v>
      </c>
      <c r="AH459" s="330">
        <f t="shared" si="299"/>
        <v>1.318605929276093</v>
      </c>
      <c r="AI459" s="330">
        <f t="shared" si="300"/>
        <v>4.4572440307660708</v>
      </c>
      <c r="AJ459" s="330">
        <f t="shared" si="301"/>
        <v>15.319294416871511</v>
      </c>
      <c r="AK459" s="339">
        <f t="shared" si="302"/>
        <v>219.99837528874957</v>
      </c>
      <c r="AL459" s="44">
        <f t="shared" si="308"/>
        <v>4.411600212536535</v>
      </c>
    </row>
    <row r="460" spans="2:38" ht="15" x14ac:dyDescent="0.15">
      <c r="B460" s="330">
        <f t="shared" si="273"/>
        <v>684.44654958799504</v>
      </c>
      <c r="C460" s="330">
        <f t="shared" si="274"/>
        <v>683.83306507284499</v>
      </c>
      <c r="D460" s="330">
        <f t="shared" si="275"/>
        <v>1.318605929276093</v>
      </c>
      <c r="E460" s="330">
        <f t="shared" si="305"/>
        <v>134.48453738986524</v>
      </c>
      <c r="F460" s="330">
        <f t="shared" si="276"/>
        <v>134.48453738986524</v>
      </c>
      <c r="G460" s="330">
        <f t="shared" si="277"/>
        <v>83.138768201212883</v>
      </c>
      <c r="H460" s="315">
        <f t="shared" si="278"/>
        <v>0.02</v>
      </c>
      <c r="I460" s="330">
        <f t="shared" si="279"/>
        <v>0.49078761212003885</v>
      </c>
      <c r="J460" s="330">
        <f t="shared" si="304"/>
        <v>80</v>
      </c>
      <c r="K460" s="337">
        <f t="shared" si="280"/>
        <v>-1</v>
      </c>
      <c r="L460" s="325">
        <f t="shared" si="281"/>
        <v>1.298605929276093</v>
      </c>
      <c r="M460" s="325">
        <f t="shared" si="282"/>
        <v>1.308605929276093</v>
      </c>
      <c r="N460" s="330">
        <f t="shared" si="283"/>
        <v>-1.8436493364441864E-2</v>
      </c>
      <c r="O460" s="330">
        <f t="shared" si="284"/>
        <v>2.0905400142112729E-3</v>
      </c>
      <c r="P460" s="334">
        <f t="shared" si="306"/>
        <v>13.294018974866077</v>
      </c>
      <c r="Q460" s="330">
        <f t="shared" si="285"/>
        <v>5.0745333804624124</v>
      </c>
      <c r="R460" s="279">
        <f>IF(H460&gt;0, rate1(1,$L$52,$L$51,$L$54,L460,$L$53,$L$50,P460),"")</f>
        <v>139.90117296404335</v>
      </c>
      <c r="S460" s="325">
        <f t="shared" si="286"/>
        <v>17.350670937577526</v>
      </c>
      <c r="T460" s="325">
        <f t="shared" si="287"/>
        <v>1.1275680022445225E-3</v>
      </c>
      <c r="U460" s="330">
        <f t="shared" si="288"/>
        <v>1.318605929276093</v>
      </c>
      <c r="V460" s="338">
        <f t="shared" si="289"/>
        <v>1.318605929276093</v>
      </c>
      <c r="W460" s="330">
        <f t="shared" si="290"/>
        <v>1.0461428878127954E-4</v>
      </c>
      <c r="X460" s="330">
        <f t="shared" si="291"/>
        <v>7.0398226219378159</v>
      </c>
      <c r="Y460" s="330">
        <f t="shared" si="307"/>
        <v>13.497973630139128</v>
      </c>
      <c r="Z460" s="110">
        <f>IF(H460&gt;0, rate1(1,$L$52,$L$51,$L$54,U460,$L$53,$L$50,Y460),"")</f>
        <v>124.63481995775328</v>
      </c>
      <c r="AA460" s="338">
        <f t="shared" si="292"/>
        <v>27.018662184280064</v>
      </c>
      <c r="AB460" s="338">
        <f t="shared" si="293"/>
        <v>-4.0207404992746063E-6</v>
      </c>
      <c r="AC460" s="330">
        <f t="shared" si="294"/>
        <v>1.1275680022445225E-3</v>
      </c>
      <c r="AD460" s="330">
        <f t="shared" si="295"/>
        <v>-17.737289423066507</v>
      </c>
      <c r="AE460" s="330">
        <f t="shared" si="296"/>
        <v>23891.666159465683</v>
      </c>
      <c r="AF460" s="330">
        <f t="shared" si="297"/>
        <v>684.4269855266283</v>
      </c>
      <c r="AG460" s="330">
        <f t="shared" si="298"/>
        <v>683.8319375048427</v>
      </c>
      <c r="AH460" s="330">
        <f t="shared" si="299"/>
        <v>1.2986413571717077</v>
      </c>
      <c r="AI460" s="330">
        <f t="shared" si="300"/>
        <v>8.0597465936495318</v>
      </c>
      <c r="AJ460" s="330">
        <f t="shared" si="301"/>
        <v>15.321533235369747</v>
      </c>
      <c r="AK460" s="339">
        <f t="shared" si="302"/>
        <v>219.998763213404</v>
      </c>
      <c r="AL460" s="44">
        <f t="shared" si="308"/>
        <v>4.4119567920589962</v>
      </c>
    </row>
    <row r="461" spans="2:38" ht="15" x14ac:dyDescent="0.15">
      <c r="B461" s="330">
        <f t="shared" si="273"/>
        <v>684.4269855266283</v>
      </c>
      <c r="C461" s="330">
        <f t="shared" si="274"/>
        <v>683.8319375048427</v>
      </c>
      <c r="D461" s="330">
        <f t="shared" si="275"/>
        <v>1.2986413571717077</v>
      </c>
      <c r="E461" s="330">
        <f t="shared" si="305"/>
        <v>134.48453738986524</v>
      </c>
      <c r="F461" s="330">
        <f t="shared" si="276"/>
        <v>134.48453738986524</v>
      </c>
      <c r="G461" s="330">
        <f t="shared" si="277"/>
        <v>79.362488842542376</v>
      </c>
      <c r="H461" s="315">
        <f t="shared" si="278"/>
        <v>0.02</v>
      </c>
      <c r="I461" s="330">
        <f t="shared" si="279"/>
        <v>0.47603841742848091</v>
      </c>
      <c r="J461" s="330">
        <f t="shared" si="304"/>
        <v>80</v>
      </c>
      <c r="K461" s="337">
        <f t="shared" si="280"/>
        <v>-1</v>
      </c>
      <c r="L461" s="325">
        <f t="shared" si="281"/>
        <v>1.2786413571717077</v>
      </c>
      <c r="M461" s="325">
        <f t="shared" si="282"/>
        <v>1.2886413571717077</v>
      </c>
      <c r="N461" s="330">
        <f t="shared" si="283"/>
        <v>-1.8157843995301626E-2</v>
      </c>
      <c r="O461" s="330">
        <f t="shared" si="284"/>
        <v>2.0905400142112729E-3</v>
      </c>
      <c r="P461" s="334">
        <f t="shared" si="306"/>
        <v>13.023131827771516</v>
      </c>
      <c r="Q461" s="330">
        <f t="shared" si="285"/>
        <v>1.2398514196210328</v>
      </c>
      <c r="R461" s="279">
        <f>IF(H461&gt;0, rate1(1,$L$52,$L$51,$L$54,L461,$L$53,$L$50,P461),"")</f>
        <v>159.63330639787247</v>
      </c>
      <c r="S461" s="325">
        <f t="shared" si="286"/>
        <v>3.7152466388968191</v>
      </c>
      <c r="T461" s="325">
        <f t="shared" si="287"/>
        <v>6.6873645050082812E-3</v>
      </c>
      <c r="U461" s="330">
        <f t="shared" si="288"/>
        <v>1.2986413571717077</v>
      </c>
      <c r="V461" s="338">
        <f t="shared" si="289"/>
        <v>1.2986413571717077</v>
      </c>
      <c r="W461" s="330">
        <f t="shared" si="290"/>
        <v>1.0147041050356798E-4</v>
      </c>
      <c r="X461" s="330">
        <f t="shared" si="291"/>
        <v>3.1458568097183388</v>
      </c>
      <c r="Y461" s="330">
        <f t="shared" si="307"/>
        <v>13.226037969646217</v>
      </c>
      <c r="Z461" s="110">
        <f>IF(H461&gt;0, rate1(1,$L$52,$L$51,$L$54,U461,$L$53,$L$50,Y461),"")</f>
        <v>144.91054272208424</v>
      </c>
      <c r="AA461" s="338">
        <f t="shared" si="292"/>
        <v>10.384377877493081</v>
      </c>
      <c r="AB461" s="338">
        <f t="shared" si="293"/>
        <v>-1.0812694440505045E-5</v>
      </c>
      <c r="AC461" s="330">
        <f t="shared" si="294"/>
        <v>6.6873645050082812E-3</v>
      </c>
      <c r="AD461" s="330">
        <f t="shared" si="295"/>
        <v>-2.9907148002806876</v>
      </c>
      <c r="AE461" s="330">
        <f t="shared" si="296"/>
        <v>3773.9480434667771</v>
      </c>
      <c r="AF461" s="330">
        <f t="shared" si="297"/>
        <v>684.40214031812798</v>
      </c>
      <c r="AG461" s="330">
        <f t="shared" si="298"/>
        <v>683.82525014033774</v>
      </c>
      <c r="AH461" s="330">
        <f t="shared" si="299"/>
        <v>1.2786738806544229</v>
      </c>
      <c r="AI461" s="330">
        <f t="shared" si="300"/>
        <v>41.892037795299387</v>
      </c>
      <c r="AJ461" s="330">
        <f t="shared" si="301"/>
        <v>15.333169912535109</v>
      </c>
      <c r="AK461" s="339">
        <f t="shared" si="302"/>
        <v>219.99943329080781</v>
      </c>
      <c r="AL461" s="44">
        <f t="shared" si="308"/>
        <v>4.4126015717864879</v>
      </c>
    </row>
    <row r="462" spans="2:38" ht="15" x14ac:dyDescent="0.15">
      <c r="B462" s="330">
        <f t="shared" si="273"/>
        <v>684.40214031812798</v>
      </c>
      <c r="C462" s="330">
        <f t="shared" si="274"/>
        <v>683.82525014033774</v>
      </c>
      <c r="D462" s="330">
        <f t="shared" si="275"/>
        <v>1.2786738806544229</v>
      </c>
      <c r="E462" s="330">
        <f t="shared" si="305"/>
        <v>134.48453738986524</v>
      </c>
      <c r="F462" s="330">
        <f t="shared" si="276"/>
        <v>134.48453738986524</v>
      </c>
      <c r="G462" s="330">
        <f t="shared" si="277"/>
        <v>75.701794816725155</v>
      </c>
      <c r="H462" s="315">
        <f t="shared" si="278"/>
        <v>0.02</v>
      </c>
      <c r="I462" s="330">
        <f t="shared" si="279"/>
        <v>0.46151214223218634</v>
      </c>
      <c r="J462" s="330">
        <f t="shared" si="304"/>
        <v>80</v>
      </c>
      <c r="K462" s="337">
        <f t="shared" si="280"/>
        <v>-1</v>
      </c>
      <c r="L462" s="325">
        <f t="shared" si="281"/>
        <v>1.2586738806544229</v>
      </c>
      <c r="M462" s="325">
        <f t="shared" si="282"/>
        <v>1.2686738806544229</v>
      </c>
      <c r="N462" s="330">
        <f t="shared" si="283"/>
        <v>-1.7879106114734755E-2</v>
      </c>
      <c r="O462" s="330">
        <f t="shared" si="284"/>
        <v>2.0905400142112729E-3</v>
      </c>
      <c r="P462" s="334">
        <f t="shared" si="306"/>
        <v>12.753609276610327</v>
      </c>
      <c r="Q462" s="330">
        <f t="shared" si="285"/>
        <v>-2.4783655487338763</v>
      </c>
      <c r="R462" s="279">
        <f>IF(H462&gt;0, rate1(1,$L$52,$L$51,$L$54,L462,$L$53,$L$50,P462),"")</f>
        <v>178.6753197173982</v>
      </c>
      <c r="S462" s="325">
        <f t="shared" si="286"/>
        <v>-6.6350211396899965</v>
      </c>
      <c r="T462" s="325">
        <f t="shared" si="287"/>
        <v>-2.3417231973061306E-3</v>
      </c>
      <c r="U462" s="330">
        <f t="shared" si="288"/>
        <v>1.2786738806544229</v>
      </c>
      <c r="V462" s="338">
        <f t="shared" si="289"/>
        <v>1.2786738806544229</v>
      </c>
      <c r="W462" s="330">
        <f t="shared" si="290"/>
        <v>9.837404883739076E-5</v>
      </c>
      <c r="X462" s="330">
        <f t="shared" si="291"/>
        <v>-0.63074452349680143</v>
      </c>
      <c r="Y462" s="330">
        <f t="shared" si="307"/>
        <v>12.95545583491991</v>
      </c>
      <c r="Z462" s="110">
        <f>IF(H462&gt;0, rate1(1,$L$52,$L$51,$L$54,U462,$L$53,$L$50,Y462),"")</f>
        <v>164.46902180641581</v>
      </c>
      <c r="AA462" s="338">
        <f t="shared" si="292"/>
        <v>-1.8344711845449042</v>
      </c>
      <c r="AB462" s="338">
        <f t="shared" si="293"/>
        <v>3.4706314664188568E-5</v>
      </c>
      <c r="AC462" s="330">
        <f t="shared" si="294"/>
        <v>3.4706314664188568E-5</v>
      </c>
      <c r="AD462" s="330">
        <f t="shared" si="295"/>
        <v>-576.26400825083397</v>
      </c>
      <c r="AE462" s="330">
        <f t="shared" si="296"/>
        <v>-170564.49086279809</v>
      </c>
      <c r="AF462" s="330">
        <f t="shared" si="297"/>
        <v>684.38422650569862</v>
      </c>
      <c r="AG462" s="330">
        <f t="shared" si="298"/>
        <v>683.82521543402311</v>
      </c>
      <c r="AH462" s="330">
        <f t="shared" si="299"/>
        <v>1.2587034611505676</v>
      </c>
      <c r="AI462" s="330">
        <f t="shared" si="300"/>
        <v>0.19424235377936813</v>
      </c>
      <c r="AJ462" s="330">
        <f t="shared" si="301"/>
        <v>15.333223868744492</v>
      </c>
      <c r="AK462" s="339">
        <f t="shared" si="302"/>
        <v>220.00275794718993</v>
      </c>
      <c r="AL462" s="44">
        <f t="shared" si="308"/>
        <v>4.4159529348101119</v>
      </c>
    </row>
    <row r="463" spans="2:38" ht="15" x14ac:dyDescent="0.15">
      <c r="B463" s="330">
        <f t="shared" si="273"/>
        <v>684.38422650569862</v>
      </c>
      <c r="C463" s="330">
        <f t="shared" si="274"/>
        <v>683.82521543402311</v>
      </c>
      <c r="D463" s="330">
        <f t="shared" si="275"/>
        <v>1.2587034611505676</v>
      </c>
      <c r="E463" s="330">
        <f t="shared" si="305"/>
        <v>134.48453738986524</v>
      </c>
      <c r="F463" s="330">
        <f t="shared" si="276"/>
        <v>134.48453738986524</v>
      </c>
      <c r="G463" s="330">
        <f t="shared" si="277"/>
        <v>90.850963170064091</v>
      </c>
      <c r="H463" s="315">
        <f t="shared" si="278"/>
        <v>0.08</v>
      </c>
      <c r="I463" s="330">
        <f t="shared" si="279"/>
        <v>0.44720885734041077</v>
      </c>
      <c r="J463" s="330">
        <f t="shared" si="304"/>
        <v>80</v>
      </c>
      <c r="K463" s="337">
        <f t="shared" si="280"/>
        <v>1</v>
      </c>
      <c r="L463" s="325">
        <f t="shared" si="281"/>
        <v>1.3387034611505677</v>
      </c>
      <c r="M463" s="325">
        <f t="shared" si="282"/>
        <v>1.2987034611505677</v>
      </c>
      <c r="N463" s="330">
        <f t="shared" si="283"/>
        <v>7.2289209248638686E-2</v>
      </c>
      <c r="O463" s="330">
        <f t="shared" si="284"/>
        <v>2.0905400142112729E-3</v>
      </c>
      <c r="P463" s="334">
        <f t="shared" si="306"/>
        <v>13.50535880759289</v>
      </c>
      <c r="Q463" s="330">
        <f t="shared" si="285"/>
        <v>3.1577860512637415</v>
      </c>
      <c r="R463" s="279">
        <f>IF(H463&gt;0, rate1(1,$L$52,$L$51,$L$54,L463,$L$53,$L$50,P463),"")</f>
        <v>124.07523810263352</v>
      </c>
      <c r="S463" s="325">
        <f t="shared" si="286"/>
        <v>12.174162660003429</v>
      </c>
      <c r="T463" s="325">
        <f t="shared" si="287"/>
        <v>-6.4693177867715512E-3</v>
      </c>
      <c r="U463" s="330">
        <f t="shared" si="288"/>
        <v>1.2587034611505676</v>
      </c>
      <c r="V463" s="338">
        <f t="shared" si="289"/>
        <v>1.2587034611505676</v>
      </c>
      <c r="W463" s="330">
        <f t="shared" si="290"/>
        <v>9.5325218876674001E-5</v>
      </c>
      <c r="X463" s="330">
        <f t="shared" si="291"/>
        <v>-4.2917506687496427</v>
      </c>
      <c r="Y463" s="330">
        <f t="shared" si="307"/>
        <v>12.686241771192076</v>
      </c>
      <c r="Z463" s="110">
        <f>IF(H463&gt;0, rate1(1,$L$52,$L$51,$L$54,U463,$L$53,$L$50,Y463),"")</f>
        <v>183.34595304574279</v>
      </c>
      <c r="AA463" s="338">
        <f t="shared" si="292"/>
        <v>-11.19707714874896</v>
      </c>
      <c r="AB463" s="338">
        <f t="shared" si="293"/>
        <v>7.8154149321299816E-6</v>
      </c>
      <c r="AC463" s="330">
        <f t="shared" si="294"/>
        <v>7.8154149321299816E-6</v>
      </c>
      <c r="AD463" s="330">
        <f t="shared" si="295"/>
        <v>10236.180765158317</v>
      </c>
      <c r="AE463" s="330">
        <f t="shared" si="296"/>
        <v>508560911.14154822</v>
      </c>
      <c r="AF463" s="330">
        <f t="shared" si="297"/>
        <v>684.45650789953231</v>
      </c>
      <c r="AG463" s="330">
        <f t="shared" si="298"/>
        <v>683.82520761860815</v>
      </c>
      <c r="AH463" s="330">
        <f t="shared" si="299"/>
        <v>1.3376152545326396</v>
      </c>
      <c r="AI463" s="330">
        <f t="shared" si="300"/>
        <v>6.2989320444947816E-2</v>
      </c>
      <c r="AJ463" s="330">
        <f t="shared" si="301"/>
        <v>15.333241365777949</v>
      </c>
      <c r="AK463" s="339">
        <f t="shared" si="302"/>
        <v>220.00277265168475</v>
      </c>
      <c r="AL463" s="44">
        <f t="shared" si="308"/>
        <v>4.4159684741984142</v>
      </c>
    </row>
    <row r="464" spans="2:38" ht="15" x14ac:dyDescent="0.15">
      <c r="B464" s="330">
        <f t="shared" si="273"/>
        <v>684.45650789953231</v>
      </c>
      <c r="C464" s="330">
        <f t="shared" si="274"/>
        <v>683.82520761860815</v>
      </c>
      <c r="D464" s="330">
        <f t="shared" si="275"/>
        <v>1.3376152545326396</v>
      </c>
      <c r="E464" s="330">
        <f t="shared" si="305"/>
        <v>134.48453738986524</v>
      </c>
      <c r="F464" s="330">
        <f t="shared" si="276"/>
        <v>134.48453738986524</v>
      </c>
      <c r="G464" s="330">
        <f t="shared" si="277"/>
        <v>86.843930662702647</v>
      </c>
      <c r="H464" s="315">
        <f t="shared" si="278"/>
        <v>0.02</v>
      </c>
      <c r="I464" s="330">
        <f t="shared" si="279"/>
        <v>0.50504022473933219</v>
      </c>
      <c r="J464" s="330">
        <f t="shared" si="304"/>
        <v>80</v>
      </c>
      <c r="K464" s="337">
        <f t="shared" si="280"/>
        <v>-1</v>
      </c>
      <c r="L464" s="325">
        <f t="shared" si="281"/>
        <v>1.3176152545326396</v>
      </c>
      <c r="M464" s="325">
        <f t="shared" si="282"/>
        <v>1.3276152545326396</v>
      </c>
      <c r="N464" s="330">
        <f t="shared" si="283"/>
        <v>-1.8701765593730046E-2</v>
      </c>
      <c r="O464" s="330">
        <f t="shared" si="284"/>
        <v>2.0905400142112729E-3</v>
      </c>
      <c r="P464" s="334">
        <f t="shared" si="306"/>
        <v>13.553236382434351</v>
      </c>
      <c r="Q464" s="330">
        <f t="shared" si="285"/>
        <v>8.8361290153572583</v>
      </c>
      <c r="R464" s="279">
        <f>IF(H464&gt;0, rate1(1,$L$52,$L$51,$L$54,L464,$L$53,$L$50,P464),"")</f>
        <v>120.4358269697927</v>
      </c>
      <c r="S464" s="325">
        <f t="shared" si="286"/>
        <v>35.095211551282041</v>
      </c>
      <c r="T464" s="325">
        <f t="shared" si="287"/>
        <v>5.4851589835719394E-4</v>
      </c>
      <c r="U464" s="330">
        <f t="shared" si="288"/>
        <v>1.3376152545326396</v>
      </c>
      <c r="V464" s="338">
        <f t="shared" si="289"/>
        <v>1.3376152545326396</v>
      </c>
      <c r="W464" s="330">
        <f t="shared" si="290"/>
        <v>1.0765231764708894E-4</v>
      </c>
      <c r="X464" s="330">
        <f t="shared" si="291"/>
        <v>10.858709338602949</v>
      </c>
      <c r="Y464" s="330">
        <f t="shared" si="307"/>
        <v>13.758179491903128</v>
      </c>
      <c r="Z464" s="110">
        <f>IF(H464&gt;0, rate1(1,$L$52,$L$51,$L$54,U464,$L$53,$L$50,Y464),"")</f>
        <v>104.62480442234265</v>
      </c>
      <c r="AA464" s="338">
        <f t="shared" si="292"/>
        <v>49.646091626717322</v>
      </c>
      <c r="AB464" s="338">
        <f t="shared" si="293"/>
        <v>-2.212969511983658E-6</v>
      </c>
      <c r="AC464" s="330">
        <f t="shared" si="294"/>
        <v>5.4851589835719394E-4</v>
      </c>
      <c r="AD464" s="330">
        <f t="shared" si="295"/>
        <v>-36.462024272951858</v>
      </c>
      <c r="AE464" s="330">
        <f t="shared" si="296"/>
        <v>-36929946.397207059</v>
      </c>
      <c r="AF464" s="330">
        <f t="shared" si="297"/>
        <v>684.43725761804023</v>
      </c>
      <c r="AG464" s="330">
        <f t="shared" si="298"/>
        <v>683.8246591027098</v>
      </c>
      <c r="AH464" s="330">
        <f t="shared" si="299"/>
        <v>1.3176534140102143</v>
      </c>
      <c r="AI464" s="330">
        <f t="shared" si="300"/>
        <v>4.55442464387919</v>
      </c>
      <c r="AJ464" s="330">
        <f t="shared" si="301"/>
        <v>15.334506483734582</v>
      </c>
      <c r="AK464" s="339">
        <f t="shared" si="302"/>
        <v>220.00277837432517</v>
      </c>
      <c r="AL464" s="44">
        <f t="shared" si="308"/>
        <v>4.4159735133440501</v>
      </c>
    </row>
    <row r="465" spans="2:38" ht="15" x14ac:dyDescent="0.15">
      <c r="B465" s="330">
        <f t="shared" si="273"/>
        <v>684.43725761804023</v>
      </c>
      <c r="C465" s="330">
        <f t="shared" si="274"/>
        <v>683.8246591027098</v>
      </c>
      <c r="D465" s="330">
        <f t="shared" si="275"/>
        <v>1.3176534140102143</v>
      </c>
      <c r="E465" s="330">
        <f t="shared" si="305"/>
        <v>134.48453738986524</v>
      </c>
      <c r="F465" s="330">
        <f t="shared" si="276"/>
        <v>134.48453738986524</v>
      </c>
      <c r="G465" s="330">
        <f t="shared" si="277"/>
        <v>82.955936407052349</v>
      </c>
      <c r="H465" s="315">
        <f t="shared" si="278"/>
        <v>0.02</v>
      </c>
      <c r="I465" s="330">
        <f t="shared" si="279"/>
        <v>0.49007881226434624</v>
      </c>
      <c r="J465" s="330">
        <f t="shared" si="304"/>
        <v>80</v>
      </c>
      <c r="K465" s="337">
        <f t="shared" si="280"/>
        <v>-1</v>
      </c>
      <c r="L465" s="325">
        <f t="shared" si="281"/>
        <v>1.2976534140102143</v>
      </c>
      <c r="M465" s="325">
        <f t="shared" si="282"/>
        <v>1.3076534140102143</v>
      </c>
      <c r="N465" s="330">
        <f t="shared" si="283"/>
        <v>-1.8423200015432961E-2</v>
      </c>
      <c r="O465" s="330">
        <f t="shared" si="284"/>
        <v>2.0905400142112729E-3</v>
      </c>
      <c r="P465" s="334">
        <f t="shared" si="306"/>
        <v>13.281063199927738</v>
      </c>
      <c r="Q465" s="330">
        <f t="shared" si="285"/>
        <v>4.888895014703067</v>
      </c>
      <c r="R465" s="279">
        <f>IF(H465&gt;0, rate1(1,$L$52,$L$51,$L$54,L465,$L$53,$L$50,P465),"")</f>
        <v>140.85886863893253</v>
      </c>
      <c r="S465" s="325">
        <f t="shared" si="286"/>
        <v>16.60229134204679</v>
      </c>
      <c r="T465" s="325">
        <f t="shared" si="287"/>
        <v>1.1808009228608668E-3</v>
      </c>
      <c r="U465" s="330">
        <f t="shared" si="288"/>
        <v>1.3176534140102143</v>
      </c>
      <c r="V465" s="338">
        <f t="shared" si="289"/>
        <v>1.3176534140102143</v>
      </c>
      <c r="W465" s="330">
        <f t="shared" si="290"/>
        <v>1.0446320389045916E-4</v>
      </c>
      <c r="X465" s="330">
        <f t="shared" si="291"/>
        <v>6.851335182145462</v>
      </c>
      <c r="Y465" s="330">
        <f t="shared" si="307"/>
        <v>13.484968074158564</v>
      </c>
      <c r="Z465" s="110">
        <f>IF(H465&gt;0, rate1(1,$L$52,$L$51,$L$54,U465,$L$53,$L$50,Y465),"")</f>
        <v>125.61909692754669</v>
      </c>
      <c r="AA465" s="338">
        <f t="shared" si="292"/>
        <v>26.089218082147646</v>
      </c>
      <c r="AB465" s="338">
        <f t="shared" si="293"/>
        <v>-4.1636691724877013E-6</v>
      </c>
      <c r="AC465" s="330">
        <f t="shared" si="294"/>
        <v>1.1808009228608668E-3</v>
      </c>
      <c r="AD465" s="330">
        <f t="shared" si="295"/>
        <v>-16.937656138973555</v>
      </c>
      <c r="AE465" s="330">
        <f t="shared" si="296"/>
        <v>22580.440893677456</v>
      </c>
      <c r="AF465" s="330">
        <f t="shared" si="297"/>
        <v>684.41765361710191</v>
      </c>
      <c r="AG465" s="330">
        <f t="shared" si="298"/>
        <v>683.82347830178696</v>
      </c>
      <c r="AH465" s="330">
        <f t="shared" si="299"/>
        <v>1.2976887041758947</v>
      </c>
      <c r="AI465" s="330">
        <f t="shared" si="300"/>
        <v>8.3828653053266162</v>
      </c>
      <c r="AJ465" s="330">
        <f t="shared" si="301"/>
        <v>15.336835057430507</v>
      </c>
      <c r="AK465" s="339">
        <f t="shared" si="302"/>
        <v>220.00317389846316</v>
      </c>
      <c r="AL465" s="44">
        <f t="shared" si="308"/>
        <v>4.4163378673155602</v>
      </c>
    </row>
    <row r="466" spans="2:38" ht="15" x14ac:dyDescent="0.15">
      <c r="B466" s="330">
        <f t="shared" si="273"/>
        <v>684.41765361710191</v>
      </c>
      <c r="C466" s="330">
        <f t="shared" si="274"/>
        <v>683.82347830178696</v>
      </c>
      <c r="D466" s="330">
        <f t="shared" si="275"/>
        <v>1.2976887041758947</v>
      </c>
      <c r="E466" s="330">
        <f t="shared" si="305"/>
        <v>134.48453738986524</v>
      </c>
      <c r="F466" s="330">
        <f t="shared" si="276"/>
        <v>134.48453738986524</v>
      </c>
      <c r="G466" s="330">
        <f t="shared" si="277"/>
        <v>79.185212235755372</v>
      </c>
      <c r="H466" s="315">
        <f t="shared" si="278"/>
        <v>0.02</v>
      </c>
      <c r="I466" s="330">
        <f t="shared" si="279"/>
        <v>0.47534025225195364</v>
      </c>
      <c r="J466" s="330">
        <f t="shared" si="304"/>
        <v>80</v>
      </c>
      <c r="K466" s="337">
        <f t="shared" si="280"/>
        <v>-1</v>
      </c>
      <c r="L466" s="325">
        <f t="shared" si="281"/>
        <v>1.2776887041758946</v>
      </c>
      <c r="M466" s="325">
        <f t="shared" si="282"/>
        <v>1.2876887041758946</v>
      </c>
      <c r="N466" s="330">
        <f t="shared" si="283"/>
        <v>-1.8144546435436171E-2</v>
      </c>
      <c r="O466" s="330">
        <f t="shared" si="284"/>
        <v>2.0905400142112729E-3</v>
      </c>
      <c r="P466" s="334">
        <f t="shared" si="306"/>
        <v>13.010240831021765</v>
      </c>
      <c r="Q466" s="330">
        <f t="shared" si="285"/>
        <v>1.0598101995861384</v>
      </c>
      <c r="R466" s="279">
        <f>IF(H466&gt;0, rate1(1,$L$52,$L$51,$L$54,L466,$L$53,$L$50,P466),"")</f>
        <v>160.55726910336915</v>
      </c>
      <c r="S466" s="325">
        <f t="shared" si="286"/>
        <v>3.1574729417918963</v>
      </c>
      <c r="T466" s="325">
        <f t="shared" si="287"/>
        <v>8.4100922352083624E-3</v>
      </c>
      <c r="U466" s="330">
        <f t="shared" si="288"/>
        <v>1.2976887041758947</v>
      </c>
      <c r="V466" s="338">
        <f t="shared" si="289"/>
        <v>1.2976887041758947</v>
      </c>
      <c r="W466" s="330">
        <f t="shared" si="290"/>
        <v>1.0132159245768158E-4</v>
      </c>
      <c r="X466" s="330">
        <f t="shared" si="291"/>
        <v>2.9630094268745921</v>
      </c>
      <c r="Y466" s="330">
        <f t="shared" si="307"/>
        <v>13.213096670194185</v>
      </c>
      <c r="Z466" s="110">
        <f>IF(H466&gt;0, rate1(1,$L$52,$L$51,$L$54,U466,$L$53,$L$50,Y466),"")</f>
        <v>145.85974908039427</v>
      </c>
      <c r="AA466" s="338">
        <f t="shared" si="292"/>
        <v>9.7171540191324954</v>
      </c>
      <c r="AB466" s="338">
        <f t="shared" si="293"/>
        <v>-1.1623242199839528E-5</v>
      </c>
      <c r="AC466" s="330">
        <f t="shared" si="294"/>
        <v>8.4100922352083624E-3</v>
      </c>
      <c r="AD466" s="330">
        <f t="shared" si="295"/>
        <v>-2.3780952028410773</v>
      </c>
      <c r="AE466" s="330">
        <f t="shared" si="296"/>
        <v>3036.1220162030259</v>
      </c>
      <c r="AF466" s="330">
        <f t="shared" si="297"/>
        <v>684.39109897843127</v>
      </c>
      <c r="AG466" s="330">
        <f t="shared" si="298"/>
        <v>683.81506820955178</v>
      </c>
      <c r="AH466" s="330">
        <f t="shared" si="299"/>
        <v>1.2777210881290189</v>
      </c>
      <c r="AI466" s="330">
        <f t="shared" si="300"/>
        <v>52.380638274270972</v>
      </c>
      <c r="AJ466" s="330">
        <f t="shared" si="301"/>
        <v>15.351385234728916</v>
      </c>
      <c r="AK466" s="339">
        <f t="shared" si="302"/>
        <v>220.00386930690433</v>
      </c>
      <c r="AL466" s="44">
        <f t="shared" si="308"/>
        <v>4.4170084965399861</v>
      </c>
    </row>
    <row r="467" spans="2:38" ht="15" x14ac:dyDescent="0.15">
      <c r="B467" s="330">
        <f t="shared" si="273"/>
        <v>684.39109897843127</v>
      </c>
      <c r="C467" s="330">
        <f t="shared" si="274"/>
        <v>683.81506820955178</v>
      </c>
      <c r="D467" s="330">
        <f t="shared" si="275"/>
        <v>1.2777210881290189</v>
      </c>
      <c r="E467" s="330">
        <f t="shared" si="305"/>
        <v>134.48453738986524</v>
      </c>
      <c r="F467" s="330">
        <f t="shared" si="276"/>
        <v>134.48453738986524</v>
      </c>
      <c r="G467" s="330">
        <f t="shared" si="277"/>
        <v>75.529988959766968</v>
      </c>
      <c r="H467" s="315">
        <f t="shared" si="278"/>
        <v>0.02</v>
      </c>
      <c r="I467" s="330">
        <f t="shared" si="279"/>
        <v>0.46082461510359285</v>
      </c>
      <c r="J467" s="330">
        <f t="shared" si="304"/>
        <v>80</v>
      </c>
      <c r="K467" s="337">
        <f t="shared" si="280"/>
        <v>-1</v>
      </c>
      <c r="L467" s="325">
        <f t="shared" si="281"/>
        <v>1.2577210881290188</v>
      </c>
      <c r="M467" s="325">
        <f t="shared" si="282"/>
        <v>1.2677210881290188</v>
      </c>
      <c r="N467" s="330">
        <f t="shared" si="283"/>
        <v>-1.7865804317893419E-2</v>
      </c>
      <c r="O467" s="330">
        <f t="shared" si="284"/>
        <v>2.0905400142112729E-3</v>
      </c>
      <c r="P467" s="334">
        <f t="shared" si="306"/>
        <v>12.740783757481555</v>
      </c>
      <c r="Q467" s="330">
        <f t="shared" si="285"/>
        <v>-2.6528940325624291</v>
      </c>
      <c r="R467" s="279">
        <f>IF(H467&gt;0, rate1(1,$L$52,$L$51,$L$54,L467,$L$53,$L$50,P467),"")</f>
        <v>179.56721972061464</v>
      </c>
      <c r="S467" s="325">
        <f t="shared" si="286"/>
        <v>-7.0669880962064484</v>
      </c>
      <c r="T467" s="325">
        <f t="shared" si="287"/>
        <v>-2.2146808827318001E-3</v>
      </c>
      <c r="U467" s="330">
        <f t="shared" si="288"/>
        <v>1.2777210881290189</v>
      </c>
      <c r="V467" s="338">
        <f t="shared" si="289"/>
        <v>1.2777210881290189</v>
      </c>
      <c r="W467" s="330">
        <f t="shared" si="290"/>
        <v>9.8227498354308551E-5</v>
      </c>
      <c r="X467" s="330">
        <f t="shared" si="291"/>
        <v>-0.80803624529697515</v>
      </c>
      <c r="Y467" s="330">
        <f t="shared" si="307"/>
        <v>12.942579477598516</v>
      </c>
      <c r="Z467" s="110">
        <f>IF(H467&gt;0, rate1(1,$L$52,$L$51,$L$54,U467,$L$53,$L$50,Y467),"")</f>
        <v>165.38491778531392</v>
      </c>
      <c r="AA467" s="338">
        <f t="shared" si="292"/>
        <v>-2.3370954807012425</v>
      </c>
      <c r="AB467" s="338">
        <f t="shared" si="293"/>
        <v>2.9435027832547199E-5</v>
      </c>
      <c r="AC467" s="330">
        <f t="shared" si="294"/>
        <v>2.9435027832547199E-5</v>
      </c>
      <c r="AD467" s="330">
        <f t="shared" si="295"/>
        <v>-679.46258158062267</v>
      </c>
      <c r="AE467" s="330">
        <f t="shared" si="296"/>
        <v>-160455.5481070432</v>
      </c>
      <c r="AF467" s="330">
        <f t="shared" si="297"/>
        <v>684.37320373908551</v>
      </c>
      <c r="AG467" s="330">
        <f t="shared" si="298"/>
        <v>683.81503877452394</v>
      </c>
      <c r="AH467" s="330">
        <f t="shared" si="299"/>
        <v>1.2577505272092171</v>
      </c>
      <c r="AI467" s="330">
        <f t="shared" si="300"/>
        <v>0.16392205592058851</v>
      </c>
      <c r="AJ467" s="330">
        <f t="shared" si="301"/>
        <v>15.351430768633339</v>
      </c>
      <c r="AK467" s="339">
        <f t="shared" si="302"/>
        <v>220.00801707886313</v>
      </c>
      <c r="AL467" s="44">
        <f t="shared" si="308"/>
        <v>4.421198947601928</v>
      </c>
    </row>
    <row r="468" spans="2:38" ht="15" x14ac:dyDescent="0.15">
      <c r="B468" s="330">
        <f t="shared" si="273"/>
        <v>684.37320373908551</v>
      </c>
      <c r="C468" s="330">
        <f t="shared" si="274"/>
        <v>683.81503877452394</v>
      </c>
      <c r="D468" s="330">
        <f t="shared" si="275"/>
        <v>1.2577505272092171</v>
      </c>
      <c r="E468" s="330">
        <f t="shared" si="305"/>
        <v>134.48453738986524</v>
      </c>
      <c r="F468" s="330">
        <f t="shared" si="276"/>
        <v>134.48453738986524</v>
      </c>
      <c r="G468" s="330">
        <f t="shared" si="277"/>
        <v>90.656741391941793</v>
      </c>
      <c r="H468" s="315">
        <f t="shared" si="278"/>
        <v>0.08</v>
      </c>
      <c r="I468" s="330">
        <f t="shared" si="279"/>
        <v>0.4465319716492559</v>
      </c>
      <c r="J468" s="330">
        <f t="shared" si="304"/>
        <v>80</v>
      </c>
      <c r="K468" s="337">
        <f t="shared" si="280"/>
        <v>1</v>
      </c>
      <c r="L468" s="325">
        <f t="shared" si="281"/>
        <v>1.3377505272092172</v>
      </c>
      <c r="M468" s="325">
        <f t="shared" si="282"/>
        <v>1.2977505272092171</v>
      </c>
      <c r="N468" s="330">
        <f t="shared" si="283"/>
        <v>7.2235263592987486E-2</v>
      </c>
      <c r="O468" s="330">
        <f t="shared" si="284"/>
        <v>2.0905400142112729E-3</v>
      </c>
      <c r="P468" s="334">
        <f t="shared" si="306"/>
        <v>13.492350623193985</v>
      </c>
      <c r="Q468" s="330">
        <f t="shared" si="285"/>
        <v>2.9748672843907116</v>
      </c>
      <c r="R468" s="279">
        <f>IF(H468&gt;0, rate1(1,$L$52,$L$51,$L$54,L468,$L$53,$L$50,P468),"")</f>
        <v>125.06055867802367</v>
      </c>
      <c r="S468" s="325">
        <f t="shared" si="286"/>
        <v>11.378597797056084</v>
      </c>
      <c r="T468" s="325">
        <f t="shared" si="287"/>
        <v>-6.9600214793444646E-3</v>
      </c>
      <c r="U468" s="330">
        <f t="shared" si="288"/>
        <v>1.2577505272092171</v>
      </c>
      <c r="V468" s="338">
        <f t="shared" si="289"/>
        <v>1.2577505272092171</v>
      </c>
      <c r="W468" s="330">
        <f t="shared" si="290"/>
        <v>9.5180936679595263E-5</v>
      </c>
      <c r="X468" s="330">
        <f t="shared" si="291"/>
        <v>-4.4635711742912889</v>
      </c>
      <c r="Y468" s="330">
        <f t="shared" si="307"/>
        <v>12.673431059378714</v>
      </c>
      <c r="Z468" s="110">
        <f>IF(H468&gt;0, rate1(1,$L$52,$L$51,$L$54,U468,$L$53,$L$50,Y468),"")</f>
        <v>184.23018081736211</v>
      </c>
      <c r="AA468" s="338">
        <f t="shared" si="292"/>
        <v>-11.589460010087956</v>
      </c>
      <c r="AB468" s="338">
        <f t="shared" si="293"/>
        <v>7.5603668944757454E-6</v>
      </c>
      <c r="AC468" s="330">
        <f t="shared" si="294"/>
        <v>7.5603668944757454E-6</v>
      </c>
      <c r="AD468" s="330">
        <f t="shared" si="295"/>
        <v>10581.497051215185</v>
      </c>
      <c r="AE468" s="330">
        <f t="shared" si="296"/>
        <v>608776293.15144694</v>
      </c>
      <c r="AF468" s="330">
        <f t="shared" si="297"/>
        <v>684.44543144231159</v>
      </c>
      <c r="AG468" s="330">
        <f t="shared" si="298"/>
        <v>683.8150312141571</v>
      </c>
      <c r="AH468" s="330">
        <f t="shared" si="299"/>
        <v>1.3366613869598802</v>
      </c>
      <c r="AI468" s="330">
        <f t="shared" si="300"/>
        <v>6.0453647212150949E-2</v>
      </c>
      <c r="AJ468" s="330">
        <f t="shared" si="301"/>
        <v>15.351447561313121</v>
      </c>
      <c r="AK468" s="339">
        <f t="shared" si="302"/>
        <v>220.0080294598942</v>
      </c>
      <c r="AL468" s="44">
        <f t="shared" si="308"/>
        <v>4.4212120613664014</v>
      </c>
    </row>
    <row r="469" spans="2:38" ht="15" x14ac:dyDescent="0.15">
      <c r="B469" s="330">
        <f t="shared" si="273"/>
        <v>684.44543144231159</v>
      </c>
      <c r="C469" s="330">
        <f t="shared" si="274"/>
        <v>683.8150312141571</v>
      </c>
      <c r="D469" s="330">
        <f t="shared" si="275"/>
        <v>1.3366613869598802</v>
      </c>
      <c r="E469" s="330">
        <f t="shared" si="305"/>
        <v>134.48453738986524</v>
      </c>
      <c r="F469" s="330">
        <f t="shared" si="276"/>
        <v>134.48453738986524</v>
      </c>
      <c r="G469" s="330">
        <f t="shared" si="277"/>
        <v>86.655437674404681</v>
      </c>
      <c r="H469" s="315">
        <f t="shared" si="278"/>
        <v>0.02</v>
      </c>
      <c r="I469" s="330">
        <f t="shared" si="279"/>
        <v>0.50432018252358835</v>
      </c>
      <c r="J469" s="330">
        <f t="shared" si="304"/>
        <v>80</v>
      </c>
      <c r="K469" s="337">
        <f t="shared" si="280"/>
        <v>-1</v>
      </c>
      <c r="L469" s="325">
        <f t="shared" si="281"/>
        <v>1.3166613869598802</v>
      </c>
      <c r="M469" s="325">
        <f t="shared" si="282"/>
        <v>1.3266613869598802</v>
      </c>
      <c r="N469" s="330">
        <f t="shared" si="283"/>
        <v>-1.8688455553738104E-2</v>
      </c>
      <c r="O469" s="330">
        <f t="shared" si="284"/>
        <v>2.0905400142112729E-3</v>
      </c>
      <c r="P469" s="334">
        <f t="shared" si="306"/>
        <v>13.540199303017149</v>
      </c>
      <c r="Q469" s="330">
        <f t="shared" si="285"/>
        <v>8.6447850976136209</v>
      </c>
      <c r="R469" s="279">
        <f>IF(H469&gt;0, rate1(1,$L$52,$L$51,$L$54,L469,$L$53,$L$50,P469),"")</f>
        <v>121.42885025604798</v>
      </c>
      <c r="S469" s="325">
        <f t="shared" si="286"/>
        <v>34.054447131066048</v>
      </c>
      <c r="T469" s="325">
        <f t="shared" si="287"/>
        <v>5.6538400051392348E-4</v>
      </c>
      <c r="U469" s="330">
        <f t="shared" si="288"/>
        <v>1.3366613869598802</v>
      </c>
      <c r="V469" s="338">
        <f t="shared" si="289"/>
        <v>1.3366613869598802</v>
      </c>
      <c r="W469" s="330">
        <f t="shared" si="290"/>
        <v>1.074988363807261E-4</v>
      </c>
      <c r="X469" s="330">
        <f t="shared" si="291"/>
        <v>10.664471000653009</v>
      </c>
      <c r="Y469" s="330">
        <f t="shared" si="307"/>
        <v>13.745093039151966</v>
      </c>
      <c r="Z469" s="110">
        <f>IF(H469&gt;0, rate1(1,$L$52,$L$51,$L$54,U469,$L$53,$L$50,Y469),"")</f>
        <v>105.64581734108785</v>
      </c>
      <c r="AA469" s="338">
        <f t="shared" si="292"/>
        <v>48.286811141474821</v>
      </c>
      <c r="AB469" s="338">
        <f t="shared" si="293"/>
        <v>-2.2733365559184404E-6</v>
      </c>
      <c r="AC469" s="330">
        <f t="shared" si="294"/>
        <v>5.6538400051392348E-4</v>
      </c>
      <c r="AD469" s="330">
        <f t="shared" si="295"/>
        <v>-35.374188130227196</v>
      </c>
      <c r="AE469" s="330">
        <f t="shared" si="296"/>
        <v>-37060740.42535311</v>
      </c>
      <c r="AF469" s="330">
        <f t="shared" si="297"/>
        <v>684.42617760275732</v>
      </c>
      <c r="AG469" s="330">
        <f t="shared" si="298"/>
        <v>683.81446583015656</v>
      </c>
      <c r="AH469" s="330">
        <f t="shared" si="299"/>
        <v>1.3166994101340754</v>
      </c>
      <c r="AI469" s="330">
        <f t="shared" si="300"/>
        <v>4.6560928422013408</v>
      </c>
      <c r="AJ469" s="330">
        <f t="shared" si="301"/>
        <v>15.352740920435954</v>
      </c>
      <c r="AK469" s="339">
        <f t="shared" si="302"/>
        <v>220.00803494042486</v>
      </c>
      <c r="AL469" s="44">
        <f t="shared" si="308"/>
        <v>4.4212168976581783</v>
      </c>
    </row>
    <row r="470" spans="2:38" ht="15" x14ac:dyDescent="0.15">
      <c r="B470" s="330">
        <f t="shared" si="273"/>
        <v>684.42617760275732</v>
      </c>
      <c r="C470" s="330">
        <f t="shared" si="274"/>
        <v>683.81446583015656</v>
      </c>
      <c r="D470" s="330">
        <f t="shared" si="275"/>
        <v>1.3166994101340754</v>
      </c>
      <c r="E470" s="330">
        <f t="shared" si="305"/>
        <v>134.48453738986524</v>
      </c>
      <c r="F470" s="330">
        <f t="shared" si="276"/>
        <v>134.48453738986524</v>
      </c>
      <c r="G470" s="330">
        <f t="shared" si="277"/>
        <v>82.773087734973672</v>
      </c>
      <c r="H470" s="315">
        <f t="shared" si="278"/>
        <v>0.02</v>
      </c>
      <c r="I470" s="330">
        <f t="shared" si="279"/>
        <v>0.48936941808060513</v>
      </c>
      <c r="J470" s="330">
        <f t="shared" si="304"/>
        <v>80</v>
      </c>
      <c r="K470" s="337">
        <f t="shared" si="280"/>
        <v>-1</v>
      </c>
      <c r="L470" s="325">
        <f t="shared" si="281"/>
        <v>1.2966994101340754</v>
      </c>
      <c r="M470" s="325">
        <f t="shared" si="282"/>
        <v>1.3066994101340754</v>
      </c>
      <c r="N470" s="330">
        <f t="shared" si="283"/>
        <v>-1.8409885781873969E-2</v>
      </c>
      <c r="O470" s="330">
        <f t="shared" si="284"/>
        <v>2.0905400142112729E-3</v>
      </c>
      <c r="P470" s="334">
        <f t="shared" si="306"/>
        <v>13.268090348845522</v>
      </c>
      <c r="Q470" s="330">
        <f t="shared" si="285"/>
        <v>4.7032374101697485</v>
      </c>
      <c r="R470" s="279">
        <f>IF(H470&gt;0, rate1(1,$L$52,$L$51,$L$54,L470,$L$53,$L$50,P470),"")</f>
        <v>141.8164013804147</v>
      </c>
      <c r="S470" s="325">
        <f t="shared" si="286"/>
        <v>15.86397278419858</v>
      </c>
      <c r="T470" s="325">
        <f t="shared" si="287"/>
        <v>1.2385575545082359E-3</v>
      </c>
      <c r="U470" s="330">
        <f t="shared" si="288"/>
        <v>1.3166994101340754</v>
      </c>
      <c r="V470" s="338">
        <f t="shared" si="289"/>
        <v>1.3166994101340754</v>
      </c>
      <c r="W470" s="330">
        <f t="shared" si="290"/>
        <v>1.0431199231519805E-4</v>
      </c>
      <c r="X470" s="330">
        <f t="shared" si="291"/>
        <v>6.6628261224908698</v>
      </c>
      <c r="Y470" s="330">
        <f t="shared" si="307"/>
        <v>13.471945339935534</v>
      </c>
      <c r="Z470" s="110">
        <f>IF(H470&gt;0, rate1(1,$L$52,$L$51,$L$54,U470,$L$53,$L$50,Y470),"")</f>
        <v>126.60318618410247</v>
      </c>
      <c r="AA470" s="338">
        <f t="shared" si="292"/>
        <v>25.174181531411833</v>
      </c>
      <c r="AB470" s="338">
        <f t="shared" si="293"/>
        <v>-4.315016505508386E-6</v>
      </c>
      <c r="AC470" s="330">
        <f t="shared" si="294"/>
        <v>1.2385575545082359E-3</v>
      </c>
      <c r="AD470" s="330">
        <f t="shared" si="295"/>
        <v>-16.147816407240693</v>
      </c>
      <c r="AE470" s="330">
        <f t="shared" si="296"/>
        <v>21315.958568015059</v>
      </c>
      <c r="AF470" s="330">
        <f t="shared" si="297"/>
        <v>684.40652915942098</v>
      </c>
      <c r="AG470" s="330">
        <f t="shared" si="298"/>
        <v>683.81322727260203</v>
      </c>
      <c r="AH470" s="330">
        <f t="shared" si="299"/>
        <v>1.2967345622715292</v>
      </c>
      <c r="AI470" s="330">
        <f t="shared" si="300"/>
        <v>8.7335282975195039</v>
      </c>
      <c r="AJ470" s="330">
        <f t="shared" si="301"/>
        <v>15.355166900518599</v>
      </c>
      <c r="AK470" s="339">
        <f t="shared" si="302"/>
        <v>220.00843841618797</v>
      </c>
      <c r="AL470" s="44">
        <f t="shared" si="308"/>
        <v>4.4215893850855545</v>
      </c>
    </row>
    <row r="471" spans="2:38" ht="15" x14ac:dyDescent="0.15">
      <c r="B471" s="330">
        <f t="shared" si="273"/>
        <v>684.40652915942098</v>
      </c>
      <c r="C471" s="330">
        <f t="shared" si="274"/>
        <v>683.81322727260203</v>
      </c>
      <c r="D471" s="330">
        <f t="shared" si="275"/>
        <v>1.2967345622715292</v>
      </c>
      <c r="E471" s="330">
        <f t="shared" si="305"/>
        <v>134.48453738986524</v>
      </c>
      <c r="F471" s="330">
        <f t="shared" si="276"/>
        <v>134.48453738986524</v>
      </c>
      <c r="G471" s="330">
        <f t="shared" si="277"/>
        <v>79.007923357551419</v>
      </c>
      <c r="H471" s="315">
        <f t="shared" si="278"/>
        <v>0.02</v>
      </c>
      <c r="I471" s="330">
        <f t="shared" si="279"/>
        <v>0.47464150945515943</v>
      </c>
      <c r="J471" s="330">
        <f t="shared" si="304"/>
        <v>80</v>
      </c>
      <c r="K471" s="337">
        <f t="shared" si="280"/>
        <v>-1</v>
      </c>
      <c r="L471" s="325">
        <f t="shared" si="281"/>
        <v>1.2767345622715291</v>
      </c>
      <c r="M471" s="325">
        <f t="shared" si="282"/>
        <v>1.2867345622715292</v>
      </c>
      <c r="N471" s="330">
        <f t="shared" si="283"/>
        <v>-1.8131227983248621E-2</v>
      </c>
      <c r="O471" s="330">
        <f t="shared" si="284"/>
        <v>2.0905400142112729E-3</v>
      </c>
      <c r="P471" s="334">
        <f t="shared" si="306"/>
        <v>12.997332891965208</v>
      </c>
      <c r="Q471" s="330">
        <f t="shared" si="285"/>
        <v>0.8797544139020772</v>
      </c>
      <c r="R471" s="279">
        <f>IF(H471&gt;0, rate1(1,$L$52,$L$51,$L$54,L471,$L$53,$L$50,P471),"")</f>
        <v>161.48109893220095</v>
      </c>
      <c r="S471" s="325">
        <f t="shared" si="286"/>
        <v>2.6060411771156784</v>
      </c>
      <c r="T471" s="325">
        <f t="shared" si="287"/>
        <v>1.1289391730173978E-2</v>
      </c>
      <c r="U471" s="330">
        <f t="shared" si="288"/>
        <v>1.2967345622715292</v>
      </c>
      <c r="V471" s="338">
        <f t="shared" si="289"/>
        <v>1.2967345622715292</v>
      </c>
      <c r="W471" s="330">
        <f t="shared" si="290"/>
        <v>1.0117265128850583E-4</v>
      </c>
      <c r="X471" s="330">
        <f t="shared" si="291"/>
        <v>2.7801451647106745</v>
      </c>
      <c r="Y471" s="330">
        <f t="shared" si="307"/>
        <v>13.200138324876759</v>
      </c>
      <c r="Z471" s="110">
        <f>IF(H471&gt;0, rate1(1,$L$52,$L$51,$L$54,U471,$L$53,$L$50,Y471),"")</f>
        <v>146.80880018268152</v>
      </c>
      <c r="AA471" s="338">
        <f t="shared" si="292"/>
        <v>9.0585127332647684</v>
      </c>
      <c r="AB471" s="338">
        <f t="shared" si="293"/>
        <v>-1.2554754783829381E-5</v>
      </c>
      <c r="AC471" s="330">
        <f t="shared" si="294"/>
        <v>1.1289391730173978E-2</v>
      </c>
      <c r="AD471" s="330">
        <f t="shared" si="295"/>
        <v>-1.7715746320100265</v>
      </c>
      <c r="AE471" s="330">
        <f t="shared" si="296"/>
        <v>2295.0670454594419</v>
      </c>
      <c r="AF471" s="330">
        <f t="shared" si="297"/>
        <v>684.37710853970759</v>
      </c>
      <c r="AG471" s="330">
        <f t="shared" si="298"/>
        <v>683.80193788087183</v>
      </c>
      <c r="AH471" s="330">
        <f t="shared" si="299"/>
        <v>1.2767668063897888</v>
      </c>
      <c r="AI471" s="330">
        <f t="shared" si="300"/>
        <v>69.911536426401923</v>
      </c>
      <c r="AJ471" s="330">
        <f t="shared" si="301"/>
        <v>15.374586771748154</v>
      </c>
      <c r="AK471" s="339">
        <f t="shared" si="302"/>
        <v>220.00916131729198</v>
      </c>
      <c r="AL471" s="44">
        <f t="shared" si="308"/>
        <v>4.4222880673493563</v>
      </c>
    </row>
    <row r="472" spans="2:38" ht="15" x14ac:dyDescent="0.15">
      <c r="B472" s="330">
        <f t="shared" si="273"/>
        <v>684.37710853970759</v>
      </c>
      <c r="C472" s="330">
        <f t="shared" si="274"/>
        <v>683.80193788087183</v>
      </c>
      <c r="D472" s="330">
        <f t="shared" si="275"/>
        <v>1.2767668063897888</v>
      </c>
      <c r="E472" s="330">
        <f t="shared" si="305"/>
        <v>134.48453738986524</v>
      </c>
      <c r="F472" s="330">
        <f t="shared" si="276"/>
        <v>134.48453738986524</v>
      </c>
      <c r="G472" s="330">
        <f t="shared" si="277"/>
        <v>75.358175304140076</v>
      </c>
      <c r="H472" s="315">
        <f t="shared" si="278"/>
        <v>0.02</v>
      </c>
      <c r="I472" s="330">
        <f t="shared" si="279"/>
        <v>0.46013652706860741</v>
      </c>
      <c r="J472" s="330">
        <f t="shared" si="304"/>
        <v>80</v>
      </c>
      <c r="K472" s="337">
        <f t="shared" si="280"/>
        <v>-1</v>
      </c>
      <c r="L472" s="325">
        <f t="shared" si="281"/>
        <v>1.2567668063897888</v>
      </c>
      <c r="M472" s="325">
        <f t="shared" si="282"/>
        <v>1.2667668063897888</v>
      </c>
      <c r="N472" s="330">
        <f t="shared" si="283"/>
        <v>-1.7852481620857397E-2</v>
      </c>
      <c r="O472" s="330">
        <f t="shared" si="284"/>
        <v>2.0905400142112729E-3</v>
      </c>
      <c r="P472" s="334">
        <f t="shared" si="306"/>
        <v>12.727941431830537</v>
      </c>
      <c r="Q472" s="330">
        <f t="shared" si="285"/>
        <v>-2.8274325426206275</v>
      </c>
      <c r="R472" s="279">
        <f>IF(H472&gt;0, rate1(1,$L$52,$L$51,$L$54,L472,$L$53,$L$50,P472),"")</f>
        <v>180.45901399173846</v>
      </c>
      <c r="S472" s="325">
        <f t="shared" si="286"/>
        <v>-7.4947161191123968</v>
      </c>
      <c r="T472" s="325">
        <f t="shared" si="287"/>
        <v>-2.1015983783955789E-3</v>
      </c>
      <c r="U472" s="330">
        <f t="shared" si="288"/>
        <v>1.2767668063897888</v>
      </c>
      <c r="V472" s="338">
        <f t="shared" si="289"/>
        <v>1.2767668063897888</v>
      </c>
      <c r="W472" s="330">
        <f t="shared" si="290"/>
        <v>9.8080828311086776E-5</v>
      </c>
      <c r="X472" s="330">
        <f t="shared" si="291"/>
        <v>-0.98534023955586747</v>
      </c>
      <c r="Y472" s="330">
        <f t="shared" si="307"/>
        <v>12.929686208686963</v>
      </c>
      <c r="Z472" s="110">
        <f>IF(H472&gt;0, rate1(1,$L$52,$L$51,$L$54,U472,$L$53,$L$50,Y472),"")</f>
        <v>166.30068782353626</v>
      </c>
      <c r="AA472" s="338">
        <f t="shared" si="292"/>
        <v>-2.8342208517104388</v>
      </c>
      <c r="AB472" s="338">
        <f t="shared" si="293"/>
        <v>2.5580380500860585E-5</v>
      </c>
      <c r="AC472" s="330">
        <f t="shared" si="294"/>
        <v>2.5580380500860585E-5</v>
      </c>
      <c r="AD472" s="330">
        <f t="shared" si="295"/>
        <v>-781.84919881575456</v>
      </c>
      <c r="AE472" s="330">
        <f t="shared" si="296"/>
        <v>-137884.14439798734</v>
      </c>
      <c r="AF472" s="330">
        <f t="shared" si="297"/>
        <v>684.35923047770621</v>
      </c>
      <c r="AG472" s="330">
        <f t="shared" si="298"/>
        <v>683.80191230049138</v>
      </c>
      <c r="AH472" s="330">
        <f t="shared" si="299"/>
        <v>1.2567961037415267</v>
      </c>
      <c r="AI472" s="330">
        <f t="shared" si="300"/>
        <v>0.14175174703122156</v>
      </c>
      <c r="AJ472" s="330">
        <f t="shared" si="301"/>
        <v>15.374626147233441</v>
      </c>
      <c r="AK472" s="339">
        <f t="shared" si="302"/>
        <v>220.01468488260377</v>
      </c>
      <c r="AL472" s="44">
        <f t="shared" si="308"/>
        <v>4.4278809902634686</v>
      </c>
    </row>
    <row r="473" spans="2:38" ht="15" x14ac:dyDescent="0.15">
      <c r="B473" s="330">
        <f t="shared" si="273"/>
        <v>684.35923047770621</v>
      </c>
      <c r="C473" s="330">
        <f t="shared" si="274"/>
        <v>683.80191230049138</v>
      </c>
      <c r="D473" s="330">
        <f t="shared" si="275"/>
        <v>1.2567961037415267</v>
      </c>
      <c r="E473" s="330">
        <f t="shared" si="305"/>
        <v>134.48453738986524</v>
      </c>
      <c r="F473" s="330">
        <f t="shared" si="276"/>
        <v>134.48453738986524</v>
      </c>
      <c r="G473" s="330">
        <f t="shared" si="277"/>
        <v>90.462493431757821</v>
      </c>
      <c r="H473" s="315">
        <f t="shared" si="278"/>
        <v>0.08</v>
      </c>
      <c r="I473" s="330">
        <f t="shared" si="279"/>
        <v>0.44585454177185968</v>
      </c>
      <c r="J473" s="330">
        <f t="shared" si="304"/>
        <v>80</v>
      </c>
      <c r="K473" s="337">
        <f t="shared" si="280"/>
        <v>1</v>
      </c>
      <c r="L473" s="325">
        <f t="shared" si="281"/>
        <v>1.3367961037415268</v>
      </c>
      <c r="M473" s="325">
        <f t="shared" si="282"/>
        <v>1.2967961037415268</v>
      </c>
      <c r="N473" s="330">
        <f t="shared" si="283"/>
        <v>7.2181233724678551E-2</v>
      </c>
      <c r="O473" s="330">
        <f t="shared" si="284"/>
        <v>2.0905400142112729E-3</v>
      </c>
      <c r="P473" s="334">
        <f t="shared" si="306"/>
        <v>13.479325259785124</v>
      </c>
      <c r="Q473" s="330">
        <f t="shared" si="285"/>
        <v>2.7919316638449914</v>
      </c>
      <c r="R473" s="279">
        <f>IF(H473&gt;0, rate1(1,$L$52,$L$51,$L$54,L473,$L$53,$L$50,P473),"")</f>
        <v>126.04569019791226</v>
      </c>
      <c r="S473" s="325">
        <f t="shared" si="286"/>
        <v>10.595422979020139</v>
      </c>
      <c r="T473" s="325">
        <f t="shared" si="287"/>
        <v>-7.5224650213439074E-3</v>
      </c>
      <c r="U473" s="330">
        <f t="shared" si="288"/>
        <v>1.2567961037415267</v>
      </c>
      <c r="V473" s="338">
        <f t="shared" si="289"/>
        <v>1.2567961037415267</v>
      </c>
      <c r="W473" s="330">
        <f t="shared" si="290"/>
        <v>9.5036538485304689E-5</v>
      </c>
      <c r="X473" s="330">
        <f t="shared" si="291"/>
        <v>-4.635399479167873</v>
      </c>
      <c r="Y473" s="330">
        <f t="shared" si="307"/>
        <v>12.66060357221324</v>
      </c>
      <c r="Z473" s="110">
        <f>IF(H473&gt;0, rate1(1,$L$52,$L$51,$L$54,U473,$L$53,$L$50,Y473),"")</f>
        <v>185.11430912201624</v>
      </c>
      <c r="AA473" s="338">
        <f t="shared" si="292"/>
        <v>-11.978120905919912</v>
      </c>
      <c r="AB473" s="338">
        <f t="shared" si="293"/>
        <v>7.3228273318022636E-6</v>
      </c>
      <c r="AC473" s="330">
        <f t="shared" si="294"/>
        <v>7.3228273318022636E-6</v>
      </c>
      <c r="AD473" s="330">
        <f t="shared" si="295"/>
        <v>10924.742094159243</v>
      </c>
      <c r="AE473" s="330">
        <f t="shared" si="296"/>
        <v>711577506.51618373</v>
      </c>
      <c r="AF473" s="330">
        <f t="shared" si="297"/>
        <v>684.4314043886036</v>
      </c>
      <c r="AG473" s="330">
        <f t="shared" si="298"/>
        <v>683.80190497766409</v>
      </c>
      <c r="AH473" s="330">
        <f t="shared" si="299"/>
        <v>1.3357060271818533</v>
      </c>
      <c r="AI473" s="330">
        <f t="shared" si="300"/>
        <v>5.8096610207808236E-2</v>
      </c>
      <c r="AJ473" s="330">
        <f t="shared" si="301"/>
        <v>15.374642285180721</v>
      </c>
      <c r="AK473" s="339">
        <f t="shared" si="302"/>
        <v>220.01469556475678</v>
      </c>
      <c r="AL473" s="44">
        <f t="shared" si="308"/>
        <v>4.4278923304032309</v>
      </c>
    </row>
    <row r="474" spans="2:38" ht="15" x14ac:dyDescent="0.15">
      <c r="B474" s="330">
        <f t="shared" si="273"/>
        <v>684.4314043886036</v>
      </c>
      <c r="C474" s="330">
        <f t="shared" si="274"/>
        <v>683.80190497766409</v>
      </c>
      <c r="D474" s="330">
        <f t="shared" si="275"/>
        <v>1.3357060271818533</v>
      </c>
      <c r="E474" s="330">
        <f t="shared" si="305"/>
        <v>134.48453738986524</v>
      </c>
      <c r="F474" s="330">
        <f t="shared" si="276"/>
        <v>134.48453738986524</v>
      </c>
      <c r="G474" s="330">
        <f t="shared" si="277"/>
        <v>86.466923381928481</v>
      </c>
      <c r="H474" s="315">
        <f t="shared" si="278"/>
        <v>0.02</v>
      </c>
      <c r="I474" s="330">
        <f t="shared" si="279"/>
        <v>0.50359952875160163</v>
      </c>
      <c r="J474" s="330">
        <f t="shared" si="304"/>
        <v>80</v>
      </c>
      <c r="K474" s="337">
        <f t="shared" si="280"/>
        <v>-1</v>
      </c>
      <c r="L474" s="325">
        <f t="shared" si="281"/>
        <v>1.3157060271818533</v>
      </c>
      <c r="M474" s="325">
        <f t="shared" si="282"/>
        <v>1.3257060271818533</v>
      </c>
      <c r="N474" s="330">
        <f t="shared" si="283"/>
        <v>-1.867512458212639E-2</v>
      </c>
      <c r="O474" s="330">
        <f t="shared" si="284"/>
        <v>2.0905400142112729E-3</v>
      </c>
      <c r="P474" s="334">
        <f t="shared" si="306"/>
        <v>13.527144978617919</v>
      </c>
      <c r="Q474" s="330">
        <f t="shared" si="285"/>
        <v>8.4534174461705334</v>
      </c>
      <c r="R474" s="279">
        <f>IF(H474&gt;0, rate1(1,$L$52,$L$51,$L$54,L474,$L$53,$L$50,P474),"")</f>
        <v>122.4216775980597</v>
      </c>
      <c r="S474" s="325">
        <f t="shared" si="286"/>
        <v>33.030527134055255</v>
      </c>
      <c r="T474" s="325">
        <f t="shared" si="287"/>
        <v>5.830414374376863E-4</v>
      </c>
      <c r="U474" s="330">
        <f t="shared" si="288"/>
        <v>1.3357060271818533</v>
      </c>
      <c r="V474" s="338">
        <f t="shared" si="289"/>
        <v>1.3357060271818533</v>
      </c>
      <c r="W474" s="330">
        <f t="shared" si="290"/>
        <v>1.0734522475708275E-4</v>
      </c>
      <c r="X474" s="330">
        <f t="shared" si="291"/>
        <v>10.470206478442591</v>
      </c>
      <c r="Y474" s="330">
        <f t="shared" si="307"/>
        <v>13.731989240392441</v>
      </c>
      <c r="Z474" s="110">
        <f>IF(H474&gt;0, rate1(1,$L$52,$L$51,$L$54,U474,$L$53,$L$50,Y474),"")</f>
        <v>106.66660690332601</v>
      </c>
      <c r="AA474" s="338">
        <f t="shared" si="292"/>
        <v>46.953533567575064</v>
      </c>
      <c r="AB474" s="338">
        <f t="shared" si="293"/>
        <v>-2.3359514801888014E-6</v>
      </c>
      <c r="AC474" s="330">
        <f t="shared" si="294"/>
        <v>5.830414374376863E-4</v>
      </c>
      <c r="AD474" s="330">
        <f t="shared" si="295"/>
        <v>-34.302879205112312</v>
      </c>
      <c r="AE474" s="330">
        <f t="shared" si="296"/>
        <v>-37126383.242872544</v>
      </c>
      <c r="AF474" s="330">
        <f t="shared" si="297"/>
        <v>684.41214622258406</v>
      </c>
      <c r="AG474" s="330">
        <f t="shared" si="298"/>
        <v>683.8013219362266</v>
      </c>
      <c r="AH474" s="330">
        <f t="shared" si="299"/>
        <v>1.3157439137595925</v>
      </c>
      <c r="AI474" s="330">
        <f t="shared" si="300"/>
        <v>4.7625669642590092</v>
      </c>
      <c r="AJ474" s="330">
        <f t="shared" si="301"/>
        <v>15.37596522044857</v>
      </c>
      <c r="AK474" s="339">
        <f t="shared" si="302"/>
        <v>220.014700820321</v>
      </c>
      <c r="AL474" s="44">
        <f t="shared" si="308"/>
        <v>4.4278969781320479</v>
      </c>
    </row>
    <row r="475" spans="2:38" ht="15" x14ac:dyDescent="0.15">
      <c r="B475" s="330">
        <f t="shared" si="273"/>
        <v>684.41214622258406</v>
      </c>
      <c r="C475" s="330">
        <f t="shared" si="274"/>
        <v>683.8013219362266</v>
      </c>
      <c r="D475" s="330">
        <f t="shared" si="275"/>
        <v>1.3157439137595925</v>
      </c>
      <c r="E475" s="330">
        <f t="shared" si="305"/>
        <v>134.48453738986524</v>
      </c>
      <c r="F475" s="330">
        <f t="shared" si="276"/>
        <v>134.48453738986524</v>
      </c>
      <c r="G475" s="330">
        <f t="shared" si="277"/>
        <v>82.59022250267482</v>
      </c>
      <c r="H475" s="315">
        <f t="shared" si="278"/>
        <v>0.02</v>
      </c>
      <c r="I475" s="330">
        <f t="shared" si="279"/>
        <v>0.48865942908596482</v>
      </c>
      <c r="J475" s="330">
        <f t="shared" si="304"/>
        <v>80</v>
      </c>
      <c r="K475" s="337">
        <f t="shared" si="280"/>
        <v>-1</v>
      </c>
      <c r="L475" s="325">
        <f t="shared" si="281"/>
        <v>1.2957439137595925</v>
      </c>
      <c r="M475" s="325">
        <f t="shared" si="282"/>
        <v>1.3057439137595925</v>
      </c>
      <c r="N475" s="330">
        <f t="shared" si="283"/>
        <v>-1.839655060898826E-2</v>
      </c>
      <c r="O475" s="330">
        <f t="shared" si="284"/>
        <v>2.0905400142112729E-3</v>
      </c>
      <c r="P475" s="334">
        <f t="shared" si="306"/>
        <v>13.255100385177782</v>
      </c>
      <c r="Q475" s="330">
        <f t="shared" si="285"/>
        <v>4.5175608826466487</v>
      </c>
      <c r="R475" s="279">
        <f>IF(H475&gt;0, rate1(1,$L$52,$L$51,$L$54,L475,$L$53,$L$50,P475),"")</f>
        <v>142.7737714258902</v>
      </c>
      <c r="S475" s="325">
        <f t="shared" si="286"/>
        <v>15.135511341783692</v>
      </c>
      <c r="T475" s="325">
        <f t="shared" si="287"/>
        <v>1.3014421738398103E-3</v>
      </c>
      <c r="U475" s="330">
        <f t="shared" si="288"/>
        <v>1.3157439137595925</v>
      </c>
      <c r="V475" s="338">
        <f t="shared" si="289"/>
        <v>1.3157439137595925</v>
      </c>
      <c r="W475" s="330">
        <f t="shared" si="290"/>
        <v>1.0416065395202345E-4</v>
      </c>
      <c r="X475" s="330">
        <f t="shared" si="291"/>
        <v>6.4742957568542039</v>
      </c>
      <c r="Y475" s="330">
        <f t="shared" si="307"/>
        <v>13.458905390681339</v>
      </c>
      <c r="Z475" s="110">
        <f>IF(H475&gt;0, rate1(1,$L$52,$L$51,$L$54,U475,$L$53,$L$50,Y475),"")</f>
        <v>127.58708798707109</v>
      </c>
      <c r="AA475" s="338">
        <f t="shared" si="292"/>
        <v>24.273216240969337</v>
      </c>
      <c r="AB475" s="338">
        <f t="shared" si="293"/>
        <v>-4.4755590664199974E-6</v>
      </c>
      <c r="AC475" s="330">
        <f t="shared" si="294"/>
        <v>1.3014421738398103E-3</v>
      </c>
      <c r="AD475" s="330">
        <f t="shared" si="295"/>
        <v>-15.367567151286837</v>
      </c>
      <c r="AE475" s="330">
        <f t="shared" si="296"/>
        <v>20096.021998290744</v>
      </c>
      <c r="AF475" s="330">
        <f t="shared" si="297"/>
        <v>684.39244822980118</v>
      </c>
      <c r="AG475" s="330">
        <f t="shared" si="298"/>
        <v>683.80002049405277</v>
      </c>
      <c r="AH475" s="330">
        <f t="shared" si="299"/>
        <v>1.2957789275689169</v>
      </c>
      <c r="AI475" s="330">
        <f t="shared" si="300"/>
        <v>9.1154149732281322</v>
      </c>
      <c r="AJ475" s="330">
        <f t="shared" si="301"/>
        <v>15.378497280163357</v>
      </c>
      <c r="AK475" s="339">
        <f t="shared" si="302"/>
        <v>220.01511262483379</v>
      </c>
      <c r="AL475" s="44">
        <f t="shared" si="308"/>
        <v>4.4282779834891883</v>
      </c>
    </row>
    <row r="476" spans="2:38" ht="15" x14ac:dyDescent="0.15">
      <c r="B476" s="330">
        <f t="shared" si="273"/>
        <v>684.39244822980118</v>
      </c>
      <c r="C476" s="330">
        <f t="shared" si="274"/>
        <v>683.80002049405277</v>
      </c>
      <c r="D476" s="330">
        <f t="shared" si="275"/>
        <v>1.2957789275689169</v>
      </c>
      <c r="E476" s="330">
        <f t="shared" si="305"/>
        <v>134.48453738986524</v>
      </c>
      <c r="F476" s="330">
        <f t="shared" si="276"/>
        <v>134.48453738986524</v>
      </c>
      <c r="G476" s="330">
        <f t="shared" si="277"/>
        <v>78.830622529031871</v>
      </c>
      <c r="H476" s="315">
        <f t="shared" si="278"/>
        <v>0.02</v>
      </c>
      <c r="I476" s="330">
        <f t="shared" si="279"/>
        <v>0.47394218859872128</v>
      </c>
      <c r="J476" s="330">
        <f t="shared" si="304"/>
        <v>80</v>
      </c>
      <c r="K476" s="337">
        <f t="shared" si="280"/>
        <v>-1</v>
      </c>
      <c r="L476" s="325">
        <f t="shared" si="281"/>
        <v>1.2757789275689169</v>
      </c>
      <c r="M476" s="325">
        <f t="shared" si="282"/>
        <v>1.2857789275689169</v>
      </c>
      <c r="N476" s="330">
        <f t="shared" si="283"/>
        <v>-1.8117888583930597E-2</v>
      </c>
      <c r="O476" s="330">
        <f t="shared" si="284"/>
        <v>2.0905400142112729E-3</v>
      </c>
      <c r="P476" s="334">
        <f t="shared" si="306"/>
        <v>12.984407974610821</v>
      </c>
      <c r="Q476" s="330">
        <f t="shared" si="285"/>
        <v>0.69968438193149041</v>
      </c>
      <c r="R476" s="279">
        <f>IF(H476&gt;0, rate1(1,$L$52,$L$51,$L$54,L476,$L$53,$L$50,P476),"")</f>
        <v>162.40479609647872</v>
      </c>
      <c r="S476" s="325">
        <f t="shared" si="286"/>
        <v>2.0608427022156945</v>
      </c>
      <c r="T476" s="325">
        <f t="shared" si="287"/>
        <v>1.707877006278995E-2</v>
      </c>
      <c r="U476" s="330">
        <f t="shared" si="288"/>
        <v>1.2957789275689169</v>
      </c>
      <c r="V476" s="338">
        <f t="shared" si="289"/>
        <v>1.2957789275689169</v>
      </c>
      <c r="W476" s="330">
        <f t="shared" si="290"/>
        <v>1.0102358690255997E-4</v>
      </c>
      <c r="X476" s="330">
        <f t="shared" si="291"/>
        <v>2.5972643408606757</v>
      </c>
      <c r="Y476" s="330">
        <f t="shared" si="307"/>
        <v>13.187162897349406</v>
      </c>
      <c r="Z476" s="110">
        <f>IF(H476&gt;0, rate1(1,$L$52,$L$51,$L$54,U476,$L$53,$L$50,Y476),"")</f>
        <v>147.75769626024288</v>
      </c>
      <c r="AA476" s="338">
        <f t="shared" si="292"/>
        <v>8.4082875806422006</v>
      </c>
      <c r="AB476" s="338">
        <f t="shared" si="293"/>
        <v>-1.3636563889141377E-5</v>
      </c>
      <c r="AC476" s="330">
        <f t="shared" si="294"/>
        <v>1.707877006278995E-2</v>
      </c>
      <c r="AD476" s="330">
        <f t="shared" si="295"/>
        <v>-1.1710445147086221</v>
      </c>
      <c r="AE476" s="330">
        <f t="shared" si="296"/>
        <v>1544.7615570277355</v>
      </c>
      <c r="AF476" s="330">
        <f t="shared" si="297"/>
        <v>684.35725157115451</v>
      </c>
      <c r="AG476" s="330">
        <f t="shared" si="298"/>
        <v>683.78294172399001</v>
      </c>
      <c r="AH476" s="330">
        <f t="shared" si="299"/>
        <v>1.2758110315457236</v>
      </c>
      <c r="AI476" s="330">
        <f t="shared" si="300"/>
        <v>105.16173458722291</v>
      </c>
      <c r="AJ476" s="330">
        <f t="shared" si="301"/>
        <v>15.407708873104252</v>
      </c>
      <c r="AK476" s="339">
        <f t="shared" si="302"/>
        <v>220.01586546898463</v>
      </c>
      <c r="AL476" s="44">
        <f t="shared" si="308"/>
        <v>4.4290072166870464</v>
      </c>
    </row>
    <row r="477" spans="2:38" ht="15" x14ac:dyDescent="0.15">
      <c r="B477" s="330">
        <f t="shared" si="273"/>
        <v>684.35725157115451</v>
      </c>
      <c r="C477" s="330">
        <f t="shared" si="274"/>
        <v>683.78294172399001</v>
      </c>
      <c r="D477" s="330">
        <f t="shared" si="275"/>
        <v>1.2758110315457236</v>
      </c>
      <c r="E477" s="330">
        <f t="shared" si="305"/>
        <v>134.48453738986524</v>
      </c>
      <c r="F477" s="330">
        <f t="shared" si="276"/>
        <v>134.48453738986524</v>
      </c>
      <c r="G477" s="330">
        <f t="shared" si="277"/>
        <v>75.186354174061904</v>
      </c>
      <c r="H477" s="315">
        <f t="shared" si="278"/>
        <v>0.02</v>
      </c>
      <c r="I477" s="330">
        <f t="shared" si="279"/>
        <v>0.4594478777315999</v>
      </c>
      <c r="J477" s="330">
        <f t="shared" si="304"/>
        <v>80</v>
      </c>
      <c r="K477" s="337">
        <f t="shared" si="280"/>
        <v>-1</v>
      </c>
      <c r="L477" s="325">
        <f t="shared" si="281"/>
        <v>1.2558110315457236</v>
      </c>
      <c r="M477" s="325">
        <f t="shared" si="282"/>
        <v>1.2658110315457236</v>
      </c>
      <c r="N477" s="330">
        <f t="shared" si="283"/>
        <v>-1.7839137968792551E-2</v>
      </c>
      <c r="O477" s="330">
        <f t="shared" si="284"/>
        <v>2.0905400142112729E-3</v>
      </c>
      <c r="P477" s="334">
        <f t="shared" si="306"/>
        <v>12.715082264129995</v>
      </c>
      <c r="Q477" s="330">
        <f t="shared" si="285"/>
        <v>-3.0019807562536442</v>
      </c>
      <c r="R477" s="279">
        <f>IF(H477&gt;0, rate1(1,$L$52,$L$51,$L$54,L477,$L$53,$L$50,P477),"")</f>
        <v>181.35070272077886</v>
      </c>
      <c r="S477" s="325">
        <f t="shared" si="286"/>
        <v>-7.9182676322018573</v>
      </c>
      <c r="T477" s="325">
        <f t="shared" si="287"/>
        <v>-2.0002918396818952E-3</v>
      </c>
      <c r="U477" s="330">
        <f t="shared" si="288"/>
        <v>1.2758110315457236</v>
      </c>
      <c r="V477" s="338">
        <f t="shared" si="289"/>
        <v>1.2758110315457236</v>
      </c>
      <c r="W477" s="330">
        <f t="shared" si="290"/>
        <v>9.7934038622682351E-5</v>
      </c>
      <c r="X477" s="330">
        <f t="shared" si="291"/>
        <v>-1.1626561851706043</v>
      </c>
      <c r="Y477" s="330">
        <f t="shared" si="307"/>
        <v>12.916775992297753</v>
      </c>
      <c r="Z477" s="110">
        <f>IF(H477&gt;0, rate1(1,$L$52,$L$51,$L$54,U477,$L$53,$L$50,Y477),"")</f>
        <v>167.21633212767679</v>
      </c>
      <c r="AA477" s="338">
        <f t="shared" si="292"/>
        <v>-3.325937843706638</v>
      </c>
      <c r="AB477" s="338">
        <f t="shared" si="293"/>
        <v>2.2638799298782461E-5</v>
      </c>
      <c r="AC477" s="330">
        <f t="shared" si="294"/>
        <v>2.2638799298782461E-5</v>
      </c>
      <c r="AD477" s="330">
        <f t="shared" si="295"/>
        <v>-883.43907890360697</v>
      </c>
      <c r="AE477" s="330">
        <f t="shared" si="296"/>
        <v>-103180.74276848088</v>
      </c>
      <c r="AF477" s="330">
        <f t="shared" si="297"/>
        <v>684.33938979438642</v>
      </c>
      <c r="AG477" s="330">
        <f t="shared" si="298"/>
        <v>683.78291908519066</v>
      </c>
      <c r="AH477" s="330">
        <f t="shared" si="299"/>
        <v>1.2558401868554845</v>
      </c>
      <c r="AI477" s="330">
        <f t="shared" si="300"/>
        <v>0.12483436214547707</v>
      </c>
      <c r="AJ477" s="330">
        <f t="shared" si="301"/>
        <v>15.407743549315958</v>
      </c>
      <c r="AK477" s="339">
        <f t="shared" si="302"/>
        <v>220.02415543398837</v>
      </c>
      <c r="AL477" s="44">
        <f t="shared" si="308"/>
        <v>4.4374201554540242</v>
      </c>
    </row>
    <row r="478" spans="2:38" ht="15" x14ac:dyDescent="0.15">
      <c r="B478" s="330">
        <f t="shared" si="273"/>
        <v>684.33938979438642</v>
      </c>
      <c r="C478" s="330">
        <f t="shared" si="274"/>
        <v>683.78291908519066</v>
      </c>
      <c r="D478" s="330">
        <f t="shared" si="275"/>
        <v>1.2558401868554845</v>
      </c>
      <c r="E478" s="330">
        <f t="shared" si="305"/>
        <v>134.48453738986524</v>
      </c>
      <c r="F478" s="330">
        <f t="shared" si="276"/>
        <v>134.48453738986524</v>
      </c>
      <c r="G478" s="330">
        <f t="shared" si="277"/>
        <v>90.268219600373641</v>
      </c>
      <c r="H478" s="315">
        <f t="shared" si="278"/>
        <v>0.08</v>
      </c>
      <c r="I478" s="330">
        <f t="shared" si="279"/>
        <v>0.44517656735661149</v>
      </c>
      <c r="J478" s="330">
        <f t="shared" si="304"/>
        <v>80</v>
      </c>
      <c r="K478" s="337">
        <f t="shared" si="280"/>
        <v>1</v>
      </c>
      <c r="L478" s="325">
        <f t="shared" si="281"/>
        <v>1.3358401868554846</v>
      </c>
      <c r="M478" s="325">
        <f t="shared" si="282"/>
        <v>1.2958401868554845</v>
      </c>
      <c r="N478" s="330">
        <f t="shared" si="283"/>
        <v>7.2127119423898822E-2</v>
      </c>
      <c r="O478" s="330">
        <f t="shared" si="284"/>
        <v>2.0905400142112729E-3</v>
      </c>
      <c r="P478" s="334">
        <f t="shared" si="306"/>
        <v>13.466282680582312</v>
      </c>
      <c r="Q478" s="330">
        <f t="shared" si="285"/>
        <v>2.6089795075260724</v>
      </c>
      <c r="R478" s="279">
        <f>IF(H478&gt;0, rate1(1,$L$52,$L$51,$L$54,L478,$L$53,$L$50,P478),"")</f>
        <v>127.03063292277398</v>
      </c>
      <c r="S478" s="325">
        <f t="shared" si="286"/>
        <v>9.8243476290926601</v>
      </c>
      <c r="T478" s="325">
        <f t="shared" si="287"/>
        <v>-8.173648914975384E-3</v>
      </c>
      <c r="U478" s="330">
        <f t="shared" si="288"/>
        <v>1.2558401868554845</v>
      </c>
      <c r="V478" s="338">
        <f t="shared" si="289"/>
        <v>1.2558401868554845</v>
      </c>
      <c r="W478" s="330">
        <f t="shared" si="290"/>
        <v>9.4892024219639381E-5</v>
      </c>
      <c r="X478" s="330">
        <f t="shared" si="291"/>
        <v>-4.8072352590958047</v>
      </c>
      <c r="Y478" s="330">
        <f t="shared" si="307"/>
        <v>12.647759274278583</v>
      </c>
      <c r="Z478" s="110">
        <f>IF(H478&gt;0, rate1(1,$L$52,$L$51,$L$54,U478,$L$53,$L$50,Y478),"")</f>
        <v>185.99833814465177</v>
      </c>
      <c r="AA478" s="338">
        <f t="shared" si="292"/>
        <v>-12.363112689705668</v>
      </c>
      <c r="AB478" s="338">
        <f t="shared" si="293"/>
        <v>7.1010419819882139E-6</v>
      </c>
      <c r="AC478" s="330">
        <f t="shared" si="294"/>
        <v>7.1010419819882139E-6</v>
      </c>
      <c r="AD478" s="330">
        <f t="shared" si="295"/>
        <v>11265.952264881678</v>
      </c>
      <c r="AE478" s="330">
        <f t="shared" si="296"/>
        <v>817044800.54780221</v>
      </c>
      <c r="AF478" s="330">
        <f t="shared" si="297"/>
        <v>684.41150981276837</v>
      </c>
      <c r="AG478" s="330">
        <f t="shared" si="298"/>
        <v>683.78291198414865</v>
      </c>
      <c r="AH478" s="330">
        <f t="shared" si="299"/>
        <v>1.3347491712941972</v>
      </c>
      <c r="AI478" s="330">
        <f t="shared" si="300"/>
        <v>5.5900233027297963E-2</v>
      </c>
      <c r="AJ478" s="330">
        <f t="shared" si="301"/>
        <v>15.407759077158465</v>
      </c>
      <c r="AK478" s="339">
        <f t="shared" si="302"/>
        <v>220.02416481982894</v>
      </c>
      <c r="AL478" s="44">
        <f t="shared" si="308"/>
        <v>4.437430142202996</v>
      </c>
    </row>
    <row r="479" spans="2:38" ht="15" x14ac:dyDescent="0.15">
      <c r="B479" s="330">
        <f t="shared" si="273"/>
        <v>684.41150981276837</v>
      </c>
      <c r="C479" s="330">
        <f t="shared" si="274"/>
        <v>683.78291198414865</v>
      </c>
      <c r="D479" s="330">
        <f t="shared" si="275"/>
        <v>1.3347491712941972</v>
      </c>
      <c r="E479" s="330">
        <f t="shared" si="305"/>
        <v>134.48453738986524</v>
      </c>
      <c r="F479" s="330">
        <f t="shared" si="276"/>
        <v>134.48453738986524</v>
      </c>
      <c r="G479" s="330">
        <f t="shared" si="277"/>
        <v>86.278388100302919</v>
      </c>
      <c r="H479" s="315">
        <f t="shared" si="278"/>
        <v>0.02</v>
      </c>
      <c r="I479" s="330">
        <f t="shared" si="279"/>
        <v>0.50287826289577431</v>
      </c>
      <c r="J479" s="330">
        <f t="shared" si="304"/>
        <v>80</v>
      </c>
      <c r="K479" s="337">
        <f t="shared" si="280"/>
        <v>-1</v>
      </c>
      <c r="L479" s="325">
        <f t="shared" si="281"/>
        <v>1.3147491712941972</v>
      </c>
      <c r="M479" s="325">
        <f t="shared" si="282"/>
        <v>1.3247491712941972</v>
      </c>
      <c r="N479" s="330">
        <f t="shared" si="283"/>
        <v>-1.8661772623897566E-2</v>
      </c>
      <c r="O479" s="330">
        <f t="shared" si="284"/>
        <v>2.0905400142112729E-3</v>
      </c>
      <c r="P479" s="334">
        <f t="shared" si="306"/>
        <v>13.514073372199221</v>
      </c>
      <c r="Q479" s="330">
        <f t="shared" si="285"/>
        <v>8.2620263739635789</v>
      </c>
      <c r="R479" s="279">
        <f>IF(H479&gt;0, rate1(1,$L$52,$L$51,$L$54,L479,$L$53,$L$50,P479),"")</f>
        <v>123.41430926614838</v>
      </c>
      <c r="S479" s="325">
        <f t="shared" si="286"/>
        <v>32.023041302548812</v>
      </c>
      <c r="T479" s="325">
        <f t="shared" si="287"/>
        <v>6.0154555583060581E-4</v>
      </c>
      <c r="U479" s="330">
        <f t="shared" si="288"/>
        <v>1.3347491712941972</v>
      </c>
      <c r="V479" s="338">
        <f t="shared" si="289"/>
        <v>1.3347491712941972</v>
      </c>
      <c r="W479" s="330">
        <f t="shared" si="290"/>
        <v>1.0719148266424838E-4</v>
      </c>
      <c r="X479" s="330">
        <f t="shared" si="291"/>
        <v>10.275916082822917</v>
      </c>
      <c r="Y479" s="330">
        <f t="shared" si="307"/>
        <v>13.718868058244476</v>
      </c>
      <c r="Z479" s="110">
        <f>IF(H479&gt;0, rate1(1,$L$52,$L$51,$L$54,U479,$L$53,$L$50,Y479),"")</f>
        <v>107.68717340533333</v>
      </c>
      <c r="AA479" s="338">
        <f t="shared" si="292"/>
        <v>45.645512402744274</v>
      </c>
      <c r="AB479" s="338">
        <f t="shared" si="293"/>
        <v>-2.4009464086173087E-6</v>
      </c>
      <c r="AC479" s="330">
        <f t="shared" si="294"/>
        <v>6.0154555583060581E-4</v>
      </c>
      <c r="AD479" s="330">
        <f t="shared" si="295"/>
        <v>-33.247689732133878</v>
      </c>
      <c r="AE479" s="330">
        <f t="shared" si="296"/>
        <v>-37128934.903183028</v>
      </c>
      <c r="AF479" s="330">
        <f t="shared" si="297"/>
        <v>684.39224649458868</v>
      </c>
      <c r="AG479" s="330">
        <f t="shared" si="298"/>
        <v>683.78231043859284</v>
      </c>
      <c r="AH479" s="330">
        <f t="shared" si="299"/>
        <v>1.3147869209810816</v>
      </c>
      <c r="AI479" s="330">
        <f t="shared" si="300"/>
        <v>4.8741961884933973</v>
      </c>
      <c r="AJ479" s="330">
        <f t="shared" si="301"/>
        <v>15.409113020544158</v>
      </c>
      <c r="AK479" s="339">
        <f t="shared" si="302"/>
        <v>220.02416986584345</v>
      </c>
      <c r="AL479" s="44">
        <f t="shared" si="308"/>
        <v>4.4374346142216385</v>
      </c>
    </row>
    <row r="480" spans="2:38" ht="15" x14ac:dyDescent="0.15">
      <c r="B480" s="330">
        <f t="shared" ref="B480:B543" si="309">IF(H480&gt;0, AF479,"")</f>
        <v>684.39224649458868</v>
      </c>
      <c r="C480" s="330">
        <f t="shared" ref="C480:C543" si="310">IF(H480&gt;0, AG479,"")</f>
        <v>683.78231043859284</v>
      </c>
      <c r="D480" s="330">
        <f t="shared" ref="D480:D543" si="311">IF(H480&gt;0, AH479,"")</f>
        <v>1.3147869209810816</v>
      </c>
      <c r="E480" s="330">
        <f t="shared" si="305"/>
        <v>134.48453738986524</v>
      </c>
      <c r="F480" s="330">
        <f t="shared" ref="F480:F543" si="312">IF(H480&gt;0, (E480+E479)/2,"")</f>
        <v>134.48453738986524</v>
      </c>
      <c r="G480" s="330">
        <f t="shared" ref="G480:G543" si="313">IF(H480&gt;0, F480*$S$53*$C$55*(B480-C480+N480)^1.5,"")</f>
        <v>82.407341028993457</v>
      </c>
      <c r="H480" s="315">
        <f t="shared" ref="H480:H543" si="314">dv(S479)</f>
        <v>0.02</v>
      </c>
      <c r="I480" s="330">
        <f t="shared" ref="I480:I543" si="315">IF(H480&gt;0, (B480-C480)*B$19,"")</f>
        <v>0.48794884479666512</v>
      </c>
      <c r="J480" s="330">
        <f t="shared" si="304"/>
        <v>80</v>
      </c>
      <c r="K480" s="337">
        <f t="shared" ref="K480:K543" si="316">IF(H480&gt;0, IF((1-S479-0.015)&gt;0,1,-1),"")</f>
        <v>-1</v>
      </c>
      <c r="L480" s="325">
        <f t="shared" ref="L480:L543" si="317">IF(H480&gt;0, D480+K480*H480,"")</f>
        <v>1.2947869209810816</v>
      </c>
      <c r="M480" s="325">
        <f t="shared" ref="M480:M543" si="318">IF(H480&gt;0, (D480+L480)/2,"")</f>
        <v>1.3047869209810816</v>
      </c>
      <c r="N480" s="330">
        <f t="shared" ref="N480:N543" si="319">IF(H480&gt;0, 2*($P$53*M480/$S$52/$S$51)^2-(B480-C480)*2,"")</f>
        <v>-1.8383194441751183E-2</v>
      </c>
      <c r="O480" s="330">
        <f t="shared" ref="O480:O543" si="320">IF(wh(B479,$F$51,$F$52,$F$53)&gt;0,wh(B479,$F$51,$F$52,$F$53),O479)</f>
        <v>2.0905400142112729E-3</v>
      </c>
      <c r="P480" s="334">
        <f t="shared" si="306"/>
        <v>13.242093272335305</v>
      </c>
      <c r="Q480" s="330">
        <f t="shared" ref="Q480:Q543" si="321">IF(H480&gt;0, M480/$S$54*(B480-C480+N480/2)*E480-J480,"")</f>
        <v>4.3318657490545291</v>
      </c>
      <c r="R480" s="279">
        <f>IF(H480&gt;0, rate1(1,$L$52,$L$51,$L$54,L480,$L$53,$L$50,P480),"")</f>
        <v>143.73097901587352</v>
      </c>
      <c r="S480" s="325">
        <f t="shared" ref="S480:S543" si="322">IF(H480&gt;0, Q480/O480/R480,"")</f>
        <v>14.416708601456818</v>
      </c>
      <c r="T480" s="325">
        <f t="shared" ref="T480:T543" si="323">IF(H480&gt;0, N480/(1-S480),"")</f>
        <v>1.3701717006624928E-3</v>
      </c>
      <c r="U480" s="330">
        <f t="shared" ref="U480:U543" si="324">L480-K480*H480</f>
        <v>1.3147869209810816</v>
      </c>
      <c r="V480" s="338">
        <f t="shared" ref="V480:V543" si="325">IF(H480&gt;0, (D480+U480)/2,"")</f>
        <v>1.3147869209810816</v>
      </c>
      <c r="W480" s="330">
        <f t="shared" ref="W480:W543" si="326">IF(H480&gt;0, 2*($P$53*V480/$S$52/$S$51)^2-(B480-C480)*2,"")</f>
        <v>1.0400918869879483E-4</v>
      </c>
      <c r="X480" s="330">
        <f t="shared" ref="X480:X543" si="327">IF(H480&gt;0, V480/$S$54*(B480-C480+W480/2)*F480-J480,"")</f>
        <v>6.2857444002488165</v>
      </c>
      <c r="Y480" s="330">
        <f t="shared" si="307"/>
        <v>13.445848189457882</v>
      </c>
      <c r="Z480" s="110">
        <f>IF(H480&gt;0, rate1(1,$L$52,$L$51,$L$54,U480,$L$53,$L$50,Y480),"")</f>
        <v>128.57080259930243</v>
      </c>
      <c r="AA480" s="338">
        <f t="shared" ref="AA480:AA543" si="328">IF(H480&gt;0, X480/O480/Z480,"")</f>
        <v>23.385996348775802</v>
      </c>
      <c r="AB480" s="338">
        <f t="shared" ref="AB480:AB543" si="329">IF(H480&gt;0, W480/(1-AA480),"")</f>
        <v>-4.6461719674354666E-6</v>
      </c>
      <c r="AC480" s="330">
        <f t="shared" ref="AC480:AC543" si="330">IF(H480&gt;0, delta_z(N480,S480,H480,AE479,AB480),"")</f>
        <v>1.3701717006624928E-3</v>
      </c>
      <c r="AD480" s="330">
        <f t="shared" ref="AD480:AD543" si="331">IF(H480&gt;0, H480/AC480*K480,"")</f>
        <v>-14.596710755542379</v>
      </c>
      <c r="AE480" s="330">
        <f t="shared" ref="AE480:AE543" si="332">IF(H480&gt;0, (AD480-AD479)/(AC480+AC479)*2,"")</f>
        <v>18918.512697671653</v>
      </c>
      <c r="AF480" s="330">
        <f t="shared" ref="AF480:AF543" si="333">IF(H480&gt;0, B480-(AC480-N480),"")</f>
        <v>684.37249312844631</v>
      </c>
      <c r="AG480" s="330">
        <f t="shared" ref="AG480:AG543" si="334">IF(H480&gt;0, C480-AC480,"")</f>
        <v>683.78094026689223</v>
      </c>
      <c r="AH480" s="330">
        <f t="shared" ref="AH480:AH543" si="335">IF(H480&gt;0, $S$54*$S$53*$C$55*SQRT(AF480-AG480),"")</f>
        <v>1.2948217961617261</v>
      </c>
      <c r="AI480" s="330">
        <f t="shared" ref="AI480:AI543" si="336">IF(H480&gt;0, AC480/R480*1000000,"")</f>
        <v>9.5328906130332012</v>
      </c>
      <c r="AJ480" s="330">
        <f t="shared" ref="AJ480:AJ543" si="337">IF(H480&gt;0, AJ479+AI480/3600,"")</f>
        <v>15.411761045714446</v>
      </c>
      <c r="AK480" s="339">
        <f t="shared" ref="AK480:AK543" si="338">IF(H480&gt;0, AK479+AI479*G479/1000000,"")</f>
        <v>220.02459040363388</v>
      </c>
      <c r="AL480" s="44">
        <f t="shared" si="308"/>
        <v>4.4378245499167184</v>
      </c>
    </row>
    <row r="481" spans="2:38" ht="15" x14ac:dyDescent="0.15">
      <c r="B481" s="330">
        <f t="shared" si="309"/>
        <v>684.37249312844631</v>
      </c>
      <c r="C481" s="330">
        <f t="shared" si="310"/>
        <v>683.78094026689223</v>
      </c>
      <c r="D481" s="330">
        <f t="shared" si="311"/>
        <v>1.2948217961617261</v>
      </c>
      <c r="E481" s="330">
        <f t="shared" si="305"/>
        <v>134.48453738986524</v>
      </c>
      <c r="F481" s="330">
        <f t="shared" si="312"/>
        <v>134.48453738986524</v>
      </c>
      <c r="G481" s="330">
        <f t="shared" si="313"/>
        <v>78.653310072623498</v>
      </c>
      <c r="H481" s="315">
        <f t="shared" si="314"/>
        <v>0.02</v>
      </c>
      <c r="I481" s="330">
        <f t="shared" si="315"/>
        <v>0.47324228924326239</v>
      </c>
      <c r="J481" s="330">
        <f t="shared" si="304"/>
        <v>80</v>
      </c>
      <c r="K481" s="337">
        <f t="shared" si="316"/>
        <v>-1</v>
      </c>
      <c r="L481" s="325">
        <f t="shared" si="317"/>
        <v>1.2748217961617261</v>
      </c>
      <c r="M481" s="325">
        <f t="shared" si="318"/>
        <v>1.2848217961617261</v>
      </c>
      <c r="N481" s="330">
        <f t="shared" si="319"/>
        <v>-1.8104528182439683E-2</v>
      </c>
      <c r="O481" s="330">
        <f t="shared" si="320"/>
        <v>2.0905400142112729E-3</v>
      </c>
      <c r="P481" s="334">
        <f t="shared" si="306"/>
        <v>12.971466042835532</v>
      </c>
      <c r="Q481" s="330">
        <f t="shared" si="321"/>
        <v>0.51960042436272147</v>
      </c>
      <c r="R481" s="279">
        <f>IF(H481&gt;0, rate1(1,$L$52,$L$51,$L$54,L481,$L$53,$L$50,P481),"")</f>
        <v>163.32836081037851</v>
      </c>
      <c r="S481" s="325">
        <f t="shared" si="322"/>
        <v>1.5217713694032688</v>
      </c>
      <c r="T481" s="325">
        <f t="shared" si="323"/>
        <v>3.4698201634070454E-2</v>
      </c>
      <c r="U481" s="330">
        <f t="shared" si="324"/>
        <v>1.2948217961617261</v>
      </c>
      <c r="V481" s="338">
        <f t="shared" si="325"/>
        <v>1.2948217961617261</v>
      </c>
      <c r="W481" s="330">
        <f t="shared" si="326"/>
        <v>1.0087439920591912E-4</v>
      </c>
      <c r="X481" s="330">
        <f t="shared" si="327"/>
        <v>2.414367274284615</v>
      </c>
      <c r="Y481" s="330">
        <f t="shared" si="307"/>
        <v>13.174170351133704</v>
      </c>
      <c r="Z481" s="110">
        <f>IF(H481&gt;0, rate1(1,$L$52,$L$51,$L$54,U481,$L$53,$L$50,Y481),"")</f>
        <v>148.70643754650143</v>
      </c>
      <c r="AA481" s="338">
        <f t="shared" si="328"/>
        <v>7.7663164314293409</v>
      </c>
      <c r="AB481" s="338">
        <f t="shared" si="329"/>
        <v>-1.4908318318865565E-5</v>
      </c>
      <c r="AC481" s="330">
        <f t="shared" si="330"/>
        <v>3.4698201634070454E-2</v>
      </c>
      <c r="AD481" s="330">
        <f t="shared" si="331"/>
        <v>-0.57639874858418694</v>
      </c>
      <c r="AE481" s="330">
        <f t="shared" si="332"/>
        <v>777.4296820564947</v>
      </c>
      <c r="AF481" s="330">
        <f t="shared" si="333"/>
        <v>684.31969039862975</v>
      </c>
      <c r="AG481" s="330">
        <f t="shared" si="334"/>
        <v>683.74624206525812</v>
      </c>
      <c r="AH481" s="330">
        <f t="shared" si="335"/>
        <v>1.2748537596894149</v>
      </c>
      <c r="AI481" s="330">
        <f t="shared" si="336"/>
        <v>212.44443685046519</v>
      </c>
      <c r="AJ481" s="330">
        <f t="shared" si="337"/>
        <v>15.47077338928402</v>
      </c>
      <c r="AK481" s="339">
        <f t="shared" si="338"/>
        <v>220.02537598380161</v>
      </c>
      <c r="AL481" s="44">
        <f t="shared" si="308"/>
        <v>4.4385871811657607</v>
      </c>
    </row>
    <row r="482" spans="2:38" ht="15" x14ac:dyDescent="0.15">
      <c r="B482" s="330">
        <f t="shared" si="309"/>
        <v>684.31969039862975</v>
      </c>
      <c r="C482" s="330">
        <f t="shared" si="310"/>
        <v>683.74624206525812</v>
      </c>
      <c r="D482" s="330">
        <f t="shared" si="311"/>
        <v>1.2748537596894149</v>
      </c>
      <c r="E482" s="330">
        <f t="shared" si="305"/>
        <v>134.48453738986524</v>
      </c>
      <c r="F482" s="330">
        <f t="shared" si="312"/>
        <v>134.48453738986524</v>
      </c>
      <c r="G482" s="330">
        <f t="shared" si="313"/>
        <v>75.014525895118197</v>
      </c>
      <c r="H482" s="315">
        <f t="shared" si="314"/>
        <v>0.02</v>
      </c>
      <c r="I482" s="330">
        <f t="shared" si="315"/>
        <v>0.45875866669730386</v>
      </c>
      <c r="J482" s="330">
        <f t="shared" si="304"/>
        <v>80</v>
      </c>
      <c r="K482" s="337">
        <f t="shared" si="316"/>
        <v>-1</v>
      </c>
      <c r="L482" s="325">
        <f t="shared" si="317"/>
        <v>1.2548537596894149</v>
      </c>
      <c r="M482" s="325">
        <f t="shared" si="318"/>
        <v>1.2648537596894149</v>
      </c>
      <c r="N482" s="330">
        <f t="shared" si="319"/>
        <v>-1.7825773306629822E-2</v>
      </c>
      <c r="O482" s="330">
        <f t="shared" si="320"/>
        <v>2.0905400142112729E-3</v>
      </c>
      <c r="P482" s="334">
        <f t="shared" si="306"/>
        <v>12.702206218726293</v>
      </c>
      <c r="Q482" s="330">
        <f t="shared" si="321"/>
        <v>-3.1765383494369672</v>
      </c>
      <c r="R482" s="279">
        <f>IF(H482&gt;0, rate1(1,$L$52,$L$51,$L$54,L482,$L$53,$L$50,P482),"")</f>
        <v>182.24228609950262</v>
      </c>
      <c r="S482" s="325">
        <f t="shared" si="322"/>
        <v>-8.3377038175060143</v>
      </c>
      <c r="T482" s="325">
        <f t="shared" si="323"/>
        <v>-1.9090103579009071E-3</v>
      </c>
      <c r="U482" s="330">
        <f t="shared" si="324"/>
        <v>1.2748537596894149</v>
      </c>
      <c r="V482" s="338">
        <f t="shared" si="325"/>
        <v>1.2748537596894149</v>
      </c>
      <c r="W482" s="330">
        <f t="shared" si="326"/>
        <v>9.778712920538446E-5</v>
      </c>
      <c r="X482" s="330">
        <f t="shared" si="327"/>
        <v>-1.339983759667092</v>
      </c>
      <c r="Y482" s="330">
        <f t="shared" si="307"/>
        <v>12.903848792415186</v>
      </c>
      <c r="Z482" s="110">
        <f>IF(H482&gt;0, rate1(1,$L$52,$L$51,$L$54,U482,$L$53,$L$50,Y482),"")</f>
        <v>168.1318509061409</v>
      </c>
      <c r="AA482" s="338">
        <f t="shared" si="328"/>
        <v>-3.8123349995954561</v>
      </c>
      <c r="AB482" s="338">
        <f t="shared" si="329"/>
        <v>2.0320100162105262E-5</v>
      </c>
      <c r="AC482" s="330">
        <f t="shared" si="330"/>
        <v>2.0320100162105262E-5</v>
      </c>
      <c r="AD482" s="330">
        <f t="shared" si="331"/>
        <v>-984.24711691617483</v>
      </c>
      <c r="AE482" s="330">
        <f t="shared" si="332"/>
        <v>-56665.472435578304</v>
      </c>
      <c r="AF482" s="330">
        <f t="shared" si="333"/>
        <v>684.30184430522297</v>
      </c>
      <c r="AG482" s="330">
        <f t="shared" si="334"/>
        <v>683.74622174515798</v>
      </c>
      <c r="AH482" s="330">
        <f t="shared" si="335"/>
        <v>1.2548827726420251</v>
      </c>
      <c r="AI482" s="330">
        <f t="shared" si="336"/>
        <v>0.11150046784976497</v>
      </c>
      <c r="AJ482" s="330">
        <f t="shared" si="337"/>
        <v>15.470804361636199</v>
      </c>
      <c r="AK482" s="339">
        <f t="shared" si="338"/>
        <v>220.04208544196641</v>
      </c>
      <c r="AL482" s="44">
        <f t="shared" si="308"/>
        <v>4.4555827361137981</v>
      </c>
    </row>
    <row r="483" spans="2:38" ht="15" x14ac:dyDescent="0.15">
      <c r="B483" s="330">
        <f t="shared" si="309"/>
        <v>684.30184430522297</v>
      </c>
      <c r="C483" s="330">
        <f t="shared" si="310"/>
        <v>683.74622174515798</v>
      </c>
      <c r="D483" s="330">
        <f t="shared" si="311"/>
        <v>1.2548827726420251</v>
      </c>
      <c r="E483" s="330">
        <f t="shared" si="305"/>
        <v>134.48453738986524</v>
      </c>
      <c r="F483" s="330">
        <f t="shared" si="312"/>
        <v>134.48453738986524</v>
      </c>
      <c r="G483" s="330">
        <f t="shared" si="313"/>
        <v>90.073920209896656</v>
      </c>
      <c r="H483" s="315">
        <f t="shared" si="314"/>
        <v>0.08</v>
      </c>
      <c r="I483" s="330">
        <f t="shared" si="315"/>
        <v>0.44449804805199167</v>
      </c>
      <c r="J483" s="330">
        <f t="shared" si="304"/>
        <v>80</v>
      </c>
      <c r="K483" s="337">
        <f t="shared" si="316"/>
        <v>1</v>
      </c>
      <c r="L483" s="325">
        <f t="shared" si="317"/>
        <v>1.3348827726420252</v>
      </c>
      <c r="M483" s="325">
        <f t="shared" si="318"/>
        <v>1.2948827726420251</v>
      </c>
      <c r="N483" s="330">
        <f t="shared" si="319"/>
        <v>7.2072920469873569E-2</v>
      </c>
      <c r="O483" s="330">
        <f t="shared" si="320"/>
        <v>2.0905400142112729E-3</v>
      </c>
      <c r="P483" s="334">
        <f t="shared" si="306"/>
        <v>13.453222848659983</v>
      </c>
      <c r="Q483" s="330">
        <f t="shared" si="321"/>
        <v>2.4260111345836748</v>
      </c>
      <c r="R483" s="279">
        <f>IF(H483&gt;0, rate1(1,$L$52,$L$51,$L$54,L483,$L$53,$L$50,P483),"")</f>
        <v>128.01538711569654</v>
      </c>
      <c r="S483" s="325">
        <f t="shared" si="322"/>
        <v>9.0650902319271793</v>
      </c>
      <c r="T483" s="325">
        <f t="shared" si="323"/>
        <v>-8.9364059666139049E-3</v>
      </c>
      <c r="U483" s="330">
        <f t="shared" si="324"/>
        <v>1.2548827726420251</v>
      </c>
      <c r="V483" s="338">
        <f t="shared" si="325"/>
        <v>1.2548827726420251</v>
      </c>
      <c r="W483" s="330">
        <f t="shared" si="326"/>
        <v>9.4747393807992353E-5</v>
      </c>
      <c r="X483" s="330">
        <f t="shared" si="327"/>
        <v>-4.9790781885396598</v>
      </c>
      <c r="Y483" s="330">
        <f t="shared" si="307"/>
        <v>12.634898130023181</v>
      </c>
      <c r="Z483" s="110">
        <f>IF(H483&gt;0, rate1(1,$L$52,$L$51,$L$54,U483,$L$53,$L$50,Y483),"")</f>
        <v>186.88226807255322</v>
      </c>
      <c r="AA483" s="338">
        <f t="shared" si="328"/>
        <v>-12.74448719818616</v>
      </c>
      <c r="AB483" s="338">
        <f t="shared" si="329"/>
        <v>6.893483361132311E-6</v>
      </c>
      <c r="AC483" s="330">
        <f t="shared" si="330"/>
        <v>6.893483361132311E-6</v>
      </c>
      <c r="AD483" s="330">
        <f t="shared" si="331"/>
        <v>11605.163283785652</v>
      </c>
      <c r="AE483" s="330">
        <f t="shared" si="332"/>
        <v>925229886.75503004</v>
      </c>
      <c r="AF483" s="330">
        <f t="shared" si="333"/>
        <v>684.37391033220945</v>
      </c>
      <c r="AG483" s="330">
        <f t="shared" si="334"/>
        <v>683.74621485167461</v>
      </c>
      <c r="AH483" s="330">
        <f t="shared" si="335"/>
        <v>1.3337908153754752</v>
      </c>
      <c r="AI483" s="330">
        <f t="shared" si="336"/>
        <v>5.3848865487569737E-2</v>
      </c>
      <c r="AJ483" s="330">
        <f t="shared" si="337"/>
        <v>15.470819319654391</v>
      </c>
      <c r="AK483" s="339">
        <f t="shared" si="338"/>
        <v>220.04209380612113</v>
      </c>
      <c r="AL483" s="44">
        <f t="shared" si="308"/>
        <v>4.4555916561512259</v>
      </c>
    </row>
    <row r="484" spans="2:38" ht="15" x14ac:dyDescent="0.15">
      <c r="B484" s="330">
        <f t="shared" si="309"/>
        <v>684.37391033220945</v>
      </c>
      <c r="C484" s="330">
        <f t="shared" si="310"/>
        <v>683.74621485167461</v>
      </c>
      <c r="D484" s="330">
        <f t="shared" si="311"/>
        <v>1.3337908153754752</v>
      </c>
      <c r="E484" s="330">
        <f t="shared" si="305"/>
        <v>134.48453738986524</v>
      </c>
      <c r="F484" s="330">
        <f t="shared" si="312"/>
        <v>134.48453738986524</v>
      </c>
      <c r="G484" s="330">
        <f t="shared" si="313"/>
        <v>86.089832145818789</v>
      </c>
      <c r="H484" s="315">
        <f t="shared" si="314"/>
        <v>0.02</v>
      </c>
      <c r="I484" s="330">
        <f t="shared" si="315"/>
        <v>0.50215638442787169</v>
      </c>
      <c r="J484" s="330">
        <f t="shared" si="304"/>
        <v>80</v>
      </c>
      <c r="K484" s="337">
        <f t="shared" si="316"/>
        <v>-1</v>
      </c>
      <c r="L484" s="325">
        <f t="shared" si="317"/>
        <v>1.3137908153754752</v>
      </c>
      <c r="M484" s="325">
        <f t="shared" si="318"/>
        <v>1.3237908153754752</v>
      </c>
      <c r="N484" s="330">
        <f t="shared" si="319"/>
        <v>-1.864839962381426E-2</v>
      </c>
      <c r="O484" s="330">
        <f t="shared" si="320"/>
        <v>2.0905400142112729E-3</v>
      </c>
      <c r="P484" s="334">
        <f t="shared" si="306"/>
        <v>13.500984446581384</v>
      </c>
      <c r="Q484" s="330">
        <f t="shared" si="321"/>
        <v>8.0706121951878487</v>
      </c>
      <c r="R484" s="279">
        <f>IF(H484&gt;0, rate1(1,$L$52,$L$51,$L$54,L484,$L$53,$L$50,P484),"")</f>
        <v>124.40674553322445</v>
      </c>
      <c r="S484" s="325">
        <f t="shared" si="322"/>
        <v>31.03159264191056</v>
      </c>
      <c r="T484" s="325">
        <f t="shared" si="323"/>
        <v>6.2095939586598889E-4</v>
      </c>
      <c r="U484" s="330">
        <f t="shared" si="324"/>
        <v>1.3337908153754752</v>
      </c>
      <c r="V484" s="338">
        <f t="shared" si="325"/>
        <v>1.3337908153754752</v>
      </c>
      <c r="W484" s="330">
        <f t="shared" si="326"/>
        <v>1.070376099896464E-4</v>
      </c>
      <c r="X484" s="330">
        <f t="shared" si="327"/>
        <v>10.081600125902355</v>
      </c>
      <c r="Y484" s="330">
        <f t="shared" si="307"/>
        <v>13.705729455183972</v>
      </c>
      <c r="Z484" s="110">
        <f>IF(H484&gt;0, rate1(1,$L$52,$L$51,$L$54,U484,$L$53,$L$50,Y484),"")</f>
        <v>108.70751714604386</v>
      </c>
      <c r="AA484" s="338">
        <f t="shared" si="328"/>
        <v>44.362029510779053</v>
      </c>
      <c r="AB484" s="338">
        <f t="shared" si="329"/>
        <v>-2.4684640271055278E-6</v>
      </c>
      <c r="AC484" s="330">
        <f t="shared" si="330"/>
        <v>6.2095939586598889E-4</v>
      </c>
      <c r="AD484" s="330">
        <f t="shared" si="331"/>
        <v>-32.208225099981028</v>
      </c>
      <c r="AE484" s="330">
        <f t="shared" si="332"/>
        <v>-37070377.134245493</v>
      </c>
      <c r="AF484" s="330">
        <f t="shared" si="333"/>
        <v>684.35464097318982</v>
      </c>
      <c r="AG484" s="330">
        <f t="shared" si="334"/>
        <v>683.74559389227875</v>
      </c>
      <c r="AH484" s="330">
        <f t="shared" si="335"/>
        <v>1.3138284278762515</v>
      </c>
      <c r="AI484" s="330">
        <f t="shared" si="336"/>
        <v>4.9913643605454938</v>
      </c>
      <c r="AJ484" s="330">
        <f t="shared" si="337"/>
        <v>15.472205809754541</v>
      </c>
      <c r="AK484" s="339">
        <f t="shared" si="338"/>
        <v>220.04209865649955</v>
      </c>
      <c r="AL484" s="44">
        <f t="shared" si="308"/>
        <v>4.455595964060465</v>
      </c>
    </row>
    <row r="485" spans="2:38" ht="15" x14ac:dyDescent="0.15">
      <c r="B485" s="330">
        <f t="shared" si="309"/>
        <v>684.35464097318982</v>
      </c>
      <c r="C485" s="330">
        <f t="shared" si="310"/>
        <v>683.74559389227875</v>
      </c>
      <c r="D485" s="330">
        <f t="shared" si="311"/>
        <v>1.3138284278762515</v>
      </c>
      <c r="E485" s="330">
        <f t="shared" si="305"/>
        <v>134.48453738986524</v>
      </c>
      <c r="F485" s="330">
        <f t="shared" si="312"/>
        <v>134.48453738986524</v>
      </c>
      <c r="G485" s="330">
        <f t="shared" si="313"/>
        <v>82.224443634123432</v>
      </c>
      <c r="H485" s="315">
        <f t="shared" si="314"/>
        <v>0.02</v>
      </c>
      <c r="I485" s="330">
        <f t="shared" si="315"/>
        <v>0.48723766472885477</v>
      </c>
      <c r="J485" s="330">
        <f t="shared" si="304"/>
        <v>80</v>
      </c>
      <c r="K485" s="337">
        <f t="shared" si="316"/>
        <v>-1</v>
      </c>
      <c r="L485" s="325">
        <f t="shared" si="317"/>
        <v>1.2938284278762515</v>
      </c>
      <c r="M485" s="325">
        <f t="shared" si="318"/>
        <v>1.3038284278762515</v>
      </c>
      <c r="N485" s="330">
        <f t="shared" si="319"/>
        <v>-1.8369817224904494E-2</v>
      </c>
      <c r="O485" s="330">
        <f t="shared" si="320"/>
        <v>2.0905400142112729E-3</v>
      </c>
      <c r="P485" s="334">
        <f t="shared" si="306"/>
        <v>13.229068973595407</v>
      </c>
      <c r="Q485" s="330">
        <f t="shared" si="321"/>
        <v>4.146152327669995</v>
      </c>
      <c r="R485" s="279">
        <f>IF(H485&gt;0, rate1(1,$L$52,$L$51,$L$54,L485,$L$53,$L$50,P485),"")</f>
        <v>144.68802439290764</v>
      </c>
      <c r="S485" s="325">
        <f t="shared" si="322"/>
        <v>13.707371475034776</v>
      </c>
      <c r="T485" s="325">
        <f t="shared" si="323"/>
        <v>1.4456032280943626E-3</v>
      </c>
      <c r="U485" s="330">
        <f t="shared" si="324"/>
        <v>1.3138284278762515</v>
      </c>
      <c r="V485" s="338">
        <f t="shared" si="325"/>
        <v>1.3138284278762515</v>
      </c>
      <c r="W485" s="330">
        <f t="shared" si="326"/>
        <v>1.0385759645181736E-4</v>
      </c>
      <c r="X485" s="330">
        <f t="shared" si="327"/>
        <v>6.0971723690437045</v>
      </c>
      <c r="Y485" s="330">
        <f t="shared" si="307"/>
        <v>13.432773699191804</v>
      </c>
      <c r="Z485" s="110">
        <f>IF(H485&gt;0, rate1(1,$L$52,$L$51,$L$54,U485,$L$53,$L$50,Y485),"")</f>
        <v>129.55433028572952</v>
      </c>
      <c r="AA485" s="338">
        <f t="shared" si="328"/>
        <v>22.512206021960502</v>
      </c>
      <c r="AB485" s="338">
        <f t="shared" si="329"/>
        <v>-4.8278450078897286E-6</v>
      </c>
      <c r="AC485" s="330">
        <f t="shared" si="330"/>
        <v>1.4456032280943626E-3</v>
      </c>
      <c r="AD485" s="330">
        <f t="shared" si="331"/>
        <v>-13.835054883188521</v>
      </c>
      <c r="AE485" s="330">
        <f t="shared" si="332"/>
        <v>17781.382479067823</v>
      </c>
      <c r="AF485" s="330">
        <f t="shared" si="333"/>
        <v>684.33482555273679</v>
      </c>
      <c r="AG485" s="330">
        <f t="shared" si="334"/>
        <v>683.7441482890506</v>
      </c>
      <c r="AH485" s="330">
        <f t="shared" si="335"/>
        <v>1.293863164126259</v>
      </c>
      <c r="AI485" s="330">
        <f t="shared" si="336"/>
        <v>9.9911740046208255</v>
      </c>
      <c r="AJ485" s="330">
        <f t="shared" si="337"/>
        <v>15.474981135866937</v>
      </c>
      <c r="AK485" s="339">
        <f t="shared" si="338"/>
        <v>220.04252836221951</v>
      </c>
      <c r="AL485" s="44">
        <f t="shared" si="308"/>
        <v>4.4559952732093082</v>
      </c>
    </row>
    <row r="486" spans="2:38" ht="15" x14ac:dyDescent="0.15">
      <c r="B486" s="330">
        <f t="shared" si="309"/>
        <v>684.33482555273679</v>
      </c>
      <c r="C486" s="330">
        <f t="shared" si="310"/>
        <v>683.7441482890506</v>
      </c>
      <c r="D486" s="330">
        <f t="shared" si="311"/>
        <v>1.293863164126259</v>
      </c>
      <c r="E486" s="330">
        <f t="shared" si="305"/>
        <v>134.48453738986524</v>
      </c>
      <c r="F486" s="330">
        <f t="shared" si="312"/>
        <v>134.48453738986524</v>
      </c>
      <c r="G486" s="330">
        <f t="shared" si="313"/>
        <v>78.475986311968967</v>
      </c>
      <c r="H486" s="315">
        <f t="shared" si="314"/>
        <v>0.02</v>
      </c>
      <c r="I486" s="330">
        <f t="shared" si="315"/>
        <v>0.47254181094895104</v>
      </c>
      <c r="J486" s="330">
        <f t="shared" si="304"/>
        <v>80</v>
      </c>
      <c r="K486" s="337">
        <f t="shared" si="316"/>
        <v>-1</v>
      </c>
      <c r="L486" s="325">
        <f t="shared" si="317"/>
        <v>1.273863164126259</v>
      </c>
      <c r="M486" s="325">
        <f t="shared" si="318"/>
        <v>1.283863164126259</v>
      </c>
      <c r="N486" s="330">
        <f t="shared" si="319"/>
        <v>-1.8091146723486773E-2</v>
      </c>
      <c r="O486" s="330">
        <f t="shared" si="320"/>
        <v>2.0905400142112729E-3</v>
      </c>
      <c r="P486" s="334">
        <f t="shared" si="306"/>
        <v>12.958507060374989</v>
      </c>
      <c r="Q486" s="330">
        <f t="shared" si="321"/>
        <v>0.33950286309801925</v>
      </c>
      <c r="R486" s="279">
        <f>IF(H486&gt;0, rate1(1,$L$52,$L$51,$L$54,L486,$L$53,$L$50,P486),"")</f>
        <v>164.25179329075735</v>
      </c>
      <c r="S486" s="325">
        <f t="shared" si="322"/>
        <v>0.98872345456704624</v>
      </c>
      <c r="T486" s="325">
        <f t="shared" si="323"/>
        <v>-1.6043163955708033</v>
      </c>
      <c r="U486" s="330">
        <f t="shared" si="324"/>
        <v>1.293863164126259</v>
      </c>
      <c r="V486" s="338">
        <f t="shared" si="325"/>
        <v>1.293863164126259</v>
      </c>
      <c r="W486" s="330">
        <f t="shared" si="326"/>
        <v>1.0072508810576863E-4</v>
      </c>
      <c r="X486" s="330">
        <f t="shared" si="327"/>
        <v>2.2314542851547401</v>
      </c>
      <c r="Y486" s="330">
        <f t="shared" si="307"/>
        <v>13.161160649608115</v>
      </c>
      <c r="Z486" s="110">
        <f>IF(H486&gt;0, rate1(1,$L$52,$L$51,$L$54,U486,$L$53,$L$50,Y486),"")</f>
        <v>149.65502427763514</v>
      </c>
      <c r="AA486" s="338">
        <f t="shared" si="328"/>
        <v>7.1324413264272115</v>
      </c>
      <c r="AB486" s="338">
        <f t="shared" si="329"/>
        <v>-1.6424957491513668E-5</v>
      </c>
      <c r="AC486" s="330">
        <f t="shared" si="330"/>
        <v>1.4998479497867186E-3</v>
      </c>
      <c r="AD486" s="330">
        <f t="shared" si="331"/>
        <v>-13.33468502780168</v>
      </c>
      <c r="AE486" s="330">
        <f t="shared" si="332"/>
        <v>339.75769766233293</v>
      </c>
      <c r="AF486" s="330">
        <f t="shared" si="333"/>
        <v>684.31523455806348</v>
      </c>
      <c r="AG486" s="330">
        <f t="shared" si="334"/>
        <v>683.74264844110087</v>
      </c>
      <c r="AH486" s="330">
        <f t="shared" si="335"/>
        <v>1.2738949868959351</v>
      </c>
      <c r="AI486" s="330">
        <f t="shared" si="336"/>
        <v>9.1313946699607627</v>
      </c>
      <c r="AJ486" s="330">
        <f t="shared" si="337"/>
        <v>15.47751763438637</v>
      </c>
      <c r="AK486" s="339">
        <f t="shared" si="338"/>
        <v>220.04334988094328</v>
      </c>
      <c r="AL486" s="44">
        <f t="shared" si="308"/>
        <v>4.4567945671296778</v>
      </c>
    </row>
    <row r="487" spans="2:38" ht="15" x14ac:dyDescent="0.15">
      <c r="B487" s="330">
        <f t="shared" si="309"/>
        <v>684.31523455806348</v>
      </c>
      <c r="C487" s="330">
        <f t="shared" si="310"/>
        <v>683.74264844110087</v>
      </c>
      <c r="D487" s="330">
        <f t="shared" si="311"/>
        <v>1.2738949868959351</v>
      </c>
      <c r="E487" s="330">
        <f t="shared" si="305"/>
        <v>134.48453738986524</v>
      </c>
      <c r="F487" s="330">
        <f t="shared" si="312"/>
        <v>134.48453738986524</v>
      </c>
      <c r="G487" s="330">
        <f t="shared" si="313"/>
        <v>77.574574258038922</v>
      </c>
      <c r="H487" s="315">
        <f t="shared" si="314"/>
        <v>5.0000000000000001E-3</v>
      </c>
      <c r="I487" s="330">
        <f t="shared" si="315"/>
        <v>0.45806889357008918</v>
      </c>
      <c r="J487" s="330">
        <f t="shared" si="304"/>
        <v>80</v>
      </c>
      <c r="K487" s="337">
        <f t="shared" si="316"/>
        <v>-1</v>
      </c>
      <c r="L487" s="325">
        <f t="shared" si="317"/>
        <v>1.2688949868959352</v>
      </c>
      <c r="M487" s="325">
        <f t="shared" si="318"/>
        <v>1.2713949868959351</v>
      </c>
      <c r="N487" s="330">
        <f t="shared" si="319"/>
        <v>-4.3930993182341727E-3</v>
      </c>
      <c r="O487" s="330">
        <f t="shared" si="320"/>
        <v>2.0905400142112729E-3</v>
      </c>
      <c r="P487" s="334">
        <f t="shared" si="306"/>
        <v>12.840357802539017</v>
      </c>
      <c r="Q487" s="330">
        <f t="shared" si="321"/>
        <v>-1.9784797078530829</v>
      </c>
      <c r="R487" s="279">
        <f>IF(H487&gt;0, rate1(1,$L$52,$L$51,$L$54,L487,$L$53,$L$50,P487),"")</f>
        <v>172.60912959162084</v>
      </c>
      <c r="S487" s="325">
        <f t="shared" si="322"/>
        <v>-5.4828877293686196</v>
      </c>
      <c r="T487" s="325">
        <f t="shared" si="323"/>
        <v>-6.7764544160354057E-4</v>
      </c>
      <c r="U487" s="330">
        <f t="shared" si="324"/>
        <v>1.2738949868959351</v>
      </c>
      <c r="V487" s="338">
        <f t="shared" si="325"/>
        <v>1.2738949868959351</v>
      </c>
      <c r="W487" s="330">
        <f t="shared" si="326"/>
        <v>9.7640099974816152E-5</v>
      </c>
      <c r="X487" s="330">
        <f t="shared" si="327"/>
        <v>-1.5173226393827974</v>
      </c>
      <c r="Y487" s="330">
        <f t="shared" si="307"/>
        <v>12.890904572880878</v>
      </c>
      <c r="Z487" s="110">
        <f>IF(H487&gt;0, rate1(1,$L$52,$L$51,$L$54,U487,$L$53,$L$50,Y487),"")</f>
        <v>169.04724437013007</v>
      </c>
      <c r="AA487" s="338">
        <f t="shared" si="328"/>
        <v>-4.2934989144964195</v>
      </c>
      <c r="AB487" s="338">
        <f t="shared" si="329"/>
        <v>1.8445285727257932E-5</v>
      </c>
      <c r="AC487" s="330">
        <f t="shared" si="330"/>
        <v>1.8445285727257932E-5</v>
      </c>
      <c r="AD487" s="330">
        <f t="shared" si="331"/>
        <v>-271.07197329077633</v>
      </c>
      <c r="AE487" s="330">
        <f t="shared" si="332"/>
        <v>-339509.23607418267</v>
      </c>
      <c r="AF487" s="330">
        <f t="shared" si="333"/>
        <v>684.31082301345953</v>
      </c>
      <c r="AG487" s="330">
        <f t="shared" si="334"/>
        <v>683.74262999581515</v>
      </c>
      <c r="AH487" s="330">
        <f t="shared" si="335"/>
        <v>1.2689986728412233</v>
      </c>
      <c r="AI487" s="330">
        <f t="shared" si="336"/>
        <v>0.10686158820740234</v>
      </c>
      <c r="AJ487" s="330">
        <f t="shared" si="337"/>
        <v>15.477547318160871</v>
      </c>
      <c r="AK487" s="339">
        <f t="shared" si="338"/>
        <v>220.04406647614641</v>
      </c>
      <c r="AL487" s="44">
        <f t="shared" si="308"/>
        <v>4.4575250787032745</v>
      </c>
    </row>
    <row r="488" spans="2:38" ht="15" x14ac:dyDescent="0.15">
      <c r="B488" s="330">
        <f t="shared" si="309"/>
        <v>684.31082301345953</v>
      </c>
      <c r="C488" s="330">
        <f t="shared" si="310"/>
        <v>683.74262999581515</v>
      </c>
      <c r="D488" s="330">
        <f t="shared" si="311"/>
        <v>1.2689986728412233</v>
      </c>
      <c r="E488" s="330">
        <f t="shared" si="305"/>
        <v>134.48453738986524</v>
      </c>
      <c r="F488" s="330">
        <f t="shared" si="312"/>
        <v>134.48453738986524</v>
      </c>
      <c r="G488" s="330">
        <f t="shared" si="313"/>
        <v>92.966976951561477</v>
      </c>
      <c r="H488" s="315">
        <f t="shared" si="314"/>
        <v>0.08</v>
      </c>
      <c r="I488" s="330">
        <f t="shared" si="315"/>
        <v>0.45455441411550057</v>
      </c>
      <c r="J488" s="330">
        <f t="shared" si="304"/>
        <v>80</v>
      </c>
      <c r="K488" s="337">
        <f t="shared" si="316"/>
        <v>1</v>
      </c>
      <c r="L488" s="325">
        <f t="shared" si="317"/>
        <v>1.3489986728412233</v>
      </c>
      <c r="M488" s="325">
        <f t="shared" si="318"/>
        <v>1.3089986728412233</v>
      </c>
      <c r="N488" s="330">
        <f t="shared" si="319"/>
        <v>7.2872028854689352E-2</v>
      </c>
      <c r="O488" s="330">
        <f t="shared" si="320"/>
        <v>2.0905400142112729E-3</v>
      </c>
      <c r="P488" s="334">
        <f t="shared" si="306"/>
        <v>13.646095541882763</v>
      </c>
      <c r="Q488" s="330">
        <f t="shared" si="321"/>
        <v>5.1511550058211242</v>
      </c>
      <c r="R488" s="279">
        <f>IF(H488&gt;0, rate1(1,$L$52,$L$51,$L$54,L488,$L$53,$L$50,P488),"")</f>
        <v>113.31894045855164</v>
      </c>
      <c r="S488" s="325">
        <f t="shared" si="322"/>
        <v>21.744209755536733</v>
      </c>
      <c r="T488" s="325">
        <f t="shared" si="323"/>
        <v>-3.5128852683934822E-3</v>
      </c>
      <c r="U488" s="330">
        <f t="shared" si="324"/>
        <v>1.2689986728412233</v>
      </c>
      <c r="V488" s="338">
        <f t="shared" si="325"/>
        <v>1.2689986728412233</v>
      </c>
      <c r="W488" s="330">
        <f t="shared" si="326"/>
        <v>9.6890967846041676E-5</v>
      </c>
      <c r="X488" s="330">
        <f t="shared" si="327"/>
        <v>-2.4188115498235874</v>
      </c>
      <c r="Y488" s="330">
        <f t="shared" si="307"/>
        <v>12.82485108288385</v>
      </c>
      <c r="Z488" s="110">
        <f>IF(H488&gt;0, rate1(1,$L$52,$L$51,$L$54,U488,$L$53,$L$50,Y488),"")</f>
        <v>173.69780878517977</v>
      </c>
      <c r="AA488" s="338">
        <f t="shared" si="328"/>
        <v>-6.6611499350826229</v>
      </c>
      <c r="AB488" s="338">
        <f t="shared" si="329"/>
        <v>1.264705281414085E-5</v>
      </c>
      <c r="AC488" s="330">
        <f t="shared" si="330"/>
        <v>1.264705281414085E-5</v>
      </c>
      <c r="AD488" s="330">
        <f t="shared" si="331"/>
        <v>6325.5844010195688</v>
      </c>
      <c r="AE488" s="330">
        <f t="shared" si="332"/>
        <v>424326807.42408872</v>
      </c>
      <c r="AF488" s="330">
        <f t="shared" si="333"/>
        <v>684.38368239526142</v>
      </c>
      <c r="AG488" s="330">
        <f t="shared" si="334"/>
        <v>683.74261734876234</v>
      </c>
      <c r="AH488" s="330">
        <f t="shared" si="335"/>
        <v>1.3479204760076542</v>
      </c>
      <c r="AI488" s="330">
        <f t="shared" si="336"/>
        <v>0.11160581596477888</v>
      </c>
      <c r="AJ488" s="330">
        <f t="shared" si="337"/>
        <v>15.477578319776416</v>
      </c>
      <c r="AK488" s="339">
        <f t="shared" si="338"/>
        <v>220.04407476588861</v>
      </c>
      <c r="AL488" s="44">
        <f t="shared" si="308"/>
        <v>4.4575336276303315</v>
      </c>
    </row>
    <row r="489" spans="2:38" ht="15" x14ac:dyDescent="0.15">
      <c r="B489" s="330">
        <f t="shared" si="309"/>
        <v>684.38368239526142</v>
      </c>
      <c r="C489" s="330">
        <f t="shared" si="310"/>
        <v>683.74261734876234</v>
      </c>
      <c r="D489" s="330">
        <f t="shared" si="311"/>
        <v>1.3479204760076542</v>
      </c>
      <c r="E489" s="330">
        <f t="shared" si="305"/>
        <v>134.48453738986524</v>
      </c>
      <c r="F489" s="330">
        <f t="shared" si="312"/>
        <v>134.48453738986524</v>
      </c>
      <c r="G489" s="330">
        <f t="shared" si="313"/>
        <v>88.897793000258218</v>
      </c>
      <c r="H489" s="315">
        <f t="shared" si="314"/>
        <v>0.02</v>
      </c>
      <c r="I489" s="330">
        <f t="shared" si="315"/>
        <v>0.51285203719926364</v>
      </c>
      <c r="J489" s="330">
        <f t="shared" si="304"/>
        <v>80</v>
      </c>
      <c r="K489" s="337">
        <f t="shared" si="316"/>
        <v>-1</v>
      </c>
      <c r="L489" s="325">
        <f t="shared" si="317"/>
        <v>1.3279204760076542</v>
      </c>
      <c r="M489" s="325">
        <f t="shared" si="318"/>
        <v>1.3379204760076542</v>
      </c>
      <c r="N489" s="330">
        <f t="shared" si="319"/>
        <v>-1.8845555208621745E-2</v>
      </c>
      <c r="O489" s="330">
        <f t="shared" si="320"/>
        <v>2.0905400142112729E-3</v>
      </c>
      <c r="P489" s="334">
        <f t="shared" si="306"/>
        <v>13.69428397554741</v>
      </c>
      <c r="Q489" s="330">
        <f t="shared" si="321"/>
        <v>10.92092085493195</v>
      </c>
      <c r="R489" s="279">
        <f>IF(H489&gt;0, rate1(1,$L$52,$L$51,$L$54,L489,$L$53,$L$50,P489),"")</f>
        <v>109.59508906014472</v>
      </c>
      <c r="S489" s="325">
        <f t="shared" si="322"/>
        <v>47.666106741734026</v>
      </c>
      <c r="T489" s="325">
        <f t="shared" si="323"/>
        <v>4.0383817130748453E-4</v>
      </c>
      <c r="U489" s="330">
        <f t="shared" si="324"/>
        <v>1.3479204760076542</v>
      </c>
      <c r="V489" s="338">
        <f t="shared" si="325"/>
        <v>1.3479204760076542</v>
      </c>
      <c r="W489" s="330">
        <f t="shared" si="326"/>
        <v>1.0931745177877872E-4</v>
      </c>
      <c r="X489" s="330">
        <f t="shared" si="327"/>
        <v>12.974903536452871</v>
      </c>
      <c r="Y489" s="330">
        <f t="shared" si="307"/>
        <v>13.899758990215174</v>
      </c>
      <c r="Z489" s="110">
        <f>IF(H489&gt;0, rate1(1,$L$52,$L$51,$L$54,U489,$L$53,$L$50,Y489),"")</f>
        <v>93.477080676385356</v>
      </c>
      <c r="AA489" s="338">
        <f t="shared" si="328"/>
        <v>66.395785364265521</v>
      </c>
      <c r="AB489" s="338">
        <f t="shared" si="329"/>
        <v>-1.6716283957729406E-6</v>
      </c>
      <c r="AC489" s="330">
        <f t="shared" si="330"/>
        <v>4.0383817130748453E-4</v>
      </c>
      <c r="AD489" s="330">
        <f t="shared" si="331"/>
        <v>-49.524788444953344</v>
      </c>
      <c r="AE489" s="330">
        <f t="shared" si="332"/>
        <v>-30613855.283388454</v>
      </c>
      <c r="AF489" s="330">
        <f t="shared" si="333"/>
        <v>684.36443300188148</v>
      </c>
      <c r="AG489" s="330">
        <f t="shared" si="334"/>
        <v>683.742213510591</v>
      </c>
      <c r="AH489" s="330">
        <f t="shared" si="335"/>
        <v>1.3279601030186725</v>
      </c>
      <c r="AI489" s="330">
        <f t="shared" si="336"/>
        <v>3.6848199565389472</v>
      </c>
      <c r="AJ489" s="330">
        <f t="shared" si="337"/>
        <v>15.478601880875456</v>
      </c>
      <c r="AK489" s="339">
        <f t="shared" si="338"/>
        <v>220.04408514154392</v>
      </c>
      <c r="AL489" s="44">
        <f t="shared" si="308"/>
        <v>4.4575425560956088</v>
      </c>
    </row>
    <row r="490" spans="2:38" ht="15" x14ac:dyDescent="0.15">
      <c r="B490" s="330">
        <f t="shared" si="309"/>
        <v>684.36443300188148</v>
      </c>
      <c r="C490" s="330">
        <f t="shared" si="310"/>
        <v>683.742213510591</v>
      </c>
      <c r="D490" s="330">
        <f t="shared" si="311"/>
        <v>1.3279601030186725</v>
      </c>
      <c r="E490" s="330">
        <f t="shared" si="305"/>
        <v>134.48453738986524</v>
      </c>
      <c r="F490" s="330">
        <f t="shared" si="312"/>
        <v>134.48453738986524</v>
      </c>
      <c r="G490" s="330">
        <f t="shared" si="313"/>
        <v>84.948559809810973</v>
      </c>
      <c r="H490" s="315">
        <f t="shared" si="314"/>
        <v>0.02</v>
      </c>
      <c r="I490" s="330">
        <f t="shared" si="315"/>
        <v>0.49777559303238378</v>
      </c>
      <c r="J490" s="330">
        <f t="shared" si="304"/>
        <v>80</v>
      </c>
      <c r="K490" s="337">
        <f t="shared" si="316"/>
        <v>-1</v>
      </c>
      <c r="L490" s="325">
        <f t="shared" si="317"/>
        <v>1.3079601030186725</v>
      </c>
      <c r="M490" s="325">
        <f t="shared" si="318"/>
        <v>1.3179601030186725</v>
      </c>
      <c r="N490" s="330">
        <f t="shared" si="319"/>
        <v>-1.8567034863754328E-2</v>
      </c>
      <c r="O490" s="330">
        <f t="shared" si="320"/>
        <v>2.0905400142112729E-3</v>
      </c>
      <c r="P490" s="334">
        <f t="shared" si="306"/>
        <v>13.421418914734593</v>
      </c>
      <c r="Q490" s="330">
        <f t="shared" si="321"/>
        <v>6.9119942669618268</v>
      </c>
      <c r="R490" s="279">
        <f>IF(H490&gt;0, rate1(1,$L$52,$L$51,$L$54,L490,$L$53,$L$50,P490),"")</f>
        <v>130.4072865554007</v>
      </c>
      <c r="S490" s="325">
        <f t="shared" si="322"/>
        <v>25.353798018237416</v>
      </c>
      <c r="T490" s="325">
        <f t="shared" si="323"/>
        <v>7.6238765098775752E-4</v>
      </c>
      <c r="U490" s="330">
        <f t="shared" si="324"/>
        <v>1.3279601030186725</v>
      </c>
      <c r="V490" s="338">
        <f t="shared" si="325"/>
        <v>1.3279601030186725</v>
      </c>
      <c r="W490" s="330">
        <f t="shared" si="326"/>
        <v>1.0610381833564553E-4</v>
      </c>
      <c r="X490" s="330">
        <f t="shared" si="327"/>
        <v>8.9053726368790933</v>
      </c>
      <c r="Y490" s="330">
        <f t="shared" si="307"/>
        <v>13.625861162696921</v>
      </c>
      <c r="Z490" s="110">
        <f>IF(H490&gt;0, rate1(1,$L$52,$L$51,$L$54,U490,$L$53,$L$50,Y490),"")</f>
        <v>114.87632905743942</v>
      </c>
      <c r="AA490" s="338">
        <f t="shared" si="328"/>
        <v>37.081992626706153</v>
      </c>
      <c r="AB490" s="338">
        <f t="shared" si="329"/>
        <v>-2.9406307859259578E-6</v>
      </c>
      <c r="AC490" s="330">
        <f t="shared" si="330"/>
        <v>7.6238765098775752E-4</v>
      </c>
      <c r="AD490" s="330">
        <f t="shared" si="331"/>
        <v>-26.233373499803925</v>
      </c>
      <c r="AE490" s="330">
        <f t="shared" si="332"/>
        <v>39943.233119825331</v>
      </c>
      <c r="AF490" s="330">
        <f t="shared" si="333"/>
        <v>684.34510357936676</v>
      </c>
      <c r="AG490" s="330">
        <f t="shared" si="334"/>
        <v>683.74145112294002</v>
      </c>
      <c r="AH490" s="330">
        <f t="shared" si="335"/>
        <v>1.3079968791160641</v>
      </c>
      <c r="AI490" s="330">
        <f t="shared" si="336"/>
        <v>5.8462043887699</v>
      </c>
      <c r="AJ490" s="330">
        <f t="shared" si="337"/>
        <v>15.480225826539003</v>
      </c>
      <c r="AK490" s="339">
        <f t="shared" si="338"/>
        <v>220.04441271390564</v>
      </c>
      <c r="AL490" s="44">
        <f t="shared" si="308"/>
        <v>4.457837341692132</v>
      </c>
    </row>
    <row r="491" spans="2:38" ht="15" x14ac:dyDescent="0.15">
      <c r="B491" s="330">
        <f t="shared" si="309"/>
        <v>684.34510357936676</v>
      </c>
      <c r="C491" s="330">
        <f t="shared" si="310"/>
        <v>683.74145112294002</v>
      </c>
      <c r="D491" s="330">
        <f t="shared" si="311"/>
        <v>1.3079968791160641</v>
      </c>
      <c r="E491" s="330">
        <f t="shared" si="305"/>
        <v>134.48453738986524</v>
      </c>
      <c r="F491" s="330">
        <f t="shared" si="312"/>
        <v>134.48453738986524</v>
      </c>
      <c r="G491" s="330">
        <f t="shared" si="313"/>
        <v>81.117509738952421</v>
      </c>
      <c r="H491" s="315">
        <f t="shared" si="314"/>
        <v>0.02</v>
      </c>
      <c r="I491" s="330">
        <f t="shared" si="315"/>
        <v>0.48292196514139507</v>
      </c>
      <c r="J491" s="330">
        <f t="shared" si="304"/>
        <v>80</v>
      </c>
      <c r="K491" s="337">
        <f t="shared" si="316"/>
        <v>-1</v>
      </c>
      <c r="L491" s="325">
        <f t="shared" si="317"/>
        <v>1.2879968791160641</v>
      </c>
      <c r="M491" s="325">
        <f t="shared" si="318"/>
        <v>1.2979968791160641</v>
      </c>
      <c r="N491" s="330">
        <f t="shared" si="319"/>
        <v>-1.8288426784586198E-2</v>
      </c>
      <c r="O491" s="330">
        <f t="shared" si="320"/>
        <v>2.0905400142112729E-3</v>
      </c>
      <c r="P491" s="334">
        <f t="shared" si="306"/>
        <v>13.149897333337966</v>
      </c>
      <c r="Q491" s="330">
        <f t="shared" si="321"/>
        <v>3.0221295977008396</v>
      </c>
      <c r="R491" s="279">
        <f>IF(H491&gt;0, rate1(1,$L$52,$L$51,$L$54,L491,$L$53,$L$50,P491),"")</f>
        <v>150.47514050555162</v>
      </c>
      <c r="S491" s="325">
        <f t="shared" si="322"/>
        <v>9.6070453782248304</v>
      </c>
      <c r="T491" s="325">
        <f t="shared" si="323"/>
        <v>2.1248205372373808E-3</v>
      </c>
      <c r="U491" s="330">
        <f t="shared" si="324"/>
        <v>1.3079968791160641</v>
      </c>
      <c r="V491" s="338">
        <f t="shared" si="325"/>
        <v>1.3079968791160641</v>
      </c>
      <c r="W491" s="330">
        <f t="shared" si="326"/>
        <v>1.0293767950253496E-4</v>
      </c>
      <c r="X491" s="330">
        <f t="shared" si="327"/>
        <v>4.9558027254452242</v>
      </c>
      <c r="Y491" s="330">
        <f t="shared" si="307"/>
        <v>13.353296156950872</v>
      </c>
      <c r="Z491" s="110">
        <f>IF(H491&gt;0, rate1(1,$L$52,$L$51,$L$54,U491,$L$53,$L$50,Y491),"")</f>
        <v>135.50115065329754</v>
      </c>
      <c r="AA491" s="338">
        <f t="shared" si="328"/>
        <v>17.494943423758802</v>
      </c>
      <c r="AB491" s="338">
        <f t="shared" si="329"/>
        <v>-6.2405597193056596E-6</v>
      </c>
      <c r="AC491" s="330">
        <f t="shared" si="330"/>
        <v>2.1248205372373808E-3</v>
      </c>
      <c r="AD491" s="330">
        <f t="shared" si="331"/>
        <v>-9.4125596253899726</v>
      </c>
      <c r="AE491" s="330">
        <f t="shared" si="332"/>
        <v>11651.957723737447</v>
      </c>
      <c r="AF491" s="330">
        <f t="shared" si="333"/>
        <v>684.32469033204495</v>
      </c>
      <c r="AG491" s="330">
        <f t="shared" si="334"/>
        <v>683.73932630240279</v>
      </c>
      <c r="AH491" s="330">
        <f t="shared" si="335"/>
        <v>1.2880307682656176</v>
      </c>
      <c r="AI491" s="330">
        <f t="shared" si="336"/>
        <v>14.120741340387635</v>
      </c>
      <c r="AJ491" s="330">
        <f t="shared" si="337"/>
        <v>15.484148254689112</v>
      </c>
      <c r="AK491" s="339">
        <f t="shared" si="338"/>
        <v>220.04490934054883</v>
      </c>
      <c r="AL491" s="44">
        <f t="shared" si="308"/>
        <v>4.4583050380432336</v>
      </c>
    </row>
    <row r="492" spans="2:38" ht="15" x14ac:dyDescent="0.15">
      <c r="B492" s="330">
        <f t="shared" si="309"/>
        <v>684.32469033204495</v>
      </c>
      <c r="C492" s="330">
        <f t="shared" si="310"/>
        <v>683.73932630240279</v>
      </c>
      <c r="D492" s="330">
        <f t="shared" si="311"/>
        <v>1.2880307682656176</v>
      </c>
      <c r="E492" s="330">
        <f t="shared" si="305"/>
        <v>134.48453738986524</v>
      </c>
      <c r="F492" s="330">
        <f t="shared" si="312"/>
        <v>134.48453738986524</v>
      </c>
      <c r="G492" s="330">
        <f t="shared" si="313"/>
        <v>77.402874126591058</v>
      </c>
      <c r="H492" s="315">
        <f t="shared" si="314"/>
        <v>0.02</v>
      </c>
      <c r="I492" s="330">
        <f t="shared" si="315"/>
        <v>0.46829122371373161</v>
      </c>
      <c r="J492" s="330">
        <f t="shared" si="304"/>
        <v>80</v>
      </c>
      <c r="K492" s="337">
        <f t="shared" si="316"/>
        <v>-1</v>
      </c>
      <c r="L492" s="325">
        <f t="shared" si="317"/>
        <v>1.2680307682656176</v>
      </c>
      <c r="M492" s="325">
        <f t="shared" si="318"/>
        <v>1.2780307682656176</v>
      </c>
      <c r="N492" s="330">
        <f t="shared" si="319"/>
        <v>-1.800973044754639E-2</v>
      </c>
      <c r="O492" s="330">
        <f t="shared" si="320"/>
        <v>2.0905400142112729E-3</v>
      </c>
      <c r="P492" s="334">
        <f t="shared" si="306"/>
        <v>12.879733524177286</v>
      </c>
      <c r="Q492" s="330">
        <f t="shared" si="321"/>
        <v>-0.75044122843922878</v>
      </c>
      <c r="R492" s="279">
        <f>IF(H492&gt;0, rate1(1,$L$52,$L$51,$L$54,L492,$L$53,$L$50,P492),"")</f>
        <v>169.83617396337593</v>
      </c>
      <c r="S492" s="325">
        <f t="shared" si="322"/>
        <v>-2.1136253229771098</v>
      </c>
      <c r="T492" s="325">
        <f t="shared" si="323"/>
        <v>-5.7841675151608443E-3</v>
      </c>
      <c r="U492" s="330">
        <f t="shared" si="324"/>
        <v>1.2880307682656176</v>
      </c>
      <c r="V492" s="338">
        <f t="shared" si="325"/>
        <v>1.2880307682656176</v>
      </c>
      <c r="W492" s="330">
        <f t="shared" si="326"/>
        <v>9.9819050239258189E-5</v>
      </c>
      <c r="X492" s="330">
        <f t="shared" si="327"/>
        <v>1.1244260101713337</v>
      </c>
      <c r="Y492" s="330">
        <f t="shared" si="307"/>
        <v>13.082077987641963</v>
      </c>
      <c r="Z492" s="110">
        <f>IF(H492&gt;0, rate1(1,$L$52,$L$51,$L$54,U492,$L$53,$L$50,Y492),"")</f>
        <v>155.39112467139933</v>
      </c>
      <c r="AA492" s="338">
        <f t="shared" si="328"/>
        <v>3.4613553607998138</v>
      </c>
      <c r="AB492" s="338">
        <f t="shared" si="329"/>
        <v>-4.0554505793434938E-5</v>
      </c>
      <c r="AC492" s="330">
        <f t="shared" si="330"/>
        <v>-4.0554505793434938E-5</v>
      </c>
      <c r="AD492" s="330">
        <f t="shared" si="331"/>
        <v>493.16345024324397</v>
      </c>
      <c r="AE492" s="330">
        <f t="shared" si="332"/>
        <v>482257.06535212049</v>
      </c>
      <c r="AF492" s="330">
        <f t="shared" si="333"/>
        <v>684.30672115610321</v>
      </c>
      <c r="AG492" s="330">
        <f t="shared" si="334"/>
        <v>683.73936685690853</v>
      </c>
      <c r="AH492" s="330">
        <f t="shared" si="335"/>
        <v>1.2680617327292578</v>
      </c>
      <c r="AI492" s="330">
        <f t="shared" si="336"/>
        <v>-0.23878603036700682</v>
      </c>
      <c r="AJ492" s="330">
        <f t="shared" si="337"/>
        <v>15.484081925236232</v>
      </c>
      <c r="AK492" s="339">
        <f t="shared" si="338"/>
        <v>220.04605477992203</v>
      </c>
      <c r="AL492" s="44">
        <f t="shared" si="308"/>
        <v>4.4594346973504644</v>
      </c>
    </row>
    <row r="493" spans="2:38" ht="15" x14ac:dyDescent="0.15">
      <c r="B493" s="330">
        <f t="shared" si="309"/>
        <v>684.30672115610321</v>
      </c>
      <c r="C493" s="330">
        <f t="shared" si="310"/>
        <v>683.73936685690853</v>
      </c>
      <c r="D493" s="330">
        <f t="shared" si="311"/>
        <v>1.2680617327292578</v>
      </c>
      <c r="E493" s="330">
        <f t="shared" si="305"/>
        <v>134.48453738986524</v>
      </c>
      <c r="F493" s="330">
        <f t="shared" si="312"/>
        <v>134.48453738986524</v>
      </c>
      <c r="G493" s="330">
        <f t="shared" si="313"/>
        <v>92.773060482813179</v>
      </c>
      <c r="H493" s="315">
        <f t="shared" si="314"/>
        <v>0.08</v>
      </c>
      <c r="I493" s="330">
        <f t="shared" si="315"/>
        <v>0.45388343935574088</v>
      </c>
      <c r="J493" s="330">
        <f t="shared" si="304"/>
        <v>80</v>
      </c>
      <c r="K493" s="337">
        <f t="shared" si="316"/>
        <v>1</v>
      </c>
      <c r="L493" s="325">
        <f t="shared" si="317"/>
        <v>1.3480617327292579</v>
      </c>
      <c r="M493" s="325">
        <f t="shared" si="318"/>
        <v>1.3080617327292579</v>
      </c>
      <c r="N493" s="330">
        <f t="shared" si="319"/>
        <v>7.2818987449164263E-2</v>
      </c>
      <c r="O493" s="330">
        <f t="shared" si="320"/>
        <v>2.0905400142112729E-3</v>
      </c>
      <c r="P493" s="334">
        <f t="shared" si="306"/>
        <v>13.633272328355279</v>
      </c>
      <c r="Q493" s="330">
        <f t="shared" si="321"/>
        <v>4.9684402876091411</v>
      </c>
      <c r="R493" s="279">
        <f>IF(H493&gt;0, rate1(1,$L$52,$L$51,$L$54,L493,$L$53,$L$50,P493),"")</f>
        <v>114.3063387537558</v>
      </c>
      <c r="S493" s="325">
        <f t="shared" si="322"/>
        <v>20.791761060398905</v>
      </c>
      <c r="T493" s="325">
        <f t="shared" si="323"/>
        <v>-3.6792576075944496E-3</v>
      </c>
      <c r="U493" s="330">
        <f t="shared" si="324"/>
        <v>1.2680617327292578</v>
      </c>
      <c r="V493" s="338">
        <f t="shared" si="325"/>
        <v>1.2680617327292578</v>
      </c>
      <c r="W493" s="330">
        <f t="shared" si="326"/>
        <v>9.6747945598441021E-5</v>
      </c>
      <c r="X493" s="330">
        <f t="shared" si="327"/>
        <v>-2.5905263208196203</v>
      </c>
      <c r="Y493" s="330">
        <f t="shared" si="307"/>
        <v>12.812221027244403</v>
      </c>
      <c r="Z493" s="110">
        <f>IF(H493&gt;0, rate1(1,$L$52,$L$51,$L$54,U493,$L$53,$L$50,Y493),"")</f>
        <v>174.5831325685223</v>
      </c>
      <c r="AA493" s="338">
        <f t="shared" si="328"/>
        <v>-7.0978569574790011</v>
      </c>
      <c r="AB493" s="338">
        <f t="shared" si="329"/>
        <v>1.1947351763121323E-5</v>
      </c>
      <c r="AC493" s="330">
        <f t="shared" si="330"/>
        <v>1.1947351763121323E-5</v>
      </c>
      <c r="AD493" s="330">
        <f t="shared" si="331"/>
        <v>6696.0445784262638</v>
      </c>
      <c r="AE493" s="330">
        <f t="shared" si="332"/>
        <v>-433659435.09166461</v>
      </c>
      <c r="AF493" s="330">
        <f t="shared" si="333"/>
        <v>684.37952819620057</v>
      </c>
      <c r="AG493" s="330">
        <f t="shared" si="334"/>
        <v>683.73935490955682</v>
      </c>
      <c r="AH493" s="330">
        <f t="shared" si="335"/>
        <v>1.3469826307085122</v>
      </c>
      <c r="AI493" s="330">
        <f t="shared" si="336"/>
        <v>0.10452046573601559</v>
      </c>
      <c r="AJ493" s="330">
        <f t="shared" si="337"/>
        <v>15.484110958698936</v>
      </c>
      <c r="AK493" s="339">
        <f t="shared" si="338"/>
        <v>220.04603629719699</v>
      </c>
      <c r="AL493" s="44">
        <f t="shared" si="308"/>
        <v>4.4594155944680347</v>
      </c>
    </row>
    <row r="494" spans="2:38" ht="15" x14ac:dyDescent="0.15">
      <c r="B494" s="330">
        <f t="shared" si="309"/>
        <v>684.37952819620057</v>
      </c>
      <c r="C494" s="330">
        <f t="shared" si="310"/>
        <v>683.73935490955682</v>
      </c>
      <c r="D494" s="330">
        <f t="shared" si="311"/>
        <v>1.3469826307085122</v>
      </c>
      <c r="E494" s="330">
        <f t="shared" si="305"/>
        <v>134.48453738986524</v>
      </c>
      <c r="F494" s="330">
        <f t="shared" si="312"/>
        <v>134.48453738986524</v>
      </c>
      <c r="G494" s="330">
        <f t="shared" si="313"/>
        <v>88.709552404846605</v>
      </c>
      <c r="H494" s="315">
        <f t="shared" si="314"/>
        <v>0.02</v>
      </c>
      <c r="I494" s="330">
        <f t="shared" si="315"/>
        <v>0.51213862931499532</v>
      </c>
      <c r="J494" s="330">
        <f t="shared" si="304"/>
        <v>80</v>
      </c>
      <c r="K494" s="337">
        <f t="shared" si="316"/>
        <v>-1</v>
      </c>
      <c r="L494" s="325">
        <f t="shared" si="317"/>
        <v>1.3269826307085122</v>
      </c>
      <c r="M494" s="325">
        <f t="shared" si="318"/>
        <v>1.3369826307085122</v>
      </c>
      <c r="N494" s="330">
        <f t="shared" si="319"/>
        <v>-1.883246990350762E-2</v>
      </c>
      <c r="O494" s="330">
        <f t="shared" si="320"/>
        <v>2.0905400142112729E-3</v>
      </c>
      <c r="P494" s="334">
        <f t="shared" si="306"/>
        <v>13.681432570486095</v>
      </c>
      <c r="Q494" s="330">
        <f t="shared" si="321"/>
        <v>10.729855686337146</v>
      </c>
      <c r="R494" s="279">
        <f>IF(H494&gt;0, rate1(1,$L$52,$L$51,$L$54,L494,$L$53,$L$50,P494),"")</f>
        <v>110.59026579666939</v>
      </c>
      <c r="S494" s="325">
        <f t="shared" si="322"/>
        <v>46.410740133911958</v>
      </c>
      <c r="T494" s="325">
        <f t="shared" si="323"/>
        <v>4.1471400483613469E-4</v>
      </c>
      <c r="U494" s="330">
        <f t="shared" si="324"/>
        <v>1.3469826307085122</v>
      </c>
      <c r="V494" s="338">
        <f t="shared" si="325"/>
        <v>1.3469826307085122</v>
      </c>
      <c r="W494" s="330">
        <f t="shared" si="326"/>
        <v>1.0916538465965964E-4</v>
      </c>
      <c r="X494" s="330">
        <f t="shared" si="327"/>
        <v>12.780970533902632</v>
      </c>
      <c r="Y494" s="330">
        <f t="shared" si="307"/>
        <v>13.886859291657611</v>
      </c>
      <c r="Z494" s="110">
        <f>IF(H494&gt;0, rate1(1,$L$52,$L$51,$L$54,U494,$L$53,$L$50,Y494),"")</f>
        <v>94.500547616677139</v>
      </c>
      <c r="AA494" s="338">
        <f t="shared" si="328"/>
        <v>64.69504566976849</v>
      </c>
      <c r="AB494" s="338">
        <f t="shared" si="329"/>
        <v>-1.7138756007121082E-6</v>
      </c>
      <c r="AC494" s="330">
        <f t="shared" si="330"/>
        <v>4.1471400483613469E-4</v>
      </c>
      <c r="AD494" s="330">
        <f t="shared" si="331"/>
        <v>-48.226005793806188</v>
      </c>
      <c r="AE494" s="330">
        <f t="shared" si="332"/>
        <v>-31614161.816649649</v>
      </c>
      <c r="AF494" s="330">
        <f t="shared" si="333"/>
        <v>684.36028101229226</v>
      </c>
      <c r="AG494" s="330">
        <f t="shared" si="334"/>
        <v>683.738940195552</v>
      </c>
      <c r="AH494" s="330">
        <f t="shared" si="335"/>
        <v>1.3270221245423739</v>
      </c>
      <c r="AI494" s="330">
        <f t="shared" si="336"/>
        <v>3.7500045944244809</v>
      </c>
      <c r="AJ494" s="330">
        <f t="shared" si="337"/>
        <v>15.485152626641833</v>
      </c>
      <c r="AK494" s="339">
        <f t="shared" si="338"/>
        <v>220.04604599388048</v>
      </c>
      <c r="AL494" s="44">
        <f t="shared" si="308"/>
        <v>4.4594239561052937</v>
      </c>
    </row>
    <row r="495" spans="2:38" ht="15" x14ac:dyDescent="0.15">
      <c r="B495" s="330">
        <f t="shared" si="309"/>
        <v>684.36028101229226</v>
      </c>
      <c r="C495" s="330">
        <f t="shared" si="310"/>
        <v>683.738940195552</v>
      </c>
      <c r="D495" s="330">
        <f t="shared" si="311"/>
        <v>1.3270221245423739</v>
      </c>
      <c r="E495" s="330">
        <f t="shared" si="305"/>
        <v>134.48453738986524</v>
      </c>
      <c r="F495" s="330">
        <f t="shared" si="312"/>
        <v>134.48453738986524</v>
      </c>
      <c r="G495" s="330">
        <f t="shared" si="313"/>
        <v>84.765912051673538</v>
      </c>
      <c r="H495" s="315">
        <f t="shared" si="314"/>
        <v>0.02</v>
      </c>
      <c r="I495" s="330">
        <f t="shared" si="315"/>
        <v>0.49707265339220613</v>
      </c>
      <c r="J495" s="330">
        <f t="shared" si="304"/>
        <v>80</v>
      </c>
      <c r="K495" s="337">
        <f t="shared" si="316"/>
        <v>-1</v>
      </c>
      <c r="L495" s="325">
        <f t="shared" si="317"/>
        <v>1.3070221245423739</v>
      </c>
      <c r="M495" s="325">
        <f t="shared" si="318"/>
        <v>1.3170221245423739</v>
      </c>
      <c r="N495" s="330">
        <f t="shared" si="319"/>
        <v>-1.8553945447522091E-2</v>
      </c>
      <c r="O495" s="330">
        <f t="shared" si="320"/>
        <v>2.0905400142112729E-3</v>
      </c>
      <c r="P495" s="334">
        <f t="shared" si="306"/>
        <v>13.408630323005026</v>
      </c>
      <c r="Q495" s="330">
        <f t="shared" si="321"/>
        <v>6.7265632160391675</v>
      </c>
      <c r="R495" s="279">
        <f>IF(H495&gt;0, rate1(1,$L$52,$L$51,$L$54,L495,$L$53,$L$50,P495),"")</f>
        <v>131.36660828201798</v>
      </c>
      <c r="S495" s="325">
        <f t="shared" si="322"/>
        <v>24.493438423694283</v>
      </c>
      <c r="T495" s="325">
        <f t="shared" si="323"/>
        <v>7.8975010438699892E-4</v>
      </c>
      <c r="U495" s="330">
        <f t="shared" si="324"/>
        <v>1.3270221245423739</v>
      </c>
      <c r="V495" s="338">
        <f t="shared" si="325"/>
        <v>1.3270221245423739</v>
      </c>
      <c r="W495" s="330">
        <f t="shared" si="326"/>
        <v>1.0595398258383959E-4</v>
      </c>
      <c r="X495" s="330">
        <f t="shared" si="327"/>
        <v>8.7171159916277361</v>
      </c>
      <c r="Y495" s="330">
        <f t="shared" si="307"/>
        <v>13.613023782746785</v>
      </c>
      <c r="Z495" s="110">
        <f>IF(H495&gt;0, rate1(1,$L$52,$L$51,$L$54,U495,$L$53,$L$50,Y495),"")</f>
        <v>115.86247868771854</v>
      </c>
      <c r="AA495" s="338">
        <f t="shared" si="328"/>
        <v>35.989144647965929</v>
      </c>
      <c r="AB495" s="338">
        <f t="shared" si="329"/>
        <v>-3.0281958490231098E-6</v>
      </c>
      <c r="AC495" s="330">
        <f t="shared" si="330"/>
        <v>7.8975010438699892E-4</v>
      </c>
      <c r="AD495" s="330">
        <f t="shared" si="331"/>
        <v>-25.324466421595382</v>
      </c>
      <c r="AE495" s="330">
        <f t="shared" si="332"/>
        <v>38027.765537957042</v>
      </c>
      <c r="AF495" s="330">
        <f t="shared" si="333"/>
        <v>684.34093731674034</v>
      </c>
      <c r="AG495" s="330">
        <f t="shared" si="334"/>
        <v>683.73815044544767</v>
      </c>
      <c r="AH495" s="330">
        <f t="shared" si="335"/>
        <v>1.3070587658059598</v>
      </c>
      <c r="AI495" s="330">
        <f t="shared" si="336"/>
        <v>6.0118025022885764</v>
      </c>
      <c r="AJ495" s="330">
        <f t="shared" si="337"/>
        <v>15.486822571781358</v>
      </c>
      <c r="AK495" s="339">
        <f t="shared" si="338"/>
        <v>220.04637865510958</v>
      </c>
      <c r="AL495" s="44">
        <f t="shared" si="308"/>
        <v>4.4597239564728479</v>
      </c>
    </row>
    <row r="496" spans="2:38" ht="15" x14ac:dyDescent="0.15">
      <c r="B496" s="330">
        <f t="shared" si="309"/>
        <v>684.34093731674034</v>
      </c>
      <c r="C496" s="330">
        <f t="shared" si="310"/>
        <v>683.73815044544767</v>
      </c>
      <c r="D496" s="330">
        <f t="shared" si="311"/>
        <v>1.3070587658059598</v>
      </c>
      <c r="E496" s="330">
        <f t="shared" si="305"/>
        <v>134.48453738986524</v>
      </c>
      <c r="F496" s="330">
        <f t="shared" si="312"/>
        <v>134.48453738986524</v>
      </c>
      <c r="G496" s="330">
        <f t="shared" si="313"/>
        <v>80.940371734145572</v>
      </c>
      <c r="H496" s="315">
        <f t="shared" si="314"/>
        <v>0.02</v>
      </c>
      <c r="I496" s="330">
        <f t="shared" si="315"/>
        <v>0.48222949703413182</v>
      </c>
      <c r="J496" s="330">
        <f t="shared" si="304"/>
        <v>80</v>
      </c>
      <c r="K496" s="337">
        <f t="shared" si="316"/>
        <v>-1</v>
      </c>
      <c r="L496" s="325">
        <f t="shared" si="317"/>
        <v>1.2870587658059598</v>
      </c>
      <c r="M496" s="325">
        <f t="shared" si="318"/>
        <v>1.2970587658059598</v>
      </c>
      <c r="N496" s="330">
        <f t="shared" si="319"/>
        <v>-1.8275333233150004E-2</v>
      </c>
      <c r="O496" s="330">
        <f t="shared" si="320"/>
        <v>2.0905400142112729E-3</v>
      </c>
      <c r="P496" s="334">
        <f t="shared" si="306"/>
        <v>13.13717221847995</v>
      </c>
      <c r="Q496" s="330">
        <f t="shared" si="321"/>
        <v>2.8422496079767399</v>
      </c>
      <c r="R496" s="279">
        <f>IF(H496&gt;0, rate1(1,$L$52,$L$51,$L$54,L496,$L$53,$L$50,P496),"")</f>
        <v>151.40043020508753</v>
      </c>
      <c r="S496" s="325">
        <f t="shared" si="322"/>
        <v>8.9800058877193969</v>
      </c>
      <c r="T496" s="325">
        <f t="shared" si="323"/>
        <v>2.2901403194795019E-3</v>
      </c>
      <c r="U496" s="330">
        <f t="shared" si="324"/>
        <v>1.3070587658059598</v>
      </c>
      <c r="V496" s="338">
        <f t="shared" si="325"/>
        <v>1.3070587658059598</v>
      </c>
      <c r="W496" s="330">
        <f t="shared" si="326"/>
        <v>1.0279007582036925E-4</v>
      </c>
      <c r="X496" s="330">
        <f t="shared" si="327"/>
        <v>4.7731393943079894</v>
      </c>
      <c r="Y496" s="330">
        <f t="shared" si="307"/>
        <v>13.340521746332971</v>
      </c>
      <c r="Z496" s="110">
        <f>IF(H496&gt;0, rate1(1,$L$52,$L$51,$L$54,U496,$L$53,$L$50,Y496),"")</f>
        <v>136.45190667360487</v>
      </c>
      <c r="AA496" s="338">
        <f t="shared" si="328"/>
        <v>16.73269999232944</v>
      </c>
      <c r="AB496" s="338">
        <f t="shared" si="329"/>
        <v>-6.533530536429544E-6</v>
      </c>
      <c r="AC496" s="330">
        <f t="shared" si="330"/>
        <v>2.2901403194795019E-3</v>
      </c>
      <c r="AD496" s="330">
        <f t="shared" si="331"/>
        <v>-8.7330893351310266</v>
      </c>
      <c r="AE496" s="330">
        <f t="shared" si="332"/>
        <v>10774.004787894697</v>
      </c>
      <c r="AF496" s="330">
        <f t="shared" si="333"/>
        <v>684.32037184318767</v>
      </c>
      <c r="AG496" s="330">
        <f t="shared" si="334"/>
        <v>683.7358603051282</v>
      </c>
      <c r="AH496" s="330">
        <f t="shared" si="335"/>
        <v>1.2870925183874691</v>
      </c>
      <c r="AI496" s="330">
        <f t="shared" si="336"/>
        <v>15.126379207623584</v>
      </c>
      <c r="AJ496" s="330">
        <f t="shared" si="337"/>
        <v>15.491024343783476</v>
      </c>
      <c r="AK496" s="339">
        <f t="shared" si="338"/>
        <v>220.04688825103176</v>
      </c>
      <c r="AL496" s="44">
        <f t="shared" si="308"/>
        <v>4.4602049006730313</v>
      </c>
    </row>
    <row r="497" spans="2:38" ht="15" x14ac:dyDescent="0.15">
      <c r="B497" s="330">
        <f t="shared" si="309"/>
        <v>684.32037184318767</v>
      </c>
      <c r="C497" s="330">
        <f t="shared" si="310"/>
        <v>683.7358603051282</v>
      </c>
      <c r="D497" s="330">
        <f t="shared" si="311"/>
        <v>1.2870925183874691</v>
      </c>
      <c r="E497" s="330">
        <f t="shared" si="305"/>
        <v>134.48453738986524</v>
      </c>
      <c r="F497" s="330">
        <f t="shared" si="312"/>
        <v>134.48453738986524</v>
      </c>
      <c r="G497" s="330">
        <f t="shared" si="313"/>
        <v>77.231162743188548</v>
      </c>
      <c r="H497" s="315">
        <f t="shared" si="314"/>
        <v>0.02</v>
      </c>
      <c r="I497" s="330">
        <f t="shared" si="315"/>
        <v>0.46760923044757874</v>
      </c>
      <c r="J497" s="330">
        <f t="shared" si="304"/>
        <v>80</v>
      </c>
      <c r="K497" s="337">
        <f t="shared" si="316"/>
        <v>-1</v>
      </c>
      <c r="L497" s="325">
        <f t="shared" si="317"/>
        <v>1.2670925183874691</v>
      </c>
      <c r="M497" s="325">
        <f t="shared" si="318"/>
        <v>1.2770925183874691</v>
      </c>
      <c r="N497" s="330">
        <f t="shared" si="319"/>
        <v>-1.799663273572305E-2</v>
      </c>
      <c r="O497" s="330">
        <f t="shared" si="320"/>
        <v>2.0905400142112729E-3</v>
      </c>
      <c r="P497" s="334">
        <f t="shared" si="306"/>
        <v>12.867072566763513</v>
      </c>
      <c r="Q497" s="330">
        <f t="shared" si="321"/>
        <v>-0.92485326133275692</v>
      </c>
      <c r="R497" s="279">
        <f>IF(H497&gt;0, rate1(1,$L$52,$L$51,$L$54,L497,$L$53,$L$50,P497),"")</f>
        <v>170.72913093778291</v>
      </c>
      <c r="S497" s="325">
        <f t="shared" si="322"/>
        <v>-2.5912345047807315</v>
      </c>
      <c r="T497" s="325">
        <f t="shared" si="323"/>
        <v>-5.0112663797826432E-3</v>
      </c>
      <c r="U497" s="330">
        <f t="shared" si="324"/>
        <v>1.2870925183874691</v>
      </c>
      <c r="V497" s="338">
        <f t="shared" si="325"/>
        <v>1.2870925183874691</v>
      </c>
      <c r="W497" s="330">
        <f t="shared" si="326"/>
        <v>9.9673679332168419E-5</v>
      </c>
      <c r="X497" s="330">
        <f t="shared" si="327"/>
        <v>0.94727290214818538</v>
      </c>
      <c r="Y497" s="330">
        <f t="shared" si="307"/>
        <v>13.069367213573274</v>
      </c>
      <c r="Z497" s="110">
        <f>IF(H497&gt;0, rate1(1,$L$52,$L$51,$L$54,U497,$L$53,$L$50,Y497),"")</f>
        <v>156.30827864923859</v>
      </c>
      <c r="AA497" s="338">
        <f t="shared" si="328"/>
        <v>2.8989094428596491</v>
      </c>
      <c r="AB497" s="338">
        <f t="shared" si="329"/>
        <v>-5.2489959280030517E-5</v>
      </c>
      <c r="AC497" s="330">
        <f t="shared" si="330"/>
        <v>-5.2489959280030517E-5</v>
      </c>
      <c r="AD497" s="330">
        <f t="shared" si="331"/>
        <v>381.0252527212167</v>
      </c>
      <c r="AE497" s="330">
        <f t="shared" si="332"/>
        <v>348363.93476736324</v>
      </c>
      <c r="AF497" s="330">
        <f t="shared" si="333"/>
        <v>684.30242770041127</v>
      </c>
      <c r="AG497" s="330">
        <f t="shared" si="334"/>
        <v>683.73591279508753</v>
      </c>
      <c r="AH497" s="330">
        <f t="shared" si="335"/>
        <v>1.2671233444660639</v>
      </c>
      <c r="AI497" s="330">
        <f t="shared" si="336"/>
        <v>-0.30744582949443405</v>
      </c>
      <c r="AJ497" s="330">
        <f t="shared" si="337"/>
        <v>15.490938942164172</v>
      </c>
      <c r="AK497" s="339">
        <f t="shared" si="338"/>
        <v>220.04811258578781</v>
      </c>
      <c r="AL497" s="44">
        <f t="shared" si="308"/>
        <v>4.4614150110096409</v>
      </c>
    </row>
    <row r="498" spans="2:38" ht="15" x14ac:dyDescent="0.15">
      <c r="B498" s="330">
        <f t="shared" si="309"/>
        <v>684.30242770041127</v>
      </c>
      <c r="C498" s="330">
        <f t="shared" si="310"/>
        <v>683.73591279508753</v>
      </c>
      <c r="D498" s="330">
        <f t="shared" si="311"/>
        <v>1.2671233444660639</v>
      </c>
      <c r="E498" s="330">
        <f t="shared" si="305"/>
        <v>134.48453738986524</v>
      </c>
      <c r="F498" s="330">
        <f t="shared" si="312"/>
        <v>134.48453738986524</v>
      </c>
      <c r="G498" s="330">
        <f t="shared" si="313"/>
        <v>92.579114524678886</v>
      </c>
      <c r="H498" s="315">
        <f t="shared" si="314"/>
        <v>0.08</v>
      </c>
      <c r="I498" s="330">
        <f t="shared" si="315"/>
        <v>0.45321192425899426</v>
      </c>
      <c r="J498" s="330">
        <f t="shared" si="304"/>
        <v>80</v>
      </c>
      <c r="K498" s="337">
        <f t="shared" si="316"/>
        <v>1</v>
      </c>
      <c r="L498" s="325">
        <f t="shared" si="317"/>
        <v>1.347123344466064</v>
      </c>
      <c r="M498" s="325">
        <f t="shared" si="318"/>
        <v>1.3071233444660639</v>
      </c>
      <c r="N498" s="330">
        <f t="shared" si="319"/>
        <v>7.2765864167785743E-2</v>
      </c>
      <c r="O498" s="330">
        <f t="shared" si="320"/>
        <v>2.0905400142112729E-3</v>
      </c>
      <c r="P498" s="334">
        <f t="shared" si="306"/>
        <v>13.620432328141549</v>
      </c>
      <c r="Q498" s="330">
        <f t="shared" si="321"/>
        <v>4.7857053317846123</v>
      </c>
      <c r="R498" s="279">
        <f>IF(H498&gt;0, rate1(1,$L$52,$L$51,$L$54,L498,$L$53,$L$50,P498),"")</f>
        <v>115.29354530414282</v>
      </c>
      <c r="S498" s="325">
        <f t="shared" si="322"/>
        <v>19.855575339472978</v>
      </c>
      <c r="T498" s="325">
        <f t="shared" si="323"/>
        <v>-3.859116619764708E-3</v>
      </c>
      <c r="U498" s="330">
        <f t="shared" si="324"/>
        <v>1.2671233444660639</v>
      </c>
      <c r="V498" s="338">
        <f t="shared" si="325"/>
        <v>1.2671233444660639</v>
      </c>
      <c r="W498" s="330">
        <f t="shared" si="326"/>
        <v>9.6604808175193568E-5</v>
      </c>
      <c r="X498" s="330">
        <f t="shared" si="327"/>
        <v>-2.762252344755197</v>
      </c>
      <c r="Y498" s="330">
        <f t="shared" si="307"/>
        <v>12.799574574115042</v>
      </c>
      <c r="Z498" s="110">
        <f>IF(H498&gt;0, rate1(1,$L$52,$L$51,$L$54,U498,$L$53,$L$50,Y498),"")</f>
        <v>175.46835500309504</v>
      </c>
      <c r="AA498" s="338">
        <f t="shared" si="328"/>
        <v>-7.5301922068741307</v>
      </c>
      <c r="AB498" s="338">
        <f t="shared" si="329"/>
        <v>1.1325044715562651E-5</v>
      </c>
      <c r="AC498" s="330">
        <f t="shared" si="330"/>
        <v>1.1325044715562651E-5</v>
      </c>
      <c r="AD498" s="330">
        <f t="shared" si="331"/>
        <v>7063.9897686289569</v>
      </c>
      <c r="AE498" s="330">
        <f t="shared" si="332"/>
        <v>-324692257.30769497</v>
      </c>
      <c r="AF498" s="330">
        <f t="shared" si="333"/>
        <v>684.3751822395343</v>
      </c>
      <c r="AG498" s="330">
        <f t="shared" si="334"/>
        <v>683.73590147004279</v>
      </c>
      <c r="AH498" s="330">
        <f t="shared" si="335"/>
        <v>1.3460433347070528</v>
      </c>
      <c r="AI498" s="330">
        <f t="shared" si="336"/>
        <v>9.8227916278290653E-2</v>
      </c>
      <c r="AJ498" s="330">
        <f t="shared" si="337"/>
        <v>15.490966227696472</v>
      </c>
      <c r="AK498" s="339">
        <f t="shared" si="338"/>
        <v>220.0480888413889</v>
      </c>
      <c r="AL498" s="44">
        <f t="shared" si="308"/>
        <v>4.4613904153432813</v>
      </c>
    </row>
    <row r="499" spans="2:38" ht="15" x14ac:dyDescent="0.15">
      <c r="B499" s="330">
        <f t="shared" si="309"/>
        <v>684.3751822395343</v>
      </c>
      <c r="C499" s="330">
        <f t="shared" si="310"/>
        <v>683.73590147004279</v>
      </c>
      <c r="D499" s="330">
        <f t="shared" si="311"/>
        <v>1.3460433347070528</v>
      </c>
      <c r="E499" s="330">
        <f t="shared" si="305"/>
        <v>134.48453738986524</v>
      </c>
      <c r="F499" s="330">
        <f t="shared" si="312"/>
        <v>134.48453738986524</v>
      </c>
      <c r="G499" s="330">
        <f t="shared" si="313"/>
        <v>88.521287152358525</v>
      </c>
      <c r="H499" s="315">
        <f t="shared" si="314"/>
        <v>0.02</v>
      </c>
      <c r="I499" s="330">
        <f t="shared" si="315"/>
        <v>0.51142461559320507</v>
      </c>
      <c r="J499" s="330">
        <f t="shared" si="304"/>
        <v>80</v>
      </c>
      <c r="K499" s="337">
        <f t="shared" si="316"/>
        <v>-1</v>
      </c>
      <c r="L499" s="325">
        <f t="shared" si="317"/>
        <v>1.3260433347070528</v>
      </c>
      <c r="M499" s="325">
        <f t="shared" si="318"/>
        <v>1.3360433347070528</v>
      </c>
      <c r="N499" s="330">
        <f t="shared" si="319"/>
        <v>-1.8819364251354331E-2</v>
      </c>
      <c r="O499" s="330">
        <f t="shared" si="320"/>
        <v>2.0905400142112729E-3</v>
      </c>
      <c r="P499" s="334">
        <f t="shared" si="306"/>
        <v>13.668564315413912</v>
      </c>
      <c r="Q499" s="330">
        <f t="shared" si="321"/>
        <v>10.538763453841483</v>
      </c>
      <c r="R499" s="279">
        <f>IF(H499&gt;0, rate1(1,$L$52,$L$51,$L$54,L499,$L$53,$L$50,P499),"")</f>
        <v>111.5852437964882</v>
      </c>
      <c r="S499" s="325">
        <f t="shared" si="322"/>
        <v>45.17772998957232</v>
      </c>
      <c r="T499" s="325">
        <f t="shared" si="323"/>
        <v>4.2599210633494387E-4</v>
      </c>
      <c r="U499" s="330">
        <f t="shared" si="324"/>
        <v>1.3460433347070528</v>
      </c>
      <c r="V499" s="338">
        <f t="shared" si="325"/>
        <v>1.3460433347070528</v>
      </c>
      <c r="W499" s="330">
        <f t="shared" si="326"/>
        <v>1.0901318840250696E-4</v>
      </c>
      <c r="X499" s="330">
        <f t="shared" si="327"/>
        <v>12.587008039492162</v>
      </c>
      <c r="Y499" s="330">
        <f t="shared" si="307"/>
        <v>13.873942645687613</v>
      </c>
      <c r="Z499" s="110">
        <f>IF(H499&gt;0, rate1(1,$L$52,$L$51,$L$54,U499,$L$53,$L$50,Y499),"")</f>
        <v>95.523788128938889</v>
      </c>
      <c r="AA499" s="338">
        <f t="shared" si="328"/>
        <v>63.03075195542624</v>
      </c>
      <c r="AB499" s="338">
        <f t="shared" si="329"/>
        <v>-1.7574055604039934E-6</v>
      </c>
      <c r="AC499" s="330">
        <f t="shared" si="330"/>
        <v>4.2599210633494387E-4</v>
      </c>
      <c r="AD499" s="330">
        <f t="shared" si="331"/>
        <v>-46.949226764015776</v>
      </c>
      <c r="AE499" s="330">
        <f t="shared" si="332"/>
        <v>-32520741.426725879</v>
      </c>
      <c r="AF499" s="330">
        <f t="shared" si="333"/>
        <v>684.35593688317658</v>
      </c>
      <c r="AG499" s="330">
        <f t="shared" si="334"/>
        <v>683.73547547793646</v>
      </c>
      <c r="AH499" s="330">
        <f t="shared" si="335"/>
        <v>1.3260826950822415</v>
      </c>
      <c r="AI499" s="330">
        <f t="shared" si="336"/>
        <v>3.8176383528979718</v>
      </c>
      <c r="AJ499" s="330">
        <f t="shared" si="337"/>
        <v>15.492026682794499</v>
      </c>
      <c r="AK499" s="339">
        <f t="shared" si="338"/>
        <v>220.04809793524242</v>
      </c>
      <c r="AL499" s="44">
        <f t="shared" si="308"/>
        <v>4.4613982735765836</v>
      </c>
    </row>
    <row r="500" spans="2:38" ht="15" x14ac:dyDescent="0.15">
      <c r="B500" s="330">
        <f t="shared" si="309"/>
        <v>684.35593688317658</v>
      </c>
      <c r="C500" s="330">
        <f t="shared" si="310"/>
        <v>683.73547547793646</v>
      </c>
      <c r="D500" s="330">
        <f t="shared" si="311"/>
        <v>1.3260826950822415</v>
      </c>
      <c r="E500" s="330">
        <f t="shared" si="305"/>
        <v>134.48453738986524</v>
      </c>
      <c r="F500" s="330">
        <f t="shared" si="312"/>
        <v>134.48453738986524</v>
      </c>
      <c r="G500" s="330">
        <f t="shared" si="313"/>
        <v>84.583244338577373</v>
      </c>
      <c r="H500" s="315">
        <f t="shared" si="314"/>
        <v>0.02</v>
      </c>
      <c r="I500" s="330">
        <f t="shared" si="315"/>
        <v>0.49636912419209694</v>
      </c>
      <c r="J500" s="330">
        <f t="shared" si="304"/>
        <v>80</v>
      </c>
      <c r="K500" s="337">
        <f t="shared" si="316"/>
        <v>-1</v>
      </c>
      <c r="L500" s="325">
        <f t="shared" si="317"/>
        <v>1.3060826950822415</v>
      </c>
      <c r="M500" s="325">
        <f t="shared" si="318"/>
        <v>1.3160826950822415</v>
      </c>
      <c r="N500" s="330">
        <f t="shared" si="319"/>
        <v>-1.85408356768062E-2</v>
      </c>
      <c r="O500" s="330">
        <f t="shared" si="320"/>
        <v>2.0905400142112729E-3</v>
      </c>
      <c r="P500" s="334">
        <f t="shared" si="306"/>
        <v>13.395825008887472</v>
      </c>
      <c r="Q500" s="330">
        <f t="shared" si="321"/>
        <v>6.5411098682049413</v>
      </c>
      <c r="R500" s="279">
        <f>IF(H500&gt;0, rate1(1,$L$52,$L$51,$L$54,L500,$L$53,$L$50,P500),"")</f>
        <v>132.32576484224467</v>
      </c>
      <c r="S500" s="325">
        <f t="shared" si="322"/>
        <v>23.645502419317655</v>
      </c>
      <c r="T500" s="325">
        <f t="shared" si="323"/>
        <v>8.1874251820485177E-4</v>
      </c>
      <c r="U500" s="330">
        <f t="shared" si="324"/>
        <v>1.3260826950822415</v>
      </c>
      <c r="V500" s="338">
        <f t="shared" si="325"/>
        <v>1.3260826950822415</v>
      </c>
      <c r="W500" s="330">
        <f t="shared" si="326"/>
        <v>1.0580402116500132E-4</v>
      </c>
      <c r="X500" s="330">
        <f t="shared" si="327"/>
        <v>8.5288346871867446</v>
      </c>
      <c r="Y500" s="330">
        <f t="shared" si="307"/>
        <v>13.600169581653249</v>
      </c>
      <c r="Z500" s="110">
        <f>IF(H500&gt;0, rate1(1,$L$52,$L$51,$L$54,U500,$L$53,$L$50,Y500),"")</f>
        <v>116.84843815464741</v>
      </c>
      <c r="AA500" s="338">
        <f t="shared" si="328"/>
        <v>34.914698829181255</v>
      </c>
      <c r="AB500" s="338">
        <f t="shared" si="329"/>
        <v>-3.1197098844340691E-6</v>
      </c>
      <c r="AC500" s="330">
        <f t="shared" si="330"/>
        <v>8.1874251820485177E-4</v>
      </c>
      <c r="AD500" s="330">
        <f t="shared" si="331"/>
        <v>-24.427704138110904</v>
      </c>
      <c r="AE500" s="330">
        <f t="shared" si="332"/>
        <v>36186.866151058581</v>
      </c>
      <c r="AF500" s="330">
        <f t="shared" si="333"/>
        <v>684.33657730498157</v>
      </c>
      <c r="AG500" s="330">
        <f t="shared" si="334"/>
        <v>683.7346567354183</v>
      </c>
      <c r="AH500" s="330">
        <f t="shared" si="335"/>
        <v>1.3061192012245861</v>
      </c>
      <c r="AI500" s="330">
        <f t="shared" si="336"/>
        <v>6.1873250396922721</v>
      </c>
      <c r="AJ500" s="330">
        <f t="shared" si="337"/>
        <v>15.493745384194414</v>
      </c>
      <c r="AK500" s="339">
        <f t="shared" si="338"/>
        <v>220.04843587750329</v>
      </c>
      <c r="AL500" s="44">
        <f t="shared" si="308"/>
        <v>4.4617036846448155</v>
      </c>
    </row>
    <row r="501" spans="2:38" ht="15" x14ac:dyDescent="0.15">
      <c r="B501" s="330">
        <f t="shared" si="309"/>
        <v>684.33657730498157</v>
      </c>
      <c r="C501" s="330">
        <f t="shared" si="310"/>
        <v>683.7346567354183</v>
      </c>
      <c r="D501" s="330">
        <f t="shared" si="311"/>
        <v>1.3061192012245861</v>
      </c>
      <c r="E501" s="330">
        <f t="shared" si="305"/>
        <v>134.48453738986524</v>
      </c>
      <c r="F501" s="330">
        <f t="shared" si="312"/>
        <v>134.48453738986524</v>
      </c>
      <c r="G501" s="330">
        <f t="shared" si="313"/>
        <v>80.76321834631041</v>
      </c>
      <c r="H501" s="315">
        <f t="shared" si="314"/>
        <v>0.02</v>
      </c>
      <c r="I501" s="330">
        <f t="shared" si="315"/>
        <v>0.48153645565062109</v>
      </c>
      <c r="J501" s="330">
        <f t="shared" si="304"/>
        <v>80</v>
      </c>
      <c r="K501" s="337">
        <f t="shared" si="316"/>
        <v>-1</v>
      </c>
      <c r="L501" s="325">
        <f t="shared" si="317"/>
        <v>1.2861192012245861</v>
      </c>
      <c r="M501" s="325">
        <f t="shared" si="318"/>
        <v>1.2961192012245861</v>
      </c>
      <c r="N501" s="330">
        <f t="shared" si="319"/>
        <v>-1.826221931970351E-2</v>
      </c>
      <c r="O501" s="330">
        <f t="shared" si="320"/>
        <v>2.0905400142112729E-3</v>
      </c>
      <c r="P501" s="334">
        <f t="shared" si="306"/>
        <v>13.124430510667969</v>
      </c>
      <c r="Q501" s="330">
        <f t="shared" si="321"/>
        <v>2.6623519581902002</v>
      </c>
      <c r="R501" s="279">
        <f>IF(H501&gt;0, rate1(1,$L$52,$L$51,$L$54,L501,$L$53,$L$50,P501),"")</f>
        <v>152.32558504568985</v>
      </c>
      <c r="S501" s="325">
        <f t="shared" si="322"/>
        <v>8.3605361382222139</v>
      </c>
      <c r="T501" s="325">
        <f t="shared" si="323"/>
        <v>2.4810990635410935E-3</v>
      </c>
      <c r="U501" s="330">
        <f t="shared" si="324"/>
        <v>1.3061192012245861</v>
      </c>
      <c r="V501" s="338">
        <f t="shared" si="325"/>
        <v>1.3061192012245861</v>
      </c>
      <c r="W501" s="330">
        <f t="shared" si="326"/>
        <v>1.0264234994128429E-4</v>
      </c>
      <c r="X501" s="330">
        <f t="shared" si="327"/>
        <v>4.5904561065362941</v>
      </c>
      <c r="Y501" s="330">
        <f t="shared" si="307"/>
        <v>13.327730642607351</v>
      </c>
      <c r="Z501" s="110">
        <f>IF(H501&gt;0, rate1(1,$L$52,$L$51,$L$54,U501,$L$53,$L$50,Y501),"")</f>
        <v>137.40250526903429</v>
      </c>
      <c r="AA501" s="338">
        <f t="shared" si="328"/>
        <v>15.980954062708372</v>
      </c>
      <c r="AB501" s="338">
        <f t="shared" si="329"/>
        <v>-6.851522907795888E-6</v>
      </c>
      <c r="AC501" s="330">
        <f t="shared" si="330"/>
        <v>2.4810990635410935E-3</v>
      </c>
      <c r="AD501" s="330">
        <f t="shared" si="331"/>
        <v>-8.060943754279382</v>
      </c>
      <c r="AE501" s="330">
        <f t="shared" si="332"/>
        <v>9919.7249191410428</v>
      </c>
      <c r="AF501" s="330">
        <f t="shared" si="333"/>
        <v>684.31583398659836</v>
      </c>
      <c r="AG501" s="330">
        <f t="shared" si="334"/>
        <v>683.73217563635478</v>
      </c>
      <c r="AH501" s="330">
        <f t="shared" si="335"/>
        <v>1.2861528169441385</v>
      </c>
      <c r="AI501" s="330">
        <f t="shared" si="336"/>
        <v>16.288130866504741</v>
      </c>
      <c r="AJ501" s="330">
        <f t="shared" si="337"/>
        <v>15.498269864990665</v>
      </c>
      <c r="AK501" s="339">
        <f t="shared" si="338"/>
        <v>220.04895922152892</v>
      </c>
      <c r="AL501" s="44">
        <f t="shared" si="308"/>
        <v>4.4621986706479912</v>
      </c>
    </row>
    <row r="502" spans="2:38" ht="15" x14ac:dyDescent="0.15">
      <c r="B502" s="330">
        <f t="shared" si="309"/>
        <v>684.31583398659836</v>
      </c>
      <c r="C502" s="330">
        <f t="shared" si="310"/>
        <v>683.73217563635478</v>
      </c>
      <c r="D502" s="330">
        <f t="shared" si="311"/>
        <v>1.2861528169441385</v>
      </c>
      <c r="E502" s="330">
        <f t="shared" si="305"/>
        <v>134.48453738986524</v>
      </c>
      <c r="F502" s="330">
        <f t="shared" si="312"/>
        <v>134.48453738986524</v>
      </c>
      <c r="G502" s="330">
        <f t="shared" si="313"/>
        <v>77.059440418377264</v>
      </c>
      <c r="H502" s="315">
        <f t="shared" si="314"/>
        <v>0.02</v>
      </c>
      <c r="I502" s="330">
        <f t="shared" si="315"/>
        <v>0.46692668019486522</v>
      </c>
      <c r="J502" s="330">
        <f t="shared" si="304"/>
        <v>80</v>
      </c>
      <c r="K502" s="337">
        <f t="shared" si="316"/>
        <v>-1</v>
      </c>
      <c r="L502" s="325">
        <f t="shared" si="317"/>
        <v>1.2661528169441385</v>
      </c>
      <c r="M502" s="325">
        <f t="shared" si="318"/>
        <v>1.2761528169441385</v>
      </c>
      <c r="N502" s="330">
        <f t="shared" si="319"/>
        <v>-1.798351465426884E-2</v>
      </c>
      <c r="O502" s="330">
        <f t="shared" si="320"/>
        <v>2.0905400142112729E-3</v>
      </c>
      <c r="P502" s="334">
        <f t="shared" si="306"/>
        <v>12.85439514769709</v>
      </c>
      <c r="Q502" s="330">
        <f t="shared" si="321"/>
        <v>-1.0992784477040374</v>
      </c>
      <c r="R502" s="279">
        <f>IF(H502&gt;0, rate1(1,$L$52,$L$51,$L$54,L502,$L$53,$L$50,P502),"")</f>
        <v>171.62198041337851</v>
      </c>
      <c r="S502" s="325">
        <f t="shared" si="322"/>
        <v>-3.0639122256114941</v>
      </c>
      <c r="T502" s="325">
        <f t="shared" si="323"/>
        <v>-4.4251729997841849E-3</v>
      </c>
      <c r="U502" s="330">
        <f t="shared" si="324"/>
        <v>1.2861528169441385</v>
      </c>
      <c r="V502" s="338">
        <f t="shared" si="325"/>
        <v>1.2861528169441385</v>
      </c>
      <c r="W502" s="330">
        <f t="shared" si="326"/>
        <v>9.9528189700048841E-5</v>
      </c>
      <c r="X502" s="330">
        <f t="shared" si="327"/>
        <v>0.77010440980551209</v>
      </c>
      <c r="Y502" s="330">
        <f t="shared" si="307"/>
        <v>13.056639876253032</v>
      </c>
      <c r="Z502" s="110">
        <f>IF(H502&gt;0, rate1(1,$L$52,$L$51,$L$54,U502,$L$53,$L$50,Y502),"")</f>
        <v>157.2253047589308</v>
      </c>
      <c r="AA502" s="338">
        <f t="shared" si="328"/>
        <v>2.342980534161343</v>
      </c>
      <c r="AB502" s="338">
        <f t="shared" si="329"/>
        <v>-7.4109927261307361E-5</v>
      </c>
      <c r="AC502" s="330">
        <f t="shared" si="330"/>
        <v>-7.4109927261307361E-5</v>
      </c>
      <c r="AD502" s="330">
        <f t="shared" si="331"/>
        <v>269.86937835576526</v>
      </c>
      <c r="AE502" s="330">
        <f t="shared" si="332"/>
        <v>230936.08352517159</v>
      </c>
      <c r="AF502" s="330">
        <f t="shared" si="333"/>
        <v>684.29792458187137</v>
      </c>
      <c r="AG502" s="330">
        <f t="shared" si="334"/>
        <v>683.73224974628204</v>
      </c>
      <c r="AH502" s="330">
        <f t="shared" si="335"/>
        <v>1.2661835043369507</v>
      </c>
      <c r="AI502" s="330">
        <f t="shared" si="336"/>
        <v>-0.43182072064896321</v>
      </c>
      <c r="AJ502" s="330">
        <f t="shared" si="337"/>
        <v>15.498149914790485</v>
      </c>
      <c r="AK502" s="339">
        <f t="shared" si="338"/>
        <v>220.05027470339854</v>
      </c>
      <c r="AL502" s="44">
        <f t="shared" si="308"/>
        <v>4.4635017211173116</v>
      </c>
    </row>
    <row r="503" spans="2:38" ht="15" x14ac:dyDescent="0.15">
      <c r="B503" s="330">
        <f t="shared" si="309"/>
        <v>684.29792458187137</v>
      </c>
      <c r="C503" s="330">
        <f t="shared" si="310"/>
        <v>683.73224974628204</v>
      </c>
      <c r="D503" s="330">
        <f t="shared" si="311"/>
        <v>1.2661835043369507</v>
      </c>
      <c r="E503" s="330">
        <f t="shared" si="305"/>
        <v>134.48453738986524</v>
      </c>
      <c r="F503" s="330">
        <f t="shared" si="312"/>
        <v>134.48453738986524</v>
      </c>
      <c r="G503" s="330">
        <f t="shared" si="313"/>
        <v>92.385139374377758</v>
      </c>
      <c r="H503" s="315">
        <f t="shared" si="314"/>
        <v>0.08</v>
      </c>
      <c r="I503" s="330">
        <f t="shared" si="315"/>
        <v>0.45253986847146738</v>
      </c>
      <c r="J503" s="330">
        <f t="shared" si="304"/>
        <v>80</v>
      </c>
      <c r="K503" s="337">
        <f t="shared" si="316"/>
        <v>1</v>
      </c>
      <c r="L503" s="325">
        <f t="shared" si="317"/>
        <v>1.3461835043369508</v>
      </c>
      <c r="M503" s="325">
        <f t="shared" si="318"/>
        <v>1.3061835043369507</v>
      </c>
      <c r="N503" s="330">
        <f t="shared" si="319"/>
        <v>7.2712658800750729E-2</v>
      </c>
      <c r="O503" s="330">
        <f t="shared" si="320"/>
        <v>2.0905400142112729E-3</v>
      </c>
      <c r="P503" s="334">
        <f t="shared" si="306"/>
        <v>13.607575505923352</v>
      </c>
      <c r="Q503" s="330">
        <f t="shared" si="321"/>
        <v>4.6029504425777503</v>
      </c>
      <c r="R503" s="279">
        <f>IF(H503&gt;0, rate1(1,$L$52,$L$51,$L$54,L503,$L$53,$L$50,P503),"")</f>
        <v>116.28056034459189</v>
      </c>
      <c r="S503" s="325">
        <f t="shared" si="322"/>
        <v>18.935234963271743</v>
      </c>
      <c r="T503" s="325">
        <f t="shared" si="323"/>
        <v>-4.0541793263179247E-3</v>
      </c>
      <c r="U503" s="330">
        <f t="shared" si="324"/>
        <v>1.2661835043369507</v>
      </c>
      <c r="V503" s="338">
        <f t="shared" si="325"/>
        <v>1.2661835043369507</v>
      </c>
      <c r="W503" s="330">
        <f t="shared" si="326"/>
        <v>9.6461555499915974E-5</v>
      </c>
      <c r="X503" s="330">
        <f t="shared" si="327"/>
        <v>-2.9339893110131499</v>
      </c>
      <c r="Y503" s="330">
        <f t="shared" si="307"/>
        <v>12.786911689470708</v>
      </c>
      <c r="Z503" s="110">
        <f>IF(H503&gt;0, rate1(1,$L$52,$L$51,$L$54,U503,$L$53,$L$50,Y503),"")</f>
        <v>176.35347625097504</v>
      </c>
      <c r="AA503" s="338">
        <f t="shared" si="328"/>
        <v>-7.9582214123520343</v>
      </c>
      <c r="AB503" s="338">
        <f t="shared" si="329"/>
        <v>1.0767936073438645E-5</v>
      </c>
      <c r="AC503" s="330">
        <f t="shared" si="330"/>
        <v>1.0767936073438645E-5</v>
      </c>
      <c r="AD503" s="330">
        <f t="shared" si="331"/>
        <v>7429.4646118244191</v>
      </c>
      <c r="AE503" s="330">
        <f t="shared" si="332"/>
        <v>-226061577.76864651</v>
      </c>
      <c r="AF503" s="330">
        <f t="shared" si="333"/>
        <v>684.37062647273603</v>
      </c>
      <c r="AG503" s="330">
        <f t="shared" si="334"/>
        <v>683.732238978346</v>
      </c>
      <c r="AH503" s="330">
        <f t="shared" si="335"/>
        <v>1.3451025842769195</v>
      </c>
      <c r="AI503" s="330">
        <f t="shared" si="336"/>
        <v>9.2603063156286664E-2</v>
      </c>
      <c r="AJ503" s="330">
        <f t="shared" si="337"/>
        <v>15.498175637863584</v>
      </c>
      <c r="AK503" s="339">
        <f t="shared" si="338"/>
        <v>220.05024142753544</v>
      </c>
      <c r="AL503" s="44">
        <f t="shared" si="308"/>
        <v>4.4634671754596598</v>
      </c>
    </row>
    <row r="504" spans="2:38" ht="15" x14ac:dyDescent="0.15">
      <c r="B504" s="330">
        <f t="shared" si="309"/>
        <v>684.37062647273603</v>
      </c>
      <c r="C504" s="330">
        <f t="shared" si="310"/>
        <v>683.732238978346</v>
      </c>
      <c r="D504" s="330">
        <f t="shared" si="311"/>
        <v>1.3451025842769195</v>
      </c>
      <c r="E504" s="330">
        <f t="shared" si="305"/>
        <v>134.48453738986524</v>
      </c>
      <c r="F504" s="330">
        <f t="shared" si="312"/>
        <v>134.48453738986524</v>
      </c>
      <c r="G504" s="330">
        <f t="shared" si="313"/>
        <v>88.332997544110256</v>
      </c>
      <c r="H504" s="315">
        <f t="shared" si="314"/>
        <v>0.02</v>
      </c>
      <c r="I504" s="330">
        <f t="shared" si="315"/>
        <v>0.51070999551202478</v>
      </c>
      <c r="J504" s="330">
        <f t="shared" si="304"/>
        <v>80</v>
      </c>
      <c r="K504" s="337">
        <f t="shared" si="316"/>
        <v>-1</v>
      </c>
      <c r="L504" s="325">
        <f t="shared" si="317"/>
        <v>1.3251025842769195</v>
      </c>
      <c r="M504" s="325">
        <f t="shared" si="318"/>
        <v>1.3351025842769195</v>
      </c>
      <c r="N504" s="330">
        <f t="shared" si="319"/>
        <v>-1.8806238199677416E-2</v>
      </c>
      <c r="O504" s="330">
        <f t="shared" si="320"/>
        <v>2.0905400142112729E-3</v>
      </c>
      <c r="P504" s="334">
        <f t="shared" si="306"/>
        <v>13.655679174772359</v>
      </c>
      <c r="Q504" s="330">
        <f t="shared" si="321"/>
        <v>10.347644456689608</v>
      </c>
      <c r="R504" s="279">
        <f>IF(H504&gt;0, rate1(1,$L$52,$L$51,$L$54,L504,$L$53,$L$50,P504),"")</f>
        <v>112.58002330409332</v>
      </c>
      <c r="S504" s="325">
        <f t="shared" si="322"/>
        <v>43.966478198087323</v>
      </c>
      <c r="T504" s="325">
        <f t="shared" si="323"/>
        <v>4.3769559406231685E-4</v>
      </c>
      <c r="U504" s="330">
        <f t="shared" si="324"/>
        <v>1.3451025842769195</v>
      </c>
      <c r="V504" s="338">
        <f t="shared" si="325"/>
        <v>1.3451025842769195</v>
      </c>
      <c r="W504" s="330">
        <f t="shared" si="326"/>
        <v>1.0886086289563224E-4</v>
      </c>
      <c r="X504" s="330">
        <f t="shared" si="327"/>
        <v>12.39301635040286</v>
      </c>
      <c r="Y504" s="330">
        <f t="shared" si="307"/>
        <v>13.861009016422532</v>
      </c>
      <c r="Z504" s="110">
        <f>IF(H504&gt;0, rate1(1,$L$52,$L$51,$L$54,U504,$L$53,$L$50,Y504),"")</f>
        <v>96.54680248295827</v>
      </c>
      <c r="AA504" s="338">
        <f t="shared" si="328"/>
        <v>61.401735006454167</v>
      </c>
      <c r="AB504" s="338">
        <f t="shared" si="329"/>
        <v>-1.8022803961508724E-6</v>
      </c>
      <c r="AC504" s="330">
        <f t="shared" si="330"/>
        <v>4.3769559406231685E-4</v>
      </c>
      <c r="AD504" s="330">
        <f t="shared" si="331"/>
        <v>-45.69385726362259</v>
      </c>
      <c r="AE504" s="330">
        <f t="shared" si="332"/>
        <v>-33336750.780270662</v>
      </c>
      <c r="AF504" s="330">
        <f t="shared" si="333"/>
        <v>684.35138253894229</v>
      </c>
      <c r="AG504" s="330">
        <f t="shared" si="334"/>
        <v>683.73180128275192</v>
      </c>
      <c r="AH504" s="330">
        <f t="shared" si="335"/>
        <v>1.32514181091104</v>
      </c>
      <c r="AI504" s="330">
        <f t="shared" si="336"/>
        <v>3.8878619955517681</v>
      </c>
      <c r="AJ504" s="330">
        <f t="shared" si="337"/>
        <v>15.499255599529015</v>
      </c>
      <c r="AK504" s="339">
        <f t="shared" si="338"/>
        <v>220.05024998268235</v>
      </c>
      <c r="AL504" s="44">
        <f t="shared" si="308"/>
        <v>4.4634745837047118</v>
      </c>
    </row>
    <row r="505" spans="2:38" ht="15" x14ac:dyDescent="0.15">
      <c r="B505" s="330">
        <f t="shared" si="309"/>
        <v>684.35138253894229</v>
      </c>
      <c r="C505" s="330">
        <f t="shared" si="310"/>
        <v>683.73180128275192</v>
      </c>
      <c r="D505" s="330">
        <f t="shared" si="311"/>
        <v>1.32514181091104</v>
      </c>
      <c r="E505" s="330">
        <f t="shared" si="305"/>
        <v>134.48453738986524</v>
      </c>
      <c r="F505" s="330">
        <f t="shared" si="312"/>
        <v>134.48453738986524</v>
      </c>
      <c r="G505" s="330">
        <f t="shared" si="313"/>
        <v>84.40055697569278</v>
      </c>
      <c r="H505" s="315">
        <f t="shared" si="314"/>
        <v>0.02</v>
      </c>
      <c r="I505" s="330">
        <f t="shared" si="315"/>
        <v>0.49566500495229776</v>
      </c>
      <c r="J505" s="330">
        <f t="shared" si="304"/>
        <v>80</v>
      </c>
      <c r="K505" s="337">
        <f t="shared" si="316"/>
        <v>-1</v>
      </c>
      <c r="L505" s="325">
        <f t="shared" si="317"/>
        <v>1.30514181091104</v>
      </c>
      <c r="M505" s="325">
        <f t="shared" si="318"/>
        <v>1.31514181091104</v>
      </c>
      <c r="N505" s="330">
        <f t="shared" si="319"/>
        <v>-1.8527705499101543E-2</v>
      </c>
      <c r="O505" s="330">
        <f t="shared" si="320"/>
        <v>2.0905400142112729E-3</v>
      </c>
      <c r="P505" s="334">
        <f t="shared" si="306"/>
        <v>13.383002937252327</v>
      </c>
      <c r="Q505" s="330">
        <f t="shared" si="321"/>
        <v>6.3556345267269734</v>
      </c>
      <c r="R505" s="279">
        <f>IF(H505&gt;0, rate1(1,$L$52,$L$51,$L$54,L505,$L$53,$L$50,P505),"")</f>
        <v>133.28475645128509</v>
      </c>
      <c r="S505" s="325">
        <f t="shared" si="322"/>
        <v>22.809719692892962</v>
      </c>
      <c r="T505" s="325">
        <f t="shared" si="323"/>
        <v>8.4951598461575299E-4</v>
      </c>
      <c r="U505" s="330">
        <f t="shared" si="324"/>
        <v>1.32514181091104</v>
      </c>
      <c r="V505" s="338">
        <f t="shared" si="325"/>
        <v>1.32514181091104</v>
      </c>
      <c r="W505" s="330">
        <f t="shared" si="326"/>
        <v>1.0565393397521383E-4</v>
      </c>
      <c r="X505" s="330">
        <f t="shared" si="327"/>
        <v>8.3405290249306319</v>
      </c>
      <c r="Y505" s="330">
        <f t="shared" si="307"/>
        <v>13.587298523956768</v>
      </c>
      <c r="Z505" s="110">
        <f>IF(H505&gt;0, rate1(1,$L$52,$L$51,$L$54,U505,$L$53,$L$50,Y505),"")</f>
        <v>117.83420769507121</v>
      </c>
      <c r="AA505" s="338">
        <f t="shared" si="328"/>
        <v>33.858189192166698</v>
      </c>
      <c r="AB505" s="338">
        <f t="shared" si="329"/>
        <v>-3.2154521162840414E-6</v>
      </c>
      <c r="AC505" s="330">
        <f t="shared" si="330"/>
        <v>8.4951598461575299E-4</v>
      </c>
      <c r="AD505" s="330">
        <f t="shared" si="331"/>
        <v>-23.542817748210187</v>
      </c>
      <c r="AE505" s="330">
        <f t="shared" si="332"/>
        <v>34417.091770042811</v>
      </c>
      <c r="AF505" s="330">
        <f t="shared" si="333"/>
        <v>684.33200531745854</v>
      </c>
      <c r="AG505" s="330">
        <f t="shared" si="334"/>
        <v>683.73095176676725</v>
      </c>
      <c r="AH505" s="330">
        <f t="shared" si="335"/>
        <v>1.3051781816435286</v>
      </c>
      <c r="AI505" s="330">
        <f t="shared" si="336"/>
        <v>6.3736919902483136</v>
      </c>
      <c r="AJ505" s="330">
        <f t="shared" si="337"/>
        <v>15.501026069526306</v>
      </c>
      <c r="AK505" s="339">
        <f t="shared" si="338"/>
        <v>220.05059340918646</v>
      </c>
      <c r="AL505" s="44">
        <f t="shared" si="308"/>
        <v>4.4637856126643563</v>
      </c>
    </row>
    <row r="506" spans="2:38" ht="15" x14ac:dyDescent="0.15">
      <c r="B506" s="330">
        <f t="shared" si="309"/>
        <v>684.33200531745854</v>
      </c>
      <c r="C506" s="330">
        <f t="shared" si="310"/>
        <v>683.73095176676725</v>
      </c>
      <c r="D506" s="330">
        <f t="shared" si="311"/>
        <v>1.3051781816435286</v>
      </c>
      <c r="E506" s="330">
        <f t="shared" si="305"/>
        <v>134.48453738986524</v>
      </c>
      <c r="F506" s="330">
        <f t="shared" si="312"/>
        <v>134.48453738986524</v>
      </c>
      <c r="G506" s="330">
        <f t="shared" si="313"/>
        <v>80.586049884081376</v>
      </c>
      <c r="H506" s="315">
        <f t="shared" si="314"/>
        <v>0.02</v>
      </c>
      <c r="I506" s="330">
        <f t="shared" si="315"/>
        <v>0.48084284055303217</v>
      </c>
      <c r="J506" s="330">
        <f t="shared" si="304"/>
        <v>80</v>
      </c>
      <c r="K506" s="337">
        <f t="shared" si="316"/>
        <v>-1</v>
      </c>
      <c r="L506" s="325">
        <f t="shared" si="317"/>
        <v>1.2851781816435286</v>
      </c>
      <c r="M506" s="325">
        <f t="shared" si="318"/>
        <v>1.2951781816435286</v>
      </c>
      <c r="N506" s="330">
        <f t="shared" si="319"/>
        <v>-1.8249084991714071E-2</v>
      </c>
      <c r="O506" s="330">
        <f t="shared" si="320"/>
        <v>2.0905400142112729E-3</v>
      </c>
      <c r="P506" s="334">
        <f t="shared" si="306"/>
        <v>13.111672175205449</v>
      </c>
      <c r="Q506" s="330">
        <f t="shared" si="321"/>
        <v>2.4824369552415391</v>
      </c>
      <c r="R506" s="279">
        <f>IF(H506&gt;0, rate1(1,$L$52,$L$51,$L$54,L506,$L$53,$L$50,P506),"")</f>
        <v>153.25060521773403</v>
      </c>
      <c r="S506" s="325">
        <f t="shared" si="322"/>
        <v>7.7484983499085915</v>
      </c>
      <c r="T506" s="325">
        <f t="shared" si="323"/>
        <v>2.7041697345841767E-3</v>
      </c>
      <c r="U506" s="330">
        <f t="shared" si="324"/>
        <v>1.3051781816435286</v>
      </c>
      <c r="V506" s="338">
        <f t="shared" si="325"/>
        <v>1.3051781816435286</v>
      </c>
      <c r="W506" s="330">
        <f t="shared" si="326"/>
        <v>1.0249450177157726E-4</v>
      </c>
      <c r="X506" s="330">
        <f t="shared" si="327"/>
        <v>4.4077531673062111</v>
      </c>
      <c r="Y506" s="330">
        <f t="shared" si="307"/>
        <v>13.314922810741429</v>
      </c>
      <c r="Z506" s="110">
        <f>IF(H506&gt;0, rate1(1,$L$52,$L$51,$L$54,U506,$L$53,$L$50,Y506),"")</f>
        <v>138.35294664851676</v>
      </c>
      <c r="AA506" s="338">
        <f t="shared" si="328"/>
        <v>15.239487721456149</v>
      </c>
      <c r="AB506" s="338">
        <f t="shared" si="329"/>
        <v>-7.1979065382484169E-6</v>
      </c>
      <c r="AC506" s="330">
        <f t="shared" si="330"/>
        <v>2.7041697345841767E-3</v>
      </c>
      <c r="AD506" s="330">
        <f t="shared" si="331"/>
        <v>-7.3959854458157466</v>
      </c>
      <c r="AE506" s="330">
        <f t="shared" si="332"/>
        <v>9087.3721416364915</v>
      </c>
      <c r="AF506" s="330">
        <f t="shared" si="333"/>
        <v>684.31105206273219</v>
      </c>
      <c r="AG506" s="330">
        <f t="shared" si="334"/>
        <v>683.72824759703269</v>
      </c>
      <c r="AH506" s="330">
        <f t="shared" si="335"/>
        <v>1.2852116602058432</v>
      </c>
      <c r="AI506" s="330">
        <f t="shared" si="336"/>
        <v>17.645409822311436</v>
      </c>
      <c r="AJ506" s="330">
        <f t="shared" si="337"/>
        <v>15.505927572254725</v>
      </c>
      <c r="AK506" s="339">
        <f t="shared" si="338"/>
        <v>220.05113135234043</v>
      </c>
      <c r="AL506" s="44">
        <f t="shared" si="308"/>
        <v>4.464295508023576</v>
      </c>
    </row>
    <row r="507" spans="2:38" ht="15" x14ac:dyDescent="0.15">
      <c r="B507" s="330">
        <f t="shared" si="309"/>
        <v>684.31105206273219</v>
      </c>
      <c r="C507" s="330">
        <f t="shared" si="310"/>
        <v>683.72824759703269</v>
      </c>
      <c r="D507" s="330">
        <f t="shared" si="311"/>
        <v>1.2852116602058432</v>
      </c>
      <c r="E507" s="330">
        <f t="shared" si="305"/>
        <v>134.48453738986524</v>
      </c>
      <c r="F507" s="330">
        <f t="shared" si="312"/>
        <v>134.48453738986524</v>
      </c>
      <c r="G507" s="330">
        <f t="shared" si="313"/>
        <v>76.887707463889953</v>
      </c>
      <c r="H507" s="315">
        <f t="shared" si="314"/>
        <v>0.02</v>
      </c>
      <c r="I507" s="330">
        <f t="shared" si="315"/>
        <v>0.46624357255959697</v>
      </c>
      <c r="J507" s="330">
        <f t="shared" si="304"/>
        <v>80</v>
      </c>
      <c r="K507" s="337">
        <f t="shared" si="316"/>
        <v>-1</v>
      </c>
      <c r="L507" s="325">
        <f t="shared" si="317"/>
        <v>1.2652116602058432</v>
      </c>
      <c r="M507" s="325">
        <f t="shared" si="318"/>
        <v>1.2752116602058432</v>
      </c>
      <c r="N507" s="330">
        <f t="shared" si="319"/>
        <v>-1.7970376150623135E-2</v>
      </c>
      <c r="O507" s="330">
        <f t="shared" si="320"/>
        <v>2.0905400142112729E-3</v>
      </c>
      <c r="P507" s="334">
        <f t="shared" si="306"/>
        <v>12.841701232720483</v>
      </c>
      <c r="Q507" s="330">
        <f t="shared" si="321"/>
        <v>-1.2737164773861309</v>
      </c>
      <c r="R507" s="279">
        <f>IF(H507&gt;0, rate1(1,$L$52,$L$51,$L$54,L507,$L$53,$L$50,P507),"")</f>
        <v>172.51472255938816</v>
      </c>
      <c r="S507" s="325">
        <f t="shared" si="322"/>
        <v>-3.5317350738855549</v>
      </c>
      <c r="T507" s="325">
        <f t="shared" si="323"/>
        <v>-3.9654516112776986E-3</v>
      </c>
      <c r="U507" s="330">
        <f t="shared" si="324"/>
        <v>1.2852116602058432</v>
      </c>
      <c r="V507" s="338">
        <f t="shared" si="325"/>
        <v>1.2852116602058432</v>
      </c>
      <c r="W507" s="330">
        <f t="shared" si="326"/>
        <v>9.9382581258300462E-5</v>
      </c>
      <c r="X507" s="330">
        <f t="shared" si="327"/>
        <v>0.59292084175494608</v>
      </c>
      <c r="Y507" s="330">
        <f t="shared" si="307"/>
        <v>13.043895941081379</v>
      </c>
      <c r="Z507" s="110">
        <f>IF(H507&gt;0, rate1(1,$L$52,$L$51,$L$54,U507,$L$53,$L$50,Y507),"")</f>
        <v>158.14220318565182</v>
      </c>
      <c r="AA507" s="338">
        <f t="shared" si="328"/>
        <v>1.7934548461744979</v>
      </c>
      <c r="AB507" s="338">
        <f t="shared" si="329"/>
        <v>-1.2525297657132726E-4</v>
      </c>
      <c r="AC507" s="330">
        <f t="shared" si="330"/>
        <v>-1.2525297657132726E-4</v>
      </c>
      <c r="AD507" s="330">
        <f t="shared" si="331"/>
        <v>159.6768439958845</v>
      </c>
      <c r="AE507" s="330">
        <f t="shared" si="332"/>
        <v>129568.22194636172</v>
      </c>
      <c r="AF507" s="330">
        <f t="shared" si="333"/>
        <v>684.2932069395581</v>
      </c>
      <c r="AG507" s="330">
        <f t="shared" si="334"/>
        <v>683.72837285000924</v>
      </c>
      <c r="AH507" s="330">
        <f t="shared" si="335"/>
        <v>1.2652422086108199</v>
      </c>
      <c r="AI507" s="330">
        <f t="shared" si="336"/>
        <v>-0.72604224563042119</v>
      </c>
      <c r="AJ507" s="330">
        <f t="shared" si="337"/>
        <v>15.50572589385316</v>
      </c>
      <c r="AK507" s="339">
        <f t="shared" si="338"/>
        <v>220.05255332621661</v>
      </c>
      <c r="AL507" s="44">
        <f t="shared" si="308"/>
        <v>4.4657071408093607</v>
      </c>
    </row>
    <row r="508" spans="2:38" ht="15" x14ac:dyDescent="0.15">
      <c r="B508" s="330">
        <f t="shared" si="309"/>
        <v>684.2932069395581</v>
      </c>
      <c r="C508" s="330">
        <f t="shared" si="310"/>
        <v>683.72837285000924</v>
      </c>
      <c r="D508" s="330">
        <f t="shared" si="311"/>
        <v>1.2652422086108199</v>
      </c>
      <c r="E508" s="330">
        <f t="shared" si="305"/>
        <v>134.48453738986524</v>
      </c>
      <c r="F508" s="330">
        <f t="shared" si="312"/>
        <v>134.48453738986524</v>
      </c>
      <c r="G508" s="330">
        <f t="shared" si="313"/>
        <v>92.191135330222991</v>
      </c>
      <c r="H508" s="315">
        <f t="shared" si="314"/>
        <v>0.08</v>
      </c>
      <c r="I508" s="330">
        <f t="shared" si="315"/>
        <v>0.45186727163909385</v>
      </c>
      <c r="J508" s="330">
        <f t="shared" si="304"/>
        <v>80</v>
      </c>
      <c r="K508" s="337">
        <f t="shared" si="316"/>
        <v>1</v>
      </c>
      <c r="L508" s="325">
        <f t="shared" si="317"/>
        <v>1.34524220861082</v>
      </c>
      <c r="M508" s="325">
        <f t="shared" si="318"/>
        <v>1.30524220861082</v>
      </c>
      <c r="N508" s="330">
        <f t="shared" si="319"/>
        <v>7.2659371137332451E-2</v>
      </c>
      <c r="O508" s="330">
        <f t="shared" si="320"/>
        <v>2.0905400142112729E-3</v>
      </c>
      <c r="P508" s="334">
        <f t="shared" si="306"/>
        <v>13.594701826243101</v>
      </c>
      <c r="Q508" s="330">
        <f t="shared" si="321"/>
        <v>4.4201759253227806</v>
      </c>
      <c r="R508" s="279">
        <f>IF(H508&gt;0, rate1(1,$L$52,$L$51,$L$54,L508,$L$53,$L$50,P508),"")</f>
        <v>117.26738411293535</v>
      </c>
      <c r="S508" s="325">
        <f t="shared" si="322"/>
        <v>18.030336530822833</v>
      </c>
      <c r="T508" s="325">
        <f t="shared" si="323"/>
        <v>-4.2664671367960254E-3</v>
      </c>
      <c r="U508" s="330">
        <f t="shared" si="324"/>
        <v>1.2652422086108199</v>
      </c>
      <c r="V508" s="338">
        <f t="shared" si="325"/>
        <v>1.2652422086108199</v>
      </c>
      <c r="W508" s="330">
        <f t="shared" si="326"/>
        <v>9.6318187498667385E-5</v>
      </c>
      <c r="X508" s="330">
        <f t="shared" si="327"/>
        <v>-3.1057369078648946</v>
      </c>
      <c r="Y508" s="330">
        <f t="shared" si="307"/>
        <v>12.774232339153647</v>
      </c>
      <c r="Z508" s="110">
        <f>IF(H508&gt;0, rate1(1,$L$52,$L$51,$L$54,U508,$L$53,$L$50,Y508),"")</f>
        <v>177.23849647687871</v>
      </c>
      <c r="AA508" s="338">
        <f t="shared" si="328"/>
        <v>-8.3820089704809142</v>
      </c>
      <c r="AB508" s="338">
        <f t="shared" si="329"/>
        <v>1.026626469892729E-5</v>
      </c>
      <c r="AC508" s="330">
        <f t="shared" si="330"/>
        <v>1.026626469892729E-5</v>
      </c>
      <c r="AD508" s="330">
        <f t="shared" si="331"/>
        <v>7792.512890141933</v>
      </c>
      <c r="AE508" s="330">
        <f t="shared" si="332"/>
        <v>-132760315.0286819</v>
      </c>
      <c r="AF508" s="330">
        <f t="shared" si="333"/>
        <v>684.36585604443076</v>
      </c>
      <c r="AG508" s="330">
        <f t="shared" si="334"/>
        <v>683.72836258374457</v>
      </c>
      <c r="AH508" s="330">
        <f t="shared" si="335"/>
        <v>1.3441603756757714</v>
      </c>
      <c r="AI508" s="330">
        <f t="shared" si="336"/>
        <v>8.7545780752133748E-2</v>
      </c>
      <c r="AJ508" s="330">
        <f t="shared" si="337"/>
        <v>15.505750212125591</v>
      </c>
      <c r="AK508" s="339">
        <f t="shared" si="338"/>
        <v>220.05249750249283</v>
      </c>
      <c r="AL508" s="44">
        <f t="shared" si="308"/>
        <v>4.4656490574297099</v>
      </c>
    </row>
    <row r="509" spans="2:38" ht="15" x14ac:dyDescent="0.15">
      <c r="B509" s="330">
        <f t="shared" si="309"/>
        <v>684.36585604443076</v>
      </c>
      <c r="C509" s="330">
        <f t="shared" si="310"/>
        <v>683.72836258374457</v>
      </c>
      <c r="D509" s="330">
        <f t="shared" si="311"/>
        <v>1.3441603756757714</v>
      </c>
      <c r="E509" s="330">
        <f t="shared" si="305"/>
        <v>134.48453738986524</v>
      </c>
      <c r="F509" s="330">
        <f t="shared" si="312"/>
        <v>134.48453738986524</v>
      </c>
      <c r="G509" s="330">
        <f t="shared" si="313"/>
        <v>88.144683882619432</v>
      </c>
      <c r="H509" s="315">
        <f t="shared" si="314"/>
        <v>0.02</v>
      </c>
      <c r="I509" s="330">
        <f t="shared" si="315"/>
        <v>0.50999476854894965</v>
      </c>
      <c r="J509" s="330">
        <f t="shared" si="304"/>
        <v>80</v>
      </c>
      <c r="K509" s="337">
        <f t="shared" si="316"/>
        <v>-1</v>
      </c>
      <c r="L509" s="325">
        <f t="shared" si="317"/>
        <v>1.3241603756757714</v>
      </c>
      <c r="M509" s="325">
        <f t="shared" si="318"/>
        <v>1.3341603756757714</v>
      </c>
      <c r="N509" s="330">
        <f t="shared" si="319"/>
        <v>-1.8793091695765263E-2</v>
      </c>
      <c r="O509" s="330">
        <f t="shared" si="320"/>
        <v>2.0905400142112729E-3</v>
      </c>
      <c r="P509" s="334">
        <f t="shared" si="306"/>
        <v>13.642777112869005</v>
      </c>
      <c r="Q509" s="330">
        <f t="shared" si="321"/>
        <v>10.156498995324696</v>
      </c>
      <c r="R509" s="279">
        <f>IF(H509&gt;0, rate1(1,$L$52,$L$51,$L$54,L509,$L$53,$L$50,P509),"")</f>
        <v>113.57460456644478</v>
      </c>
      <c r="S509" s="325">
        <f t="shared" si="322"/>
        <v>42.776407848697403</v>
      </c>
      <c r="T509" s="325">
        <f t="shared" si="323"/>
        <v>4.4984939260045155E-4</v>
      </c>
      <c r="U509" s="330">
        <f t="shared" si="324"/>
        <v>1.3441603756757714</v>
      </c>
      <c r="V509" s="338">
        <f t="shared" si="325"/>
        <v>1.3441603756757714</v>
      </c>
      <c r="W509" s="330">
        <f t="shared" si="326"/>
        <v>1.0870840802867932E-4</v>
      </c>
      <c r="X509" s="330">
        <f t="shared" si="327"/>
        <v>12.19899576501227</v>
      </c>
      <c r="Y509" s="330">
        <f t="shared" si="307"/>
        <v>13.84805836784416</v>
      </c>
      <c r="Z509" s="110">
        <f>IF(H509&gt;0, rate1(1,$L$52,$L$51,$L$54,U509,$L$53,$L$50,Y509),"")</f>
        <v>97.569590951053243</v>
      </c>
      <c r="AA509" s="338">
        <f t="shared" si="328"/>
        <v>59.806875163365426</v>
      </c>
      <c r="AB509" s="338">
        <f t="shared" si="329"/>
        <v>-1.8485663066892688E-6</v>
      </c>
      <c r="AC509" s="330">
        <f t="shared" si="330"/>
        <v>4.4984939260045155E-4</v>
      </c>
      <c r="AD509" s="330">
        <f t="shared" si="331"/>
        <v>-44.459324229350813</v>
      </c>
      <c r="AE509" s="330">
        <f t="shared" si="332"/>
        <v>-34065227.253381982</v>
      </c>
      <c r="AF509" s="330">
        <f t="shared" si="333"/>
        <v>684.34661310334241</v>
      </c>
      <c r="AG509" s="330">
        <f t="shared" si="334"/>
        <v>683.727912734352</v>
      </c>
      <c r="AH509" s="330">
        <f t="shared" si="335"/>
        <v>1.3241994682851814</v>
      </c>
      <c r="AI509" s="330">
        <f t="shared" si="336"/>
        <v>3.960827284564969</v>
      </c>
      <c r="AJ509" s="330">
        <f t="shared" si="337"/>
        <v>15.50685044192686</v>
      </c>
      <c r="AK509" s="339">
        <f t="shared" si="338"/>
        <v>220.05250557343774</v>
      </c>
      <c r="AL509" s="44">
        <f t="shared" si="308"/>
        <v>4.4656560610921696</v>
      </c>
    </row>
    <row r="510" spans="2:38" ht="15" x14ac:dyDescent="0.15">
      <c r="B510" s="330">
        <f t="shared" si="309"/>
        <v>684.34661310334241</v>
      </c>
      <c r="C510" s="330">
        <f t="shared" si="310"/>
        <v>683.727912734352</v>
      </c>
      <c r="D510" s="330">
        <f t="shared" si="311"/>
        <v>1.3241994682851814</v>
      </c>
      <c r="E510" s="330">
        <f t="shared" si="305"/>
        <v>134.48453738986524</v>
      </c>
      <c r="F510" s="330">
        <f t="shared" si="312"/>
        <v>134.48453738986524</v>
      </c>
      <c r="G510" s="330">
        <f t="shared" si="313"/>
        <v>84.217850269324273</v>
      </c>
      <c r="H510" s="315">
        <f t="shared" si="314"/>
        <v>0.02</v>
      </c>
      <c r="I510" s="330">
        <f t="shared" si="315"/>
        <v>0.49496029519232254</v>
      </c>
      <c r="J510" s="330">
        <f t="shared" ref="J510:J573" si="339">$B$7</f>
        <v>80</v>
      </c>
      <c r="K510" s="337">
        <f t="shared" si="316"/>
        <v>-1</v>
      </c>
      <c r="L510" s="325">
        <f t="shared" si="317"/>
        <v>1.3041994682851814</v>
      </c>
      <c r="M510" s="325">
        <f t="shared" si="318"/>
        <v>1.3141994682851814</v>
      </c>
      <c r="N510" s="330">
        <f t="shared" si="319"/>
        <v>-1.8514554861670973E-2</v>
      </c>
      <c r="O510" s="330">
        <f t="shared" si="320"/>
        <v>2.0905400142112729E-3</v>
      </c>
      <c r="P510" s="334">
        <f t="shared" si="306"/>
        <v>13.370164072833303</v>
      </c>
      <c r="Q510" s="330">
        <f t="shared" si="321"/>
        <v>6.1701374960044859</v>
      </c>
      <c r="R510" s="279">
        <f>IF(H510&gt;0, rate1(1,$L$52,$L$51,$L$54,L510,$L$53,$L$50,P510),"")</f>
        <v>134.24358332709377</v>
      </c>
      <c r="S510" s="325">
        <f t="shared" si="322"/>
        <v>21.985827755532863</v>
      </c>
      <c r="T510" s="325">
        <f t="shared" si="323"/>
        <v>8.8224086642423028E-4</v>
      </c>
      <c r="U510" s="330">
        <f t="shared" si="324"/>
        <v>1.3241994682851814</v>
      </c>
      <c r="V510" s="338">
        <f t="shared" si="325"/>
        <v>1.3241994682851814</v>
      </c>
      <c r="W510" s="330">
        <f t="shared" si="326"/>
        <v>1.0550372091255866E-4</v>
      </c>
      <c r="X510" s="330">
        <f t="shared" si="327"/>
        <v>8.1521993073625509</v>
      </c>
      <c r="Y510" s="330">
        <f t="shared" si="307"/>
        <v>13.574410574059396</v>
      </c>
      <c r="Z510" s="110">
        <f>IF(H510&gt;0, rate1(1,$L$52,$L$51,$L$54,U510,$L$53,$L$50,Y510),"")</f>
        <v>118.81978754866239</v>
      </c>
      <c r="AA510" s="338">
        <f t="shared" si="328"/>
        <v>32.819165408162803</v>
      </c>
      <c r="AB510" s="338">
        <f t="shared" si="329"/>
        <v>-3.3157287301285729E-6</v>
      </c>
      <c r="AC510" s="330">
        <f t="shared" si="330"/>
        <v>8.8224086642423028E-4</v>
      </c>
      <c r="AD510" s="330">
        <f t="shared" si="331"/>
        <v>-22.669546108265283</v>
      </c>
      <c r="AE510" s="330">
        <f t="shared" si="332"/>
        <v>32715.16772000026</v>
      </c>
      <c r="AF510" s="330">
        <f t="shared" si="333"/>
        <v>684.32721630761432</v>
      </c>
      <c r="AG510" s="330">
        <f t="shared" si="334"/>
        <v>683.72703049348559</v>
      </c>
      <c r="AH510" s="330">
        <f t="shared" si="335"/>
        <v>1.304235703318011</v>
      </c>
      <c r="AI510" s="330">
        <f t="shared" si="336"/>
        <v>6.5719406809529914</v>
      </c>
      <c r="AJ510" s="330">
        <f t="shared" si="337"/>
        <v>15.508675981004902</v>
      </c>
      <c r="AK510" s="339">
        <f t="shared" si="338"/>
        <v>220.05285469930666</v>
      </c>
      <c r="AL510" s="44">
        <f t="shared" si="308"/>
        <v>4.4659729272749349</v>
      </c>
    </row>
    <row r="511" spans="2:38" ht="15" x14ac:dyDescent="0.15">
      <c r="B511" s="330">
        <f t="shared" si="309"/>
        <v>684.32721630761432</v>
      </c>
      <c r="C511" s="330">
        <f t="shared" si="310"/>
        <v>683.72703049348559</v>
      </c>
      <c r="D511" s="330">
        <f t="shared" si="311"/>
        <v>1.304235703318011</v>
      </c>
      <c r="E511" s="330">
        <f t="shared" ref="E511:E574" si="340">IF(H511&gt;0,IF(AND(C511&lt;$B$6,C511&gt;$K$12),bb2wang($B$6,$K$12,C511,$H$8,$H$9,I511,$H$10,$H$11,$K$10,$K$11,$H$13),E510)," ")</f>
        <v>134.48453738986524</v>
      </c>
      <c r="F511" s="330">
        <f t="shared" si="312"/>
        <v>134.48453738986524</v>
      </c>
      <c r="G511" s="330">
        <f t="shared" si="313"/>
        <v>80.408866657230135</v>
      </c>
      <c r="H511" s="315">
        <f t="shared" si="314"/>
        <v>0.02</v>
      </c>
      <c r="I511" s="330">
        <f t="shared" si="315"/>
        <v>0.48014865130298862</v>
      </c>
      <c r="J511" s="330">
        <f t="shared" si="339"/>
        <v>80</v>
      </c>
      <c r="K511" s="337">
        <f t="shared" si="316"/>
        <v>-1</v>
      </c>
      <c r="L511" s="325">
        <f t="shared" si="317"/>
        <v>1.284235703318011</v>
      </c>
      <c r="M511" s="325">
        <f t="shared" si="318"/>
        <v>1.294235703318011</v>
      </c>
      <c r="N511" s="330">
        <f t="shared" si="319"/>
        <v>-1.8235930196419003E-2</v>
      </c>
      <c r="O511" s="330">
        <f t="shared" si="320"/>
        <v>2.0905400142112729E-3</v>
      </c>
      <c r="P511" s="334">
        <f t="shared" ref="P511:P574" si="341">IF(H511&gt;0, $C$54*$L$55*$L$55*M511*M511/(($B$19*(B511-C511))^0.333)*1000,"")</f>
        <v>13.098897177261341</v>
      </c>
      <c r="Q511" s="330">
        <f t="shared" si="321"/>
        <v>2.3025049071664228</v>
      </c>
      <c r="R511" s="279">
        <f>IF(H511&gt;0, rate1(1,$L$52,$L$51,$L$54,L511,$L$53,$L$50,P511),"")</f>
        <v>154.17549091424752</v>
      </c>
      <c r="S511" s="325">
        <f t="shared" si="322"/>
        <v>7.1437580951843165</v>
      </c>
      <c r="T511" s="325">
        <f t="shared" si="323"/>
        <v>2.9682044627884906E-3</v>
      </c>
      <c r="U511" s="330">
        <f t="shared" si="324"/>
        <v>1.304235703318011</v>
      </c>
      <c r="V511" s="338">
        <f t="shared" si="325"/>
        <v>1.304235703318011</v>
      </c>
      <c r="W511" s="330">
        <f t="shared" si="326"/>
        <v>1.0234653121821147E-4</v>
      </c>
      <c r="X511" s="330">
        <f t="shared" si="327"/>
        <v>4.2250308829273564</v>
      </c>
      <c r="Y511" s="330">
        <f t="shared" ref="Y511:Y574" si="342">IF(H511&gt;0, $C$54*$L$55*$L$55*V511*V511/(($B$19*(B511-C511))^0.333)*1000,"")</f>
        <v>13.302098215566403</v>
      </c>
      <c r="Z511" s="110">
        <f>IF(H511&gt;0, rate1(1,$L$52,$L$51,$L$54,U511,$L$53,$L$50,Y511),"")</f>
        <v>139.30323102371173</v>
      </c>
      <c r="AA511" s="338">
        <f t="shared" si="328"/>
        <v>14.508089080461609</v>
      </c>
      <c r="AB511" s="338">
        <f t="shared" si="329"/>
        <v>-7.5766846523278928E-6</v>
      </c>
      <c r="AC511" s="330">
        <f t="shared" si="330"/>
        <v>2.9682044627884906E-3</v>
      </c>
      <c r="AD511" s="330">
        <f t="shared" si="331"/>
        <v>-6.7380802942432503</v>
      </c>
      <c r="AE511" s="330">
        <f t="shared" si="332"/>
        <v>8275.128953605712</v>
      </c>
      <c r="AF511" s="330">
        <f t="shared" si="333"/>
        <v>684.30601217295509</v>
      </c>
      <c r="AG511" s="330">
        <f t="shared" si="334"/>
        <v>683.72406228902275</v>
      </c>
      <c r="AH511" s="330">
        <f t="shared" si="335"/>
        <v>1.2842690444270526</v>
      </c>
      <c r="AI511" s="330">
        <f t="shared" si="336"/>
        <v>19.252116177398179</v>
      </c>
      <c r="AJ511" s="330">
        <f t="shared" si="337"/>
        <v>15.51402379105418</v>
      </c>
      <c r="AK511" s="339">
        <f t="shared" si="338"/>
        <v>220.05340817402291</v>
      </c>
      <c r="AL511" s="44">
        <f t="shared" si="308"/>
        <v>4.4664986825294113</v>
      </c>
    </row>
    <row r="512" spans="2:38" ht="15" x14ac:dyDescent="0.15">
      <c r="B512" s="330">
        <f t="shared" si="309"/>
        <v>684.30601217295509</v>
      </c>
      <c r="C512" s="330">
        <f t="shared" si="310"/>
        <v>683.72406228902275</v>
      </c>
      <c r="D512" s="330">
        <f t="shared" si="311"/>
        <v>1.2842690444270526</v>
      </c>
      <c r="E512" s="330">
        <f t="shared" si="340"/>
        <v>134.48453738986524</v>
      </c>
      <c r="F512" s="330">
        <f t="shared" si="312"/>
        <v>134.48453738986524</v>
      </c>
      <c r="G512" s="330">
        <f t="shared" si="313"/>
        <v>76.715964192713031</v>
      </c>
      <c r="H512" s="315">
        <f t="shared" si="314"/>
        <v>0.02</v>
      </c>
      <c r="I512" s="330">
        <f t="shared" si="315"/>
        <v>0.46555990714587098</v>
      </c>
      <c r="J512" s="330">
        <f t="shared" si="339"/>
        <v>80</v>
      </c>
      <c r="K512" s="337">
        <f t="shared" si="316"/>
        <v>-1</v>
      </c>
      <c r="L512" s="325">
        <f t="shared" si="317"/>
        <v>1.2642690444270526</v>
      </c>
      <c r="M512" s="325">
        <f t="shared" si="318"/>
        <v>1.2742690444270526</v>
      </c>
      <c r="N512" s="330">
        <f t="shared" si="319"/>
        <v>-1.7957217172003048E-2</v>
      </c>
      <c r="O512" s="330">
        <f t="shared" si="320"/>
        <v>2.0905400142112729E-3</v>
      </c>
      <c r="P512" s="334">
        <f t="shared" si="341"/>
        <v>12.828990787452346</v>
      </c>
      <c r="Q512" s="330">
        <f t="shared" si="321"/>
        <v>-1.4481670389579051</v>
      </c>
      <c r="R512" s="279">
        <f>IF(H512&gt;0, rate1(1,$L$52,$L$51,$L$54,L512,$L$53,$L$50,P512),"")</f>
        <v>173.40735754699969</v>
      </c>
      <c r="S512" s="325">
        <f t="shared" si="322"/>
        <v>-3.9947780373729564</v>
      </c>
      <c r="T512" s="325">
        <f t="shared" si="323"/>
        <v>-3.5951982325620599E-3</v>
      </c>
      <c r="U512" s="330">
        <f t="shared" si="324"/>
        <v>1.2842690444270526</v>
      </c>
      <c r="V512" s="338">
        <f t="shared" si="325"/>
        <v>1.2842690444270526</v>
      </c>
      <c r="W512" s="330">
        <f t="shared" si="326"/>
        <v>9.923685392299042E-5</v>
      </c>
      <c r="X512" s="330">
        <f t="shared" si="327"/>
        <v>0.41572250786282439</v>
      </c>
      <c r="Y512" s="330">
        <f t="shared" si="342"/>
        <v>13.031135373332889</v>
      </c>
      <c r="Z512" s="110">
        <f>IF(H512&gt;0, rate1(1,$L$52,$L$51,$L$54,U512,$L$53,$L$50,Y512),"")</f>
        <v>159.05897411660141</v>
      </c>
      <c r="AA512" s="338">
        <f t="shared" si="328"/>
        <v>1.2502212514681761</v>
      </c>
      <c r="AB512" s="338">
        <f t="shared" si="329"/>
        <v>-3.9659642552627739E-4</v>
      </c>
      <c r="AC512" s="330">
        <f t="shared" si="330"/>
        <v>-3.9659642552627739E-4</v>
      </c>
      <c r="AD512" s="330">
        <f t="shared" si="331"/>
        <v>50.429097976514299</v>
      </c>
      <c r="AE512" s="330">
        <f t="shared" si="332"/>
        <v>44460.257894993127</v>
      </c>
      <c r="AF512" s="330">
        <f t="shared" si="333"/>
        <v>684.28845155220858</v>
      </c>
      <c r="AG512" s="330">
        <f t="shared" si="334"/>
        <v>683.72445888544826</v>
      </c>
      <c r="AH512" s="330">
        <f t="shared" si="335"/>
        <v>1.2642994535410788</v>
      </c>
      <c r="AI512" s="330">
        <f t="shared" si="336"/>
        <v>-2.2870795745721764</v>
      </c>
      <c r="AJ512" s="330">
        <f t="shared" si="337"/>
        <v>15.513388491172355</v>
      </c>
      <c r="AK512" s="339">
        <f t="shared" si="338"/>
        <v>220.05495621486548</v>
      </c>
      <c r="AL512" s="44">
        <f t="shared" ref="AL512:AL575" si="343">IF(H512&gt;0, AL511+AI511*J511/1000000,"")</f>
        <v>4.4680388518236027</v>
      </c>
    </row>
    <row r="513" spans="2:38" ht="15" x14ac:dyDescent="0.15">
      <c r="B513" s="330">
        <f t="shared" si="309"/>
        <v>684.28845155220858</v>
      </c>
      <c r="C513" s="330">
        <f t="shared" si="310"/>
        <v>683.72445888544826</v>
      </c>
      <c r="D513" s="330">
        <f t="shared" si="311"/>
        <v>1.2642994535410788</v>
      </c>
      <c r="E513" s="330">
        <f t="shared" si="340"/>
        <v>134.48453738986524</v>
      </c>
      <c r="F513" s="330">
        <f t="shared" si="312"/>
        <v>134.48453738986524</v>
      </c>
      <c r="G513" s="330">
        <f t="shared" si="313"/>
        <v>91.997102691834982</v>
      </c>
      <c r="H513" s="315">
        <f t="shared" si="314"/>
        <v>0.08</v>
      </c>
      <c r="I513" s="330">
        <f t="shared" si="315"/>
        <v>0.45119413340826214</v>
      </c>
      <c r="J513" s="330">
        <f t="shared" si="339"/>
        <v>80</v>
      </c>
      <c r="K513" s="337">
        <f t="shared" si="316"/>
        <v>1</v>
      </c>
      <c r="L513" s="325">
        <f t="shared" si="317"/>
        <v>1.3442994535410788</v>
      </c>
      <c r="M513" s="325">
        <f t="shared" si="318"/>
        <v>1.3042994535410788</v>
      </c>
      <c r="N513" s="330">
        <f t="shared" si="319"/>
        <v>7.2606000965926176E-2</v>
      </c>
      <c r="O513" s="330">
        <f t="shared" si="320"/>
        <v>2.0905400142112729E-3</v>
      </c>
      <c r="P513" s="334">
        <f t="shared" si="341"/>
        <v>13.581811253516896</v>
      </c>
      <c r="Q513" s="330">
        <f t="shared" si="321"/>
        <v>4.2373820866594372</v>
      </c>
      <c r="R513" s="279">
        <f>IF(H513&gt;0, rate1(1,$L$52,$L$51,$L$54,L513,$L$53,$L$50,P513),"")</f>
        <v>118.25401684891084</v>
      </c>
      <c r="S513" s="325">
        <f t="shared" si="322"/>
        <v>17.140490270110693</v>
      </c>
      <c r="T513" s="325">
        <f t="shared" si="323"/>
        <v>-4.4983764279068732E-3</v>
      </c>
      <c r="U513" s="330">
        <f t="shared" si="324"/>
        <v>1.2642994535410788</v>
      </c>
      <c r="V513" s="338">
        <f t="shared" si="325"/>
        <v>1.2642994535410788</v>
      </c>
      <c r="W513" s="330">
        <f t="shared" si="326"/>
        <v>9.6174704093954233E-5</v>
      </c>
      <c r="X513" s="330">
        <f t="shared" si="327"/>
        <v>-3.2774948222808433</v>
      </c>
      <c r="Y513" s="330">
        <f t="shared" si="342"/>
        <v>12.761536488886305</v>
      </c>
      <c r="Z513" s="110">
        <f>IF(H513&gt;0, rate1(1,$L$52,$L$51,$L$54,U513,$L$53,$L$50,Y513),"")</f>
        <v>178.12341584722174</v>
      </c>
      <c r="AA513" s="338">
        <f t="shared" si="328"/>
        <v>-8.8016179783311461</v>
      </c>
      <c r="AB513" s="338">
        <f t="shared" si="329"/>
        <v>9.8121253354876451E-6</v>
      </c>
      <c r="AC513" s="330">
        <f t="shared" si="330"/>
        <v>9.8121253354876451E-6</v>
      </c>
      <c r="AD513" s="330">
        <f t="shared" si="331"/>
        <v>8153.1775496856862</v>
      </c>
      <c r="AE513" s="330">
        <f t="shared" si="332"/>
        <v>-41898021.443540059</v>
      </c>
      <c r="AF513" s="330">
        <f t="shared" si="333"/>
        <v>684.36104774104922</v>
      </c>
      <c r="AG513" s="330">
        <f t="shared" si="334"/>
        <v>683.72444907332294</v>
      </c>
      <c r="AH513" s="330">
        <f t="shared" si="335"/>
        <v>1.3432167051454267</v>
      </c>
      <c r="AI513" s="330">
        <f t="shared" si="336"/>
        <v>8.2974985518033326E-2</v>
      </c>
      <c r="AJ513" s="330">
        <f t="shared" si="337"/>
        <v>15.513411539779444</v>
      </c>
      <c r="AK513" s="339">
        <f t="shared" si="338"/>
        <v>220.05478075935073</v>
      </c>
      <c r="AL513" s="44">
        <f t="shared" si="343"/>
        <v>4.4678558854576371</v>
      </c>
    </row>
    <row r="514" spans="2:38" ht="15" x14ac:dyDescent="0.15">
      <c r="B514" s="330">
        <f t="shared" si="309"/>
        <v>684.36104774104922</v>
      </c>
      <c r="C514" s="330">
        <f t="shared" si="310"/>
        <v>683.72444907332294</v>
      </c>
      <c r="D514" s="330">
        <f t="shared" si="311"/>
        <v>1.3432167051454267</v>
      </c>
      <c r="E514" s="330">
        <f t="shared" si="340"/>
        <v>134.48453738986524</v>
      </c>
      <c r="F514" s="330">
        <f t="shared" si="312"/>
        <v>134.48453738986524</v>
      </c>
      <c r="G514" s="330">
        <f t="shared" si="313"/>
        <v>87.95634647165771</v>
      </c>
      <c r="H514" s="315">
        <f t="shared" si="314"/>
        <v>0.02</v>
      </c>
      <c r="I514" s="330">
        <f t="shared" si="315"/>
        <v>0.50927893418102033</v>
      </c>
      <c r="J514" s="330">
        <f t="shared" si="339"/>
        <v>80</v>
      </c>
      <c r="K514" s="337">
        <f t="shared" si="316"/>
        <v>-1</v>
      </c>
      <c r="L514" s="325">
        <f t="shared" si="317"/>
        <v>1.3232167051454267</v>
      </c>
      <c r="M514" s="325">
        <f t="shared" si="318"/>
        <v>1.3332167051454267</v>
      </c>
      <c r="N514" s="330">
        <f t="shared" si="319"/>
        <v>-1.8779924686683769E-2</v>
      </c>
      <c r="O514" s="330">
        <f t="shared" si="320"/>
        <v>2.0905400142112729E-3</v>
      </c>
      <c r="P514" s="334">
        <f t="shared" si="341"/>
        <v>13.629858093880037</v>
      </c>
      <c r="Q514" s="330">
        <f t="shared" si="321"/>
        <v>9.9653273714424557</v>
      </c>
      <c r="R514" s="279">
        <f>IF(H514&gt;0, rate1(1,$L$52,$L$51,$L$54,L514,$L$53,$L$50,P514),"")</f>
        <v>114.56898783272774</v>
      </c>
      <c r="S514" s="325">
        <f t="shared" si="322"/>
        <v>41.606962300132487</v>
      </c>
      <c r="T514" s="325">
        <f t="shared" si="323"/>
        <v>4.624804127892742E-4</v>
      </c>
      <c r="U514" s="330">
        <f t="shared" si="324"/>
        <v>1.3432167051454267</v>
      </c>
      <c r="V514" s="338">
        <f t="shared" si="325"/>
        <v>1.3432167051454267</v>
      </c>
      <c r="W514" s="330">
        <f t="shared" si="326"/>
        <v>1.0855582368973771E-4</v>
      </c>
      <c r="X514" s="330">
        <f t="shared" si="327"/>
        <v>12.004946582948804</v>
      </c>
      <c r="Y514" s="330">
        <f t="shared" si="342"/>
        <v>13.835090663801267</v>
      </c>
      <c r="Z514" s="110">
        <f>IF(H514&gt;0, rate1(1,$L$52,$L$51,$L$54,U514,$L$53,$L$50,Y514),"")</f>
        <v>98.592153807823621</v>
      </c>
      <c r="AA514" s="338">
        <f t="shared" si="328"/>
        <v>58.245099724980122</v>
      </c>
      <c r="AB514" s="338">
        <f t="shared" si="329"/>
        <v>-1.8963339082518368E-6</v>
      </c>
      <c r="AC514" s="330">
        <f t="shared" si="330"/>
        <v>4.624804127892742E-4</v>
      </c>
      <c r="AD514" s="330">
        <f t="shared" si="331"/>
        <v>-43.245074703548262</v>
      </c>
      <c r="AE514" s="330">
        <f t="shared" si="332"/>
        <v>-34709092.194990598</v>
      </c>
      <c r="AF514" s="330">
        <f t="shared" si="333"/>
        <v>684.34180533594974</v>
      </c>
      <c r="AG514" s="330">
        <f t="shared" si="334"/>
        <v>683.72398659291014</v>
      </c>
      <c r="AH514" s="330">
        <f t="shared" si="335"/>
        <v>1.3232556634456003</v>
      </c>
      <c r="AI514" s="330">
        <f t="shared" si="336"/>
        <v>4.0366980763110334</v>
      </c>
      <c r="AJ514" s="330">
        <f t="shared" si="337"/>
        <v>15.514532844800641</v>
      </c>
      <c r="AK514" s="339">
        <f t="shared" si="338"/>
        <v>220.054788392809</v>
      </c>
      <c r="AL514" s="44">
        <f t="shared" si="343"/>
        <v>4.4678625234564784</v>
      </c>
    </row>
    <row r="515" spans="2:38" ht="15" x14ac:dyDescent="0.15">
      <c r="B515" s="330">
        <f t="shared" si="309"/>
        <v>684.34180533594974</v>
      </c>
      <c r="C515" s="330">
        <f t="shared" si="310"/>
        <v>683.72398659291014</v>
      </c>
      <c r="D515" s="330">
        <f t="shared" si="311"/>
        <v>1.3232556634456003</v>
      </c>
      <c r="E515" s="330">
        <f t="shared" si="340"/>
        <v>134.48453738986524</v>
      </c>
      <c r="F515" s="330">
        <f t="shared" si="312"/>
        <v>134.48453738986524</v>
      </c>
      <c r="G515" s="330">
        <f t="shared" si="313"/>
        <v>84.035124527104287</v>
      </c>
      <c r="H515" s="315">
        <f t="shared" si="314"/>
        <v>0.02</v>
      </c>
      <c r="I515" s="330">
        <f t="shared" si="315"/>
        <v>0.49425499443168519</v>
      </c>
      <c r="J515" s="330">
        <f t="shared" si="339"/>
        <v>80</v>
      </c>
      <c r="K515" s="337">
        <f t="shared" si="316"/>
        <v>-1</v>
      </c>
      <c r="L515" s="325">
        <f t="shared" si="317"/>
        <v>1.3032556634456003</v>
      </c>
      <c r="M515" s="325">
        <f t="shared" si="318"/>
        <v>1.3132556634456003</v>
      </c>
      <c r="N515" s="330">
        <f t="shared" si="319"/>
        <v>-1.850138371155885E-2</v>
      </c>
      <c r="O515" s="330">
        <f t="shared" si="320"/>
        <v>2.0905400142112729E-3</v>
      </c>
      <c r="P515" s="334">
        <f t="shared" si="341"/>
        <v>13.357308380239942</v>
      </c>
      <c r="Q515" s="330">
        <f t="shared" si="321"/>
        <v>5.9846190817646203</v>
      </c>
      <c r="R515" s="279">
        <f>IF(H515&gt;0, rate1(1,$L$52,$L$51,$L$54,L515,$L$53,$L$50,P515),"")</f>
        <v>135.20224568939631</v>
      </c>
      <c r="S515" s="325">
        <f t="shared" si="322"/>
        <v>21.173571661761809</v>
      </c>
      <c r="T515" s="325">
        <f t="shared" si="323"/>
        <v>9.1710997049805891E-4</v>
      </c>
      <c r="U515" s="330">
        <f t="shared" si="324"/>
        <v>1.3232556634456003</v>
      </c>
      <c r="V515" s="338">
        <f t="shared" si="325"/>
        <v>1.3232556634456003</v>
      </c>
      <c r="W515" s="330">
        <f t="shared" si="326"/>
        <v>1.0535338187467325E-4</v>
      </c>
      <c r="X515" s="330">
        <f t="shared" si="327"/>
        <v>7.9638458383137589</v>
      </c>
      <c r="Y515" s="330">
        <f t="shared" si="342"/>
        <v>13.561505696237369</v>
      </c>
      <c r="Z515" s="110">
        <f>IF(H515&gt;0, rate1(1,$L$52,$L$51,$L$54,U515,$L$53,$L$50,Y515),"")</f>
        <v>119.8051779569119</v>
      </c>
      <c r="AA515" s="338">
        <f t="shared" si="328"/>
        <v>31.79719214771039</v>
      </c>
      <c r="AB515" s="338">
        <f t="shared" si="329"/>
        <v>-3.4208762074598973E-6</v>
      </c>
      <c r="AC515" s="330">
        <f t="shared" si="330"/>
        <v>9.1710997049805891E-4</v>
      </c>
      <c r="AD515" s="330">
        <f t="shared" si="331"/>
        <v>-21.807635554478285</v>
      </c>
      <c r="AE515" s="330">
        <f t="shared" si="332"/>
        <v>31077.977070249137</v>
      </c>
      <c r="AF515" s="330">
        <f t="shared" si="333"/>
        <v>684.32238684226763</v>
      </c>
      <c r="AG515" s="330">
        <f t="shared" si="334"/>
        <v>683.72306948293965</v>
      </c>
      <c r="AH515" s="330">
        <f t="shared" si="335"/>
        <v>1.3032917624879052</v>
      </c>
      <c r="AI515" s="330">
        <f t="shared" si="336"/>
        <v>6.7832450993821496</v>
      </c>
      <c r="AJ515" s="330">
        <f t="shared" si="337"/>
        <v>15.51641707955047</v>
      </c>
      <c r="AK515" s="339">
        <f t="shared" si="338"/>
        <v>220.05514344602361</v>
      </c>
      <c r="AL515" s="44">
        <f t="shared" si="343"/>
        <v>4.4681854593025836</v>
      </c>
    </row>
    <row r="516" spans="2:38" ht="15" x14ac:dyDescent="0.15">
      <c r="B516" s="330">
        <f t="shared" si="309"/>
        <v>684.32238684226763</v>
      </c>
      <c r="C516" s="330">
        <f t="shared" si="310"/>
        <v>683.72306948293965</v>
      </c>
      <c r="D516" s="330">
        <f t="shared" si="311"/>
        <v>1.3032917624879052</v>
      </c>
      <c r="E516" s="330">
        <f t="shared" si="340"/>
        <v>134.48453738986524</v>
      </c>
      <c r="F516" s="330">
        <f t="shared" si="312"/>
        <v>134.48453738986524</v>
      </c>
      <c r="G516" s="330">
        <f t="shared" si="313"/>
        <v>80.231668976879632</v>
      </c>
      <c r="H516" s="315">
        <f t="shared" si="314"/>
        <v>0.02</v>
      </c>
      <c r="I516" s="330">
        <f t="shared" si="315"/>
        <v>0.47945388746238682</v>
      </c>
      <c r="J516" s="330">
        <f t="shared" si="339"/>
        <v>80</v>
      </c>
      <c r="K516" s="337">
        <f t="shared" si="316"/>
        <v>-1</v>
      </c>
      <c r="L516" s="325">
        <f t="shared" si="317"/>
        <v>1.2832917624879052</v>
      </c>
      <c r="M516" s="325">
        <f t="shared" si="318"/>
        <v>1.2932917624879052</v>
      </c>
      <c r="N516" s="330">
        <f t="shared" si="319"/>
        <v>-1.8222754880839576E-2</v>
      </c>
      <c r="O516" s="330">
        <f t="shared" si="320"/>
        <v>2.0905400142112729E-3</v>
      </c>
      <c r="P516" s="334">
        <f t="shared" si="341"/>
        <v>13.086105481884408</v>
      </c>
      <c r="Q516" s="330">
        <f t="shared" si="321"/>
        <v>2.1225561233530925</v>
      </c>
      <c r="R516" s="279">
        <f>IF(H516&gt;0, rate1(1,$L$52,$L$51,$L$54,L516,$L$53,$L$50,P516),"")</f>
        <v>155.10024232983315</v>
      </c>
      <c r="S516" s="325">
        <f t="shared" si="322"/>
        <v>6.5461841982315878</v>
      </c>
      <c r="T516" s="325">
        <f t="shared" si="323"/>
        <v>3.2856382387461886E-3</v>
      </c>
      <c r="U516" s="330">
        <f t="shared" si="324"/>
        <v>1.3032917624879052</v>
      </c>
      <c r="V516" s="338">
        <f t="shared" si="325"/>
        <v>1.3032917624879052</v>
      </c>
      <c r="W516" s="330">
        <f t="shared" si="326"/>
        <v>1.0219843818704E-4</v>
      </c>
      <c r="X516" s="330">
        <f t="shared" si="327"/>
        <v>4.0422895610630718</v>
      </c>
      <c r="Y516" s="330">
        <f t="shared" si="342"/>
        <v>13.289256821791589</v>
      </c>
      <c r="Z516" s="110">
        <f>IF(H516&gt;0, rate1(1,$L$52,$L$51,$L$54,U516,$L$53,$L$50,Y516),"")</f>
        <v>140.25335860790102</v>
      </c>
      <c r="AA516" s="338">
        <f t="shared" si="328"/>
        <v>13.786552071190266</v>
      </c>
      <c r="AB516" s="338">
        <f t="shared" si="329"/>
        <v>-7.9926502170437432E-6</v>
      </c>
      <c r="AC516" s="330">
        <f t="shared" si="330"/>
        <v>3.2856382387461886E-3</v>
      </c>
      <c r="AD516" s="330">
        <f t="shared" si="331"/>
        <v>-6.0870974059615497</v>
      </c>
      <c r="AE516" s="330">
        <f t="shared" si="332"/>
        <v>7481.075413434608</v>
      </c>
      <c r="AF516" s="330">
        <f t="shared" si="333"/>
        <v>684.30087844914806</v>
      </c>
      <c r="AG516" s="330">
        <f t="shared" si="334"/>
        <v>683.71978384470094</v>
      </c>
      <c r="AH516" s="330">
        <f t="shared" si="335"/>
        <v>1.283324965846139</v>
      </c>
      <c r="AI516" s="330">
        <f t="shared" si="336"/>
        <v>21.183965862277727</v>
      </c>
      <c r="AJ516" s="330">
        <f t="shared" si="337"/>
        <v>15.522301514512213</v>
      </c>
      <c r="AK516" s="339">
        <f t="shared" si="338"/>
        <v>220.05571347687024</v>
      </c>
      <c r="AL516" s="44">
        <f t="shared" si="343"/>
        <v>4.4687281189105343</v>
      </c>
    </row>
    <row r="517" spans="2:38" ht="15" x14ac:dyDescent="0.15">
      <c r="B517" s="330">
        <f t="shared" si="309"/>
        <v>684.30087844914806</v>
      </c>
      <c r="C517" s="330">
        <f t="shared" si="310"/>
        <v>683.71978384470094</v>
      </c>
      <c r="D517" s="330">
        <f t="shared" si="311"/>
        <v>1.283324965846139</v>
      </c>
      <c r="E517" s="330">
        <f t="shared" si="340"/>
        <v>134.48453738986524</v>
      </c>
      <c r="F517" s="330">
        <f t="shared" si="312"/>
        <v>134.48453738986524</v>
      </c>
      <c r="G517" s="330">
        <f t="shared" si="313"/>
        <v>76.544210919045341</v>
      </c>
      <c r="H517" s="315">
        <f t="shared" si="314"/>
        <v>0.02</v>
      </c>
      <c r="I517" s="330">
        <f t="shared" si="315"/>
        <v>0.46487568355769326</v>
      </c>
      <c r="J517" s="330">
        <f t="shared" si="339"/>
        <v>80</v>
      </c>
      <c r="K517" s="337">
        <f t="shared" si="316"/>
        <v>-1</v>
      </c>
      <c r="L517" s="325">
        <f t="shared" si="317"/>
        <v>1.263324965846139</v>
      </c>
      <c r="M517" s="325">
        <f t="shared" si="318"/>
        <v>1.273324965846139</v>
      </c>
      <c r="N517" s="330">
        <f t="shared" si="319"/>
        <v>-1.7944037665399426E-2</v>
      </c>
      <c r="O517" s="330">
        <f t="shared" si="320"/>
        <v>2.0905400142112729E-3</v>
      </c>
      <c r="P517" s="334">
        <f t="shared" si="341"/>
        <v>12.816263777383403</v>
      </c>
      <c r="Q517" s="330">
        <f t="shared" si="321"/>
        <v>-1.6226298197858142</v>
      </c>
      <c r="R517" s="279">
        <f>IF(H517&gt;0, rate1(1,$L$52,$L$51,$L$54,L517,$L$53,$L$50,P517),"")</f>
        <v>174.29988554961474</v>
      </c>
      <c r="S517" s="325">
        <f t="shared" si="322"/>
        <v>-4.4531145447797753</v>
      </c>
      <c r="T517" s="325">
        <f t="shared" si="323"/>
        <v>-3.2906034740416584E-3</v>
      </c>
      <c r="U517" s="330">
        <f t="shared" si="324"/>
        <v>1.283324965846139</v>
      </c>
      <c r="V517" s="338">
        <f t="shared" si="325"/>
        <v>1.283324965846139</v>
      </c>
      <c r="W517" s="330">
        <f t="shared" si="326"/>
        <v>9.9091007609297677E-5</v>
      </c>
      <c r="X517" s="330">
        <f t="shared" si="327"/>
        <v>0.23850971920772679</v>
      </c>
      <c r="Y517" s="330">
        <f t="shared" si="342"/>
        <v>13.018358138152442</v>
      </c>
      <c r="Z517" s="110">
        <f>IF(H517&gt;0, rate1(1,$L$52,$L$51,$L$54,U517,$L$53,$L$50,Y517),"")</f>
        <v>159.97561774125964</v>
      </c>
      <c r="AA517" s="338">
        <f t="shared" si="328"/>
        <v>0.71317120639665577</v>
      </c>
      <c r="AB517" s="338">
        <f t="shared" si="329"/>
        <v>3.4547092139686198E-4</v>
      </c>
      <c r="AC517" s="330">
        <f t="shared" si="330"/>
        <v>3.4547092139686198E-4</v>
      </c>
      <c r="AD517" s="330">
        <f t="shared" si="331"/>
        <v>-57.891992527570416</v>
      </c>
      <c r="AE517" s="330">
        <f t="shared" si="332"/>
        <v>-28533.9232927759</v>
      </c>
      <c r="AF517" s="330">
        <f t="shared" si="333"/>
        <v>684.28258894056125</v>
      </c>
      <c r="AG517" s="330">
        <f t="shared" si="334"/>
        <v>683.71943837377955</v>
      </c>
      <c r="AH517" s="330">
        <f t="shared" si="335"/>
        <v>1.2633552353649034</v>
      </c>
      <c r="AI517" s="330">
        <f t="shared" si="336"/>
        <v>1.9820490432767561</v>
      </c>
      <c r="AJ517" s="330">
        <f t="shared" si="337"/>
        <v>15.522852083690902</v>
      </c>
      <c r="AK517" s="339">
        <f t="shared" si="338"/>
        <v>220.05741310180693</v>
      </c>
      <c r="AL517" s="44">
        <f t="shared" si="343"/>
        <v>4.4704228361795169</v>
      </c>
    </row>
    <row r="518" spans="2:38" ht="15" x14ac:dyDescent="0.15">
      <c r="B518" s="330">
        <f t="shared" si="309"/>
        <v>684.28258894056125</v>
      </c>
      <c r="C518" s="330">
        <f t="shared" si="310"/>
        <v>683.71943837377955</v>
      </c>
      <c r="D518" s="330">
        <f t="shared" si="311"/>
        <v>1.2633552353649034</v>
      </c>
      <c r="E518" s="330">
        <f t="shared" si="340"/>
        <v>134.48453738986524</v>
      </c>
      <c r="F518" s="330">
        <f t="shared" si="312"/>
        <v>134.48453738986524</v>
      </c>
      <c r="G518" s="330">
        <f t="shared" si="313"/>
        <v>91.803041760015475</v>
      </c>
      <c r="H518" s="315">
        <f t="shared" si="314"/>
        <v>0.08</v>
      </c>
      <c r="I518" s="330">
        <f t="shared" si="315"/>
        <v>0.45052045342536079</v>
      </c>
      <c r="J518" s="330">
        <f t="shared" si="339"/>
        <v>80</v>
      </c>
      <c r="K518" s="337">
        <f t="shared" si="316"/>
        <v>1</v>
      </c>
      <c r="L518" s="325">
        <f t="shared" si="317"/>
        <v>1.3433552353649034</v>
      </c>
      <c r="M518" s="325">
        <f t="shared" si="318"/>
        <v>1.3033552353649034</v>
      </c>
      <c r="N518" s="330">
        <f t="shared" si="319"/>
        <v>7.2552548074013901E-2</v>
      </c>
      <c r="O518" s="330">
        <f t="shared" si="320"/>
        <v>2.0905400142112729E-3</v>
      </c>
      <c r="P518" s="334">
        <f t="shared" si="341"/>
        <v>13.568903752025067</v>
      </c>
      <c r="Q518" s="330">
        <f t="shared" si="321"/>
        <v>4.0545692344143021</v>
      </c>
      <c r="R518" s="279">
        <f>IF(H518&gt;0, rate1(1,$L$52,$L$51,$L$54,L518,$L$53,$L$50,P518),"")</f>
        <v>119.24045879484162</v>
      </c>
      <c r="S518" s="325">
        <f t="shared" si="322"/>
        <v>16.26531946706465</v>
      </c>
      <c r="T518" s="325">
        <f t="shared" si="323"/>
        <v>-4.7527697163854341E-3</v>
      </c>
      <c r="U518" s="330">
        <f t="shared" si="324"/>
        <v>1.2633552353649034</v>
      </c>
      <c r="V518" s="338">
        <f t="shared" si="325"/>
        <v>1.2633552353649034</v>
      </c>
      <c r="W518" s="330">
        <f t="shared" si="326"/>
        <v>9.6031105212279755E-5</v>
      </c>
      <c r="X518" s="330">
        <f t="shared" si="327"/>
        <v>-3.4492627400415614</v>
      </c>
      <c r="Y518" s="330">
        <f t="shared" si="342"/>
        <v>12.748824104262022</v>
      </c>
      <c r="Z518" s="110">
        <f>IF(H518&gt;0, rate1(1,$L$52,$L$51,$L$54,U518,$L$53,$L$50,Y518),"")</f>
        <v>179.00823453073119</v>
      </c>
      <c r="AA518" s="338">
        <f t="shared" si="328"/>
        <v>-9.2171102662393132</v>
      </c>
      <c r="AB518" s="338">
        <f t="shared" si="329"/>
        <v>9.3990475496381848E-6</v>
      </c>
      <c r="AC518" s="330">
        <f t="shared" si="330"/>
        <v>9.3990475496381848E-6</v>
      </c>
      <c r="AD518" s="330">
        <f t="shared" si="331"/>
        <v>8511.5007214831676</v>
      </c>
      <c r="AE518" s="330">
        <f t="shared" si="332"/>
        <v>48295958.880097009</v>
      </c>
      <c r="AF518" s="330">
        <f t="shared" si="333"/>
        <v>684.35513208958776</v>
      </c>
      <c r="AG518" s="330">
        <f t="shared" si="334"/>
        <v>683.71942897473195</v>
      </c>
      <c r="AH518" s="330">
        <f t="shared" si="335"/>
        <v>1.3422715689115268</v>
      </c>
      <c r="AI518" s="330">
        <f t="shared" si="336"/>
        <v>7.882431554385122E-2</v>
      </c>
      <c r="AJ518" s="330">
        <f t="shared" si="337"/>
        <v>15.522873979334108</v>
      </c>
      <c r="AK518" s="339">
        <f t="shared" si="338"/>
        <v>220.05756481618695</v>
      </c>
      <c r="AL518" s="44">
        <f t="shared" si="343"/>
        <v>4.4705814001029793</v>
      </c>
    </row>
    <row r="519" spans="2:38" ht="15" x14ac:dyDescent="0.15">
      <c r="B519" s="330">
        <f t="shared" si="309"/>
        <v>684.35513208958776</v>
      </c>
      <c r="C519" s="330">
        <f t="shared" si="310"/>
        <v>683.71942897473195</v>
      </c>
      <c r="D519" s="330">
        <f t="shared" si="311"/>
        <v>1.3422715689115268</v>
      </c>
      <c r="E519" s="330">
        <f t="shared" si="340"/>
        <v>134.48453738986524</v>
      </c>
      <c r="F519" s="330">
        <f t="shared" si="312"/>
        <v>134.48453738986524</v>
      </c>
      <c r="G519" s="330">
        <f t="shared" si="313"/>
        <v>87.767985616208719</v>
      </c>
      <c r="H519" s="315">
        <f t="shared" si="314"/>
        <v>0.02</v>
      </c>
      <c r="I519" s="330">
        <f t="shared" si="315"/>
        <v>0.50856249188464064</v>
      </c>
      <c r="J519" s="330">
        <f t="shared" si="339"/>
        <v>80</v>
      </c>
      <c r="K519" s="337">
        <f t="shared" si="316"/>
        <v>-1</v>
      </c>
      <c r="L519" s="325">
        <f t="shared" si="317"/>
        <v>1.3222715689115268</v>
      </c>
      <c r="M519" s="325">
        <f t="shared" si="318"/>
        <v>1.3322715689115268</v>
      </c>
      <c r="N519" s="330">
        <f t="shared" si="319"/>
        <v>-1.8766737119270349E-2</v>
      </c>
      <c r="O519" s="330">
        <f t="shared" si="320"/>
        <v>2.0905400142112729E-3</v>
      </c>
      <c r="P519" s="334">
        <f t="shared" si="341"/>
        <v>13.616922081846257</v>
      </c>
      <c r="Q519" s="330">
        <f t="shared" si="321"/>
        <v>9.7741298879482059</v>
      </c>
      <c r="R519" s="279">
        <f>IF(H519&gt;0, rate1(1,$L$52,$L$51,$L$54,L519,$L$53,$L$50,P519),"")</f>
        <v>115.56317335461497</v>
      </c>
      <c r="S519" s="325">
        <f t="shared" si="322"/>
        <v>40.457604298227878</v>
      </c>
      <c r="T519" s="325">
        <f t="shared" si="323"/>
        <v>4.7561775361291264E-4</v>
      </c>
      <c r="U519" s="330">
        <f t="shared" si="324"/>
        <v>1.3422715689115268</v>
      </c>
      <c r="V519" s="338">
        <f t="shared" si="325"/>
        <v>1.3422715689115268</v>
      </c>
      <c r="W519" s="330">
        <f t="shared" si="326"/>
        <v>1.0840310976800716E-4</v>
      </c>
      <c r="X519" s="330">
        <f t="shared" si="327"/>
        <v>11.810869105048127</v>
      </c>
      <c r="Y519" s="330">
        <f t="shared" si="342"/>
        <v>13.822105868005545</v>
      </c>
      <c r="Z519" s="110">
        <f>IF(H519&gt;0, rate1(1,$L$52,$L$51,$L$54,U519,$L$53,$L$50,Y519),"")</f>
        <v>99.61449133042295</v>
      </c>
      <c r="AA519" s="338">
        <f t="shared" si="328"/>
        <v>56.715380512292406</v>
      </c>
      <c r="AB519" s="338">
        <f t="shared" si="329"/>
        <v>-1.9456586093689218E-6</v>
      </c>
      <c r="AC519" s="330">
        <f t="shared" si="330"/>
        <v>4.7561775361291264E-4</v>
      </c>
      <c r="AD519" s="330">
        <f t="shared" si="331"/>
        <v>-42.050574958724617</v>
      </c>
      <c r="AE519" s="330">
        <f t="shared" si="332"/>
        <v>-35271154.631920531</v>
      </c>
      <c r="AF519" s="330">
        <f t="shared" si="333"/>
        <v>684.3358897347149</v>
      </c>
      <c r="AG519" s="330">
        <f t="shared" si="334"/>
        <v>683.71895335697832</v>
      </c>
      <c r="AH519" s="330">
        <f t="shared" si="335"/>
        <v>1.3223103926168032</v>
      </c>
      <c r="AI519" s="330">
        <f t="shared" si="336"/>
        <v>4.115651550632319</v>
      </c>
      <c r="AJ519" s="330">
        <f t="shared" si="337"/>
        <v>15.524017215875951</v>
      </c>
      <c r="AK519" s="339">
        <f t="shared" si="338"/>
        <v>220.0575720524989</v>
      </c>
      <c r="AL519" s="44">
        <f t="shared" si="343"/>
        <v>4.4705877060482226</v>
      </c>
    </row>
    <row r="520" spans="2:38" ht="15" x14ac:dyDescent="0.15">
      <c r="B520" s="330">
        <f t="shared" si="309"/>
        <v>684.3358897347149</v>
      </c>
      <c r="C520" s="330">
        <f t="shared" si="310"/>
        <v>683.71895335697832</v>
      </c>
      <c r="D520" s="330">
        <f t="shared" si="311"/>
        <v>1.3223103926168032</v>
      </c>
      <c r="E520" s="330">
        <f t="shared" si="340"/>
        <v>134.48453738986524</v>
      </c>
      <c r="F520" s="330">
        <f t="shared" si="312"/>
        <v>134.48453738986524</v>
      </c>
      <c r="G520" s="330">
        <f t="shared" si="313"/>
        <v>83.852380057833088</v>
      </c>
      <c r="H520" s="315">
        <f t="shared" si="314"/>
        <v>0.02</v>
      </c>
      <c r="I520" s="330">
        <f t="shared" si="315"/>
        <v>0.49354910218926307</v>
      </c>
      <c r="J520" s="330">
        <f t="shared" si="339"/>
        <v>80</v>
      </c>
      <c r="K520" s="337">
        <f t="shared" si="316"/>
        <v>-1</v>
      </c>
      <c r="L520" s="325">
        <f t="shared" si="317"/>
        <v>1.3023103926168031</v>
      </c>
      <c r="M520" s="325">
        <f t="shared" si="318"/>
        <v>1.3123103926168032</v>
      </c>
      <c r="N520" s="330">
        <f t="shared" si="319"/>
        <v>-1.8488191995578385E-2</v>
      </c>
      <c r="O520" s="330">
        <f t="shared" si="320"/>
        <v>2.0905400142112729E-3</v>
      </c>
      <c r="P520" s="334">
        <f t="shared" si="341"/>
        <v>13.344435823945263</v>
      </c>
      <c r="Q520" s="330">
        <f t="shared" si="321"/>
        <v>5.7990795909001207</v>
      </c>
      <c r="R520" s="279">
        <f>IF(H520&gt;0, rate1(1,$L$52,$L$51,$L$54,L520,$L$53,$L$50,P520),"")</f>
        <v>136.16074376056912</v>
      </c>
      <c r="S520" s="325">
        <f t="shared" si="322"/>
        <v>20.372703739996705</v>
      </c>
      <c r="T520" s="325">
        <f t="shared" si="323"/>
        <v>9.5434236974407624E-4</v>
      </c>
      <c r="U520" s="330">
        <f t="shared" si="324"/>
        <v>1.3223103926168032</v>
      </c>
      <c r="V520" s="338">
        <f t="shared" si="325"/>
        <v>1.3223103926168032</v>
      </c>
      <c r="W520" s="330">
        <f t="shared" si="326"/>
        <v>1.0520291675830684E-4</v>
      </c>
      <c r="X520" s="330">
        <f t="shared" si="327"/>
        <v>7.7754689227787139</v>
      </c>
      <c r="Y520" s="330">
        <f t="shared" si="342"/>
        <v>13.548583854628657</v>
      </c>
      <c r="Z520" s="110">
        <f>IF(H520&gt;0, rate1(1,$L$52,$L$51,$L$54,U520,$L$53,$L$50,Y520),"")</f>
        <v>120.79037916403612</v>
      </c>
      <c r="AA520" s="338">
        <f t="shared" si="328"/>
        <v>30.791848460739004</v>
      </c>
      <c r="AB520" s="338">
        <f t="shared" si="329"/>
        <v>-3.5312651679518252E-6</v>
      </c>
      <c r="AC520" s="330">
        <f t="shared" si="330"/>
        <v>9.5434236974407624E-4</v>
      </c>
      <c r="AD520" s="330">
        <f t="shared" si="331"/>
        <v>-20.956839635406059</v>
      </c>
      <c r="AE520" s="330">
        <f t="shared" si="332"/>
        <v>29502.550426089776</v>
      </c>
      <c r="AF520" s="330">
        <f t="shared" si="333"/>
        <v>684.31644720034956</v>
      </c>
      <c r="AG520" s="330">
        <f t="shared" si="334"/>
        <v>683.71799901460861</v>
      </c>
      <c r="AH520" s="330">
        <f t="shared" si="335"/>
        <v>1.3023463553767691</v>
      </c>
      <c r="AI520" s="330">
        <f t="shared" si="336"/>
        <v>7.0089391654780666</v>
      </c>
      <c r="AJ520" s="330">
        <f t="shared" si="337"/>
        <v>15.525964143421916</v>
      </c>
      <c r="AK520" s="339">
        <f t="shared" si="338"/>
        <v>220.05793327494499</v>
      </c>
      <c r="AL520" s="44">
        <f t="shared" si="343"/>
        <v>4.470916958172273</v>
      </c>
    </row>
    <row r="521" spans="2:38" ht="15" x14ac:dyDescent="0.15">
      <c r="B521" s="330">
        <f t="shared" si="309"/>
        <v>684.31644720034956</v>
      </c>
      <c r="C521" s="330">
        <f t="shared" si="310"/>
        <v>683.71799901460861</v>
      </c>
      <c r="D521" s="330">
        <f t="shared" si="311"/>
        <v>1.3023463553767691</v>
      </c>
      <c r="E521" s="330">
        <f t="shared" si="340"/>
        <v>134.48453738986524</v>
      </c>
      <c r="F521" s="330">
        <f t="shared" si="312"/>
        <v>134.48453738986524</v>
      </c>
      <c r="G521" s="330">
        <f t="shared" si="313"/>
        <v>80.054457155346853</v>
      </c>
      <c r="H521" s="315">
        <f t="shared" si="314"/>
        <v>0.02</v>
      </c>
      <c r="I521" s="330">
        <f t="shared" si="315"/>
        <v>0.47875854859275935</v>
      </c>
      <c r="J521" s="330">
        <f t="shared" si="339"/>
        <v>80</v>
      </c>
      <c r="K521" s="337">
        <f t="shared" si="316"/>
        <v>-1</v>
      </c>
      <c r="L521" s="325">
        <f t="shared" si="317"/>
        <v>1.2823463553767691</v>
      </c>
      <c r="M521" s="325">
        <f t="shared" si="318"/>
        <v>1.2923463553767691</v>
      </c>
      <c r="N521" s="330">
        <f t="shared" si="319"/>
        <v>-1.8209558991764574E-2</v>
      </c>
      <c r="O521" s="330">
        <f t="shared" si="320"/>
        <v>2.0905400142112729E-3</v>
      </c>
      <c r="P521" s="334">
        <f t="shared" si="341"/>
        <v>13.073297053990773</v>
      </c>
      <c r="Q521" s="330">
        <f t="shared" si="321"/>
        <v>1.9425909143822366</v>
      </c>
      <c r="R521" s="279">
        <f>IF(H521&gt;0, rate1(1,$L$52,$L$51,$L$54,L521,$L$53,$L$50,P521),"")</f>
        <v>156.02485966153117</v>
      </c>
      <c r="S521" s="325">
        <f t="shared" si="322"/>
        <v>5.9556486369161723</v>
      </c>
      <c r="T521" s="325">
        <f t="shared" si="323"/>
        <v>3.6745056653362971E-3</v>
      </c>
      <c r="U521" s="330">
        <f t="shared" si="324"/>
        <v>1.3023463553767691</v>
      </c>
      <c r="V521" s="338">
        <f t="shared" si="325"/>
        <v>1.3023463553767691</v>
      </c>
      <c r="W521" s="330">
        <f t="shared" si="326"/>
        <v>1.0205022258524821E-4</v>
      </c>
      <c r="X521" s="330">
        <f t="shared" si="327"/>
        <v>3.8595295105678531</v>
      </c>
      <c r="Y521" s="330">
        <f t="shared" si="342"/>
        <v>13.276398593991921</v>
      </c>
      <c r="Z521" s="110">
        <f>IF(H521&gt;0, rate1(1,$L$52,$L$51,$L$54,U521,$L$53,$L$50,Y521),"")</f>
        <v>141.2033296168739</v>
      </c>
      <c r="AA521" s="338">
        <f t="shared" si="328"/>
        <v>13.074676245827522</v>
      </c>
      <c r="AB521" s="338">
        <f t="shared" si="329"/>
        <v>-8.4515907927976358E-6</v>
      </c>
      <c r="AC521" s="330">
        <f t="shared" si="330"/>
        <v>3.6745056653362971E-3</v>
      </c>
      <c r="AD521" s="330">
        <f t="shared" si="331"/>
        <v>-5.4429090118628425</v>
      </c>
      <c r="AE521" s="330">
        <f t="shared" si="332"/>
        <v>6703.149684746063</v>
      </c>
      <c r="AF521" s="330">
        <f t="shared" si="333"/>
        <v>684.29456313569244</v>
      </c>
      <c r="AG521" s="330">
        <f t="shared" si="334"/>
        <v>683.71432450894326</v>
      </c>
      <c r="AH521" s="330">
        <f t="shared" si="335"/>
        <v>1.2823794206857766</v>
      </c>
      <c r="AI521" s="330">
        <f t="shared" si="336"/>
        <v>23.550770520207479</v>
      </c>
      <c r="AJ521" s="330">
        <f t="shared" si="337"/>
        <v>15.532506024121973</v>
      </c>
      <c r="AK521" s="339">
        <f t="shared" si="338"/>
        <v>220.0585209911757</v>
      </c>
      <c r="AL521" s="44">
        <f t="shared" si="343"/>
        <v>4.471477673305511</v>
      </c>
    </row>
    <row r="522" spans="2:38" ht="15" x14ac:dyDescent="0.15">
      <c r="B522" s="330">
        <f t="shared" si="309"/>
        <v>684.29456313569244</v>
      </c>
      <c r="C522" s="330">
        <f t="shared" si="310"/>
        <v>683.71432450894326</v>
      </c>
      <c r="D522" s="330">
        <f t="shared" si="311"/>
        <v>1.2823794206857766</v>
      </c>
      <c r="E522" s="330">
        <f t="shared" si="340"/>
        <v>134.48453738986524</v>
      </c>
      <c r="F522" s="330">
        <f t="shared" si="312"/>
        <v>134.48453738986524</v>
      </c>
      <c r="G522" s="330">
        <f t="shared" si="313"/>
        <v>76.372447958394275</v>
      </c>
      <c r="H522" s="315">
        <f t="shared" si="314"/>
        <v>0.02</v>
      </c>
      <c r="I522" s="330">
        <f t="shared" si="315"/>
        <v>0.46419090139934271</v>
      </c>
      <c r="J522" s="330">
        <f t="shared" si="339"/>
        <v>80</v>
      </c>
      <c r="K522" s="337">
        <f t="shared" si="316"/>
        <v>-1</v>
      </c>
      <c r="L522" s="325">
        <f t="shared" si="317"/>
        <v>1.2623794206857766</v>
      </c>
      <c r="M522" s="325">
        <f t="shared" si="318"/>
        <v>1.2723794206857766</v>
      </c>
      <c r="N522" s="330">
        <f t="shared" si="319"/>
        <v>-1.7930837577581071E-2</v>
      </c>
      <c r="O522" s="330">
        <f t="shared" si="320"/>
        <v>2.0905400142112729E-3</v>
      </c>
      <c r="P522" s="334">
        <f t="shared" si="341"/>
        <v>12.803520167882457</v>
      </c>
      <c r="Q522" s="330">
        <f t="shared" si="321"/>
        <v>-1.7971045059266828</v>
      </c>
      <c r="R522" s="279">
        <f>IF(H522&gt;0, rate1(1,$L$52,$L$51,$L$54,L522,$L$53,$L$50,P522),"")</f>
        <v>175.19230674238889</v>
      </c>
      <c r="S522" s="325">
        <f t="shared" si="322"/>
        <v>-4.9068165056805295</v>
      </c>
      <c r="T522" s="325">
        <f t="shared" si="323"/>
        <v>-3.0356178425954413E-3</v>
      </c>
      <c r="U522" s="330">
        <f t="shared" si="324"/>
        <v>1.2823794206857766</v>
      </c>
      <c r="V522" s="338">
        <f t="shared" si="325"/>
        <v>1.2823794206857766</v>
      </c>
      <c r="W522" s="330">
        <f t="shared" si="326"/>
        <v>9.8945042232845282E-5</v>
      </c>
      <c r="X522" s="330">
        <f t="shared" si="327"/>
        <v>6.1282788179198633E-2</v>
      </c>
      <c r="Y522" s="330">
        <f t="shared" si="342"/>
        <v>13.005564200561238</v>
      </c>
      <c r="Z522" s="110">
        <f>IF(H522&gt;0, rate1(1,$L$52,$L$51,$L$54,U522,$L$53,$L$50,Y522),"")</f>
        <v>160.89213425091532</v>
      </c>
      <c r="AA522" s="338">
        <f t="shared" si="328"/>
        <v>0.18219867688636324</v>
      </c>
      <c r="AB522" s="338">
        <f t="shared" si="329"/>
        <v>1.2098909531734332E-4</v>
      </c>
      <c r="AC522" s="330">
        <f t="shared" si="330"/>
        <v>1.2098909531734332E-4</v>
      </c>
      <c r="AD522" s="330">
        <f t="shared" si="331"/>
        <v>-165.30415363088576</v>
      </c>
      <c r="AE522" s="330">
        <f t="shared" si="332"/>
        <v>-84237.368090315824</v>
      </c>
      <c r="AF522" s="330">
        <f t="shared" si="333"/>
        <v>684.2765113090195</v>
      </c>
      <c r="AG522" s="330">
        <f t="shared" si="334"/>
        <v>683.71420351984796</v>
      </c>
      <c r="AH522" s="330">
        <f t="shared" si="335"/>
        <v>1.2624095503037718</v>
      </c>
      <c r="AI522" s="330">
        <f t="shared" si="336"/>
        <v>0.69060735352524039</v>
      </c>
      <c r="AJ522" s="330">
        <f t="shared" si="337"/>
        <v>15.532697859497953</v>
      </c>
      <c r="AK522" s="339">
        <f t="shared" si="338"/>
        <v>220.0604063353253</v>
      </c>
      <c r="AL522" s="44">
        <f t="shared" si="343"/>
        <v>4.4733617349471277</v>
      </c>
    </row>
    <row r="523" spans="2:38" ht="15" x14ac:dyDescent="0.15">
      <c r="B523" s="330">
        <f t="shared" si="309"/>
        <v>684.2765113090195</v>
      </c>
      <c r="C523" s="330">
        <f t="shared" si="310"/>
        <v>683.71420351984796</v>
      </c>
      <c r="D523" s="330">
        <f t="shared" si="311"/>
        <v>1.2624095503037718</v>
      </c>
      <c r="E523" s="330">
        <f t="shared" si="340"/>
        <v>134.48453738986524</v>
      </c>
      <c r="F523" s="330">
        <f t="shared" si="312"/>
        <v>134.48453738986524</v>
      </c>
      <c r="G523" s="330">
        <f t="shared" si="313"/>
        <v>91.608952836882096</v>
      </c>
      <c r="H523" s="315">
        <f t="shared" si="314"/>
        <v>0.08</v>
      </c>
      <c r="I523" s="330">
        <f t="shared" si="315"/>
        <v>0.44984623133723289</v>
      </c>
      <c r="J523" s="330">
        <f t="shared" si="339"/>
        <v>80</v>
      </c>
      <c r="K523" s="337">
        <f t="shared" si="316"/>
        <v>1</v>
      </c>
      <c r="L523" s="325">
        <f t="shared" si="317"/>
        <v>1.3424095503037718</v>
      </c>
      <c r="M523" s="325">
        <f t="shared" si="318"/>
        <v>1.3024095503037718</v>
      </c>
      <c r="N523" s="330">
        <f t="shared" si="319"/>
        <v>7.2499012248189887E-2</v>
      </c>
      <c r="O523" s="330">
        <f t="shared" si="320"/>
        <v>2.0905400142112729E-3</v>
      </c>
      <c r="P523" s="334">
        <f t="shared" si="341"/>
        <v>13.555979285920028</v>
      </c>
      <c r="Q523" s="330">
        <f t="shared" si="321"/>
        <v>3.8717376777281061</v>
      </c>
      <c r="R523" s="279">
        <f>IF(H523&gt;0, rate1(1,$L$52,$L$51,$L$54,L523,$L$53,$L$50,P523),"")</f>
        <v>120.22671019499026</v>
      </c>
      <c r="S523" s="325">
        <f t="shared" si="322"/>
        <v>15.404459924166403</v>
      </c>
      <c r="T523" s="325">
        <f t="shared" si="323"/>
        <v>-5.0330947935478014E-3</v>
      </c>
      <c r="U523" s="330">
        <f t="shared" si="324"/>
        <v>1.2624095503037718</v>
      </c>
      <c r="V523" s="338">
        <f t="shared" si="325"/>
        <v>1.2624095503037718</v>
      </c>
      <c r="W523" s="330">
        <f t="shared" si="326"/>
        <v>9.588739077792674E-5</v>
      </c>
      <c r="X523" s="330">
        <f t="shared" si="327"/>
        <v>-3.6210403456180273</v>
      </c>
      <c r="Y523" s="330">
        <f t="shared" si="342"/>
        <v>12.736095150752831</v>
      </c>
      <c r="Z523" s="110">
        <f>IF(H523&gt;0, rate1(1,$L$52,$L$51,$L$54,U523,$L$53,$L$50,Y523),"")</f>
        <v>179.89295269786436</v>
      </c>
      <c r="AA523" s="338">
        <f t="shared" si="328"/>
        <v>-9.6285464290354685</v>
      </c>
      <c r="AB523" s="338">
        <f t="shared" si="329"/>
        <v>9.0216843307922054E-6</v>
      </c>
      <c r="AC523" s="330">
        <f t="shared" si="330"/>
        <v>9.0216843307922054E-6</v>
      </c>
      <c r="AD523" s="330">
        <f t="shared" si="331"/>
        <v>8867.5237424290481</v>
      </c>
      <c r="AE523" s="330">
        <f t="shared" si="332"/>
        <v>138955060.81121287</v>
      </c>
      <c r="AF523" s="330">
        <f t="shared" si="333"/>
        <v>684.34900129958339</v>
      </c>
      <c r="AG523" s="330">
        <f t="shared" si="334"/>
        <v>683.71419449816358</v>
      </c>
      <c r="AH523" s="330">
        <f t="shared" si="335"/>
        <v>1.3413249631837967</v>
      </c>
      <c r="AI523" s="330">
        <f t="shared" si="336"/>
        <v>7.5038935326104686E-2</v>
      </c>
      <c r="AJ523" s="330">
        <f t="shared" si="337"/>
        <v>15.532718703646655</v>
      </c>
      <c r="AK523" s="339">
        <f t="shared" si="338"/>
        <v>220.06045907869947</v>
      </c>
      <c r="AL523" s="44">
        <f t="shared" si="343"/>
        <v>4.4734169835354098</v>
      </c>
    </row>
    <row r="524" spans="2:38" ht="15" x14ac:dyDescent="0.15">
      <c r="B524" s="330">
        <f t="shared" si="309"/>
        <v>684.34900129958339</v>
      </c>
      <c r="C524" s="330">
        <f t="shared" si="310"/>
        <v>683.71419449816358</v>
      </c>
      <c r="D524" s="330">
        <f t="shared" si="311"/>
        <v>1.3413249631837967</v>
      </c>
      <c r="E524" s="330">
        <f t="shared" si="340"/>
        <v>134.48453738986524</v>
      </c>
      <c r="F524" s="330">
        <f t="shared" si="312"/>
        <v>134.48453738986524</v>
      </c>
      <c r="G524" s="330">
        <f t="shared" si="313"/>
        <v>87.579601622544715</v>
      </c>
      <c r="H524" s="315">
        <f t="shared" si="314"/>
        <v>0.02</v>
      </c>
      <c r="I524" s="330">
        <f t="shared" si="315"/>
        <v>0.50784544113585073</v>
      </c>
      <c r="J524" s="330">
        <f t="shared" si="339"/>
        <v>80</v>
      </c>
      <c r="K524" s="337">
        <f t="shared" si="316"/>
        <v>-1</v>
      </c>
      <c r="L524" s="325">
        <f t="shared" si="317"/>
        <v>1.3213249631837967</v>
      </c>
      <c r="M524" s="325">
        <f t="shared" si="318"/>
        <v>1.3313249631837967</v>
      </c>
      <c r="N524" s="330">
        <f t="shared" si="319"/>
        <v>-1.8753528940140374E-2</v>
      </c>
      <c r="O524" s="330">
        <f t="shared" si="320"/>
        <v>2.0905400142112729E-3</v>
      </c>
      <c r="P524" s="334">
        <f t="shared" si="341"/>
        <v>13.603969040677224</v>
      </c>
      <c r="Q524" s="330">
        <f t="shared" si="321"/>
        <v>9.5829068490347851</v>
      </c>
      <c r="R524" s="279">
        <f>IF(H524&gt;0, rate1(1,$L$52,$L$51,$L$54,L524,$L$53,$L$50,P524),"")</f>
        <v>116.55716138590225</v>
      </c>
      <c r="S524" s="325">
        <f t="shared" si="322"/>
        <v>39.327815139946189</v>
      </c>
      <c r="T524" s="325">
        <f t="shared" si="323"/>
        <v>4.8929292921252344E-4</v>
      </c>
      <c r="U524" s="330">
        <f t="shared" si="324"/>
        <v>1.3413249631837967</v>
      </c>
      <c r="V524" s="338">
        <f t="shared" si="325"/>
        <v>1.3413249631837967</v>
      </c>
      <c r="W524" s="330">
        <f t="shared" si="326"/>
        <v>1.0825026615024491E-4</v>
      </c>
      <c r="X524" s="330">
        <f t="shared" si="327"/>
        <v>11.616763633432186</v>
      </c>
      <c r="Y524" s="330">
        <f t="shared" si="342"/>
        <v>13.809103944035799</v>
      </c>
      <c r="Z524" s="110">
        <f>IF(H524&gt;0, rate1(1,$L$52,$L$51,$L$54,U524,$L$53,$L$50,Y524),"")</f>
        <v>100.63660379818013</v>
      </c>
      <c r="AA524" s="338">
        <f t="shared" si="328"/>
        <v>55.216731583381844</v>
      </c>
      <c r="AB524" s="338">
        <f t="shared" si="329"/>
        <v>-1.9966210243375326E-6</v>
      </c>
      <c r="AC524" s="330">
        <f t="shared" si="330"/>
        <v>4.8929292921252344E-4</v>
      </c>
      <c r="AD524" s="330">
        <f t="shared" si="331"/>
        <v>-40.875309668153896</v>
      </c>
      <c r="AE524" s="330">
        <f t="shared" si="332"/>
        <v>-35754115.21148514</v>
      </c>
      <c r="AF524" s="330">
        <f t="shared" si="333"/>
        <v>684.32975847771399</v>
      </c>
      <c r="AG524" s="330">
        <f t="shared" si="334"/>
        <v>683.71370520523442</v>
      </c>
      <c r="AH524" s="330">
        <f t="shared" si="335"/>
        <v>1.3213636520072567</v>
      </c>
      <c r="AI524" s="330">
        <f t="shared" si="336"/>
        <v>4.197879593108417</v>
      </c>
      <c r="AJ524" s="330">
        <f t="shared" si="337"/>
        <v>15.533884781311407</v>
      </c>
      <c r="AK524" s="339">
        <f t="shared" si="338"/>
        <v>220.06046595293776</v>
      </c>
      <c r="AL524" s="44">
        <f t="shared" si="343"/>
        <v>4.4734229866502355</v>
      </c>
    </row>
    <row r="525" spans="2:38" ht="15" x14ac:dyDescent="0.15">
      <c r="B525" s="330">
        <f t="shared" si="309"/>
        <v>684.32975847771399</v>
      </c>
      <c r="C525" s="330">
        <f t="shared" si="310"/>
        <v>683.71370520523442</v>
      </c>
      <c r="D525" s="330">
        <f t="shared" si="311"/>
        <v>1.3213636520072567</v>
      </c>
      <c r="E525" s="330">
        <f t="shared" si="340"/>
        <v>134.48453738986524</v>
      </c>
      <c r="F525" s="330">
        <f t="shared" si="312"/>
        <v>134.48453738986524</v>
      </c>
      <c r="G525" s="330">
        <f t="shared" si="313"/>
        <v>83.669617171578807</v>
      </c>
      <c r="H525" s="315">
        <f t="shared" si="314"/>
        <v>0.02</v>
      </c>
      <c r="I525" s="330">
        <f t="shared" si="315"/>
        <v>0.49284261798366064</v>
      </c>
      <c r="J525" s="330">
        <f t="shared" si="339"/>
        <v>80</v>
      </c>
      <c r="K525" s="337">
        <f t="shared" si="316"/>
        <v>-1</v>
      </c>
      <c r="L525" s="325">
        <f t="shared" si="317"/>
        <v>1.3013636520072567</v>
      </c>
      <c r="M525" s="325">
        <f t="shared" si="318"/>
        <v>1.3113636520072567</v>
      </c>
      <c r="N525" s="330">
        <f t="shared" si="319"/>
        <v>-1.847497966031475E-2</v>
      </c>
      <c r="O525" s="330">
        <f t="shared" si="320"/>
        <v>2.0905400142112729E-3</v>
      </c>
      <c r="P525" s="334">
        <f t="shared" si="341"/>
        <v>13.331546368291638</v>
      </c>
      <c r="Q525" s="330">
        <f t="shared" si="321"/>
        <v>5.6135193315704441</v>
      </c>
      <c r="R525" s="279">
        <f>IF(H525&gt;0, rate1(1,$L$52,$L$51,$L$54,L525,$L$53,$L$50,P525),"")</f>
        <v>137.11907776515619</v>
      </c>
      <c r="S525" s="325">
        <f t="shared" si="322"/>
        <v>19.582983335615342</v>
      </c>
      <c r="T525" s="325">
        <f t="shared" si="323"/>
        <v>9.9418803357082084E-4</v>
      </c>
      <c r="U525" s="330">
        <f t="shared" si="324"/>
        <v>1.3213636520072567</v>
      </c>
      <c r="V525" s="338">
        <f t="shared" si="325"/>
        <v>1.3213636520072567</v>
      </c>
      <c r="W525" s="330">
        <f t="shared" si="326"/>
        <v>1.0505232546242915E-4</v>
      </c>
      <c r="X525" s="330">
        <f t="shared" si="327"/>
        <v>7.587068867017706</v>
      </c>
      <c r="Y525" s="330">
        <f t="shared" si="342"/>
        <v>13.535645013238906</v>
      </c>
      <c r="Z525" s="110">
        <f>IF(H525&gt;0, rate1(1,$L$52,$L$51,$L$54,U525,$L$53,$L$50,Y525),"")</f>
        <v>121.77539141647665</v>
      </c>
      <c r="AA525" s="338">
        <f t="shared" si="328"/>
        <v>29.80272718854394</v>
      </c>
      <c r="AB525" s="338">
        <f t="shared" si="329"/>
        <v>-3.6473048116156477E-6</v>
      </c>
      <c r="AC525" s="330">
        <f t="shared" si="330"/>
        <v>9.9418803357082084E-4</v>
      </c>
      <c r="AD525" s="330">
        <f t="shared" si="331"/>
        <v>-20.11691885705573</v>
      </c>
      <c r="AE525" s="330">
        <f t="shared" si="332"/>
        <v>27986.056217601541</v>
      </c>
      <c r="AF525" s="330">
        <f t="shared" si="333"/>
        <v>684.31028931002015</v>
      </c>
      <c r="AG525" s="330">
        <f t="shared" si="334"/>
        <v>683.71271101720083</v>
      </c>
      <c r="AH525" s="330">
        <f t="shared" si="335"/>
        <v>1.3013994781919904</v>
      </c>
      <c r="AI525" s="330">
        <f t="shared" si="336"/>
        <v>7.2505449261667767</v>
      </c>
      <c r="AJ525" s="330">
        <f t="shared" si="337"/>
        <v>15.535898821568676</v>
      </c>
      <c r="AK525" s="339">
        <f t="shared" si="338"/>
        <v>220.06083360156018</v>
      </c>
      <c r="AL525" s="44">
        <f t="shared" si="343"/>
        <v>4.4737588170176839</v>
      </c>
    </row>
    <row r="526" spans="2:38" ht="15" x14ac:dyDescent="0.15">
      <c r="B526" s="330">
        <f t="shared" si="309"/>
        <v>684.31028931002015</v>
      </c>
      <c r="C526" s="330">
        <f t="shared" si="310"/>
        <v>683.71271101720083</v>
      </c>
      <c r="D526" s="330">
        <f t="shared" si="311"/>
        <v>1.3013994781919904</v>
      </c>
      <c r="E526" s="330">
        <f t="shared" si="340"/>
        <v>134.48453738986524</v>
      </c>
      <c r="F526" s="330">
        <f t="shared" si="312"/>
        <v>134.48453738986524</v>
      </c>
      <c r="G526" s="330">
        <f t="shared" si="313"/>
        <v>79.877231506193155</v>
      </c>
      <c r="H526" s="315">
        <f t="shared" si="314"/>
        <v>0.02</v>
      </c>
      <c r="I526" s="330">
        <f t="shared" si="315"/>
        <v>0.47806263425545698</v>
      </c>
      <c r="J526" s="330">
        <f t="shared" si="339"/>
        <v>80</v>
      </c>
      <c r="K526" s="337">
        <f t="shared" si="316"/>
        <v>-1</v>
      </c>
      <c r="L526" s="325">
        <f t="shared" si="317"/>
        <v>1.2813994781919904</v>
      </c>
      <c r="M526" s="325">
        <f t="shared" si="318"/>
        <v>1.2913994781919904</v>
      </c>
      <c r="N526" s="330">
        <f t="shared" si="319"/>
        <v>-1.8196342475757854E-2</v>
      </c>
      <c r="O526" s="330">
        <f t="shared" si="320"/>
        <v>2.0905400142112729E-3</v>
      </c>
      <c r="P526" s="334">
        <f t="shared" si="341"/>
        <v>13.060471858366501</v>
      </c>
      <c r="Q526" s="330">
        <f t="shared" si="321"/>
        <v>1.7626095920787463</v>
      </c>
      <c r="R526" s="279">
        <f>IF(H526&gt;0, rate1(1,$L$52,$L$51,$L$54,L526,$L$53,$L$50,P526),"")</f>
        <v>156.9493431085906</v>
      </c>
      <c r="S526" s="325">
        <f t="shared" si="322"/>
        <v>5.3720264489075742</v>
      </c>
      <c r="T526" s="325">
        <f t="shared" si="323"/>
        <v>4.16199277117926E-3</v>
      </c>
      <c r="U526" s="330">
        <f t="shared" si="324"/>
        <v>1.3013994781919904</v>
      </c>
      <c r="V526" s="338">
        <f t="shared" si="325"/>
        <v>1.3013994781919904</v>
      </c>
      <c r="W526" s="330">
        <f t="shared" si="326"/>
        <v>1.0190188431891123E-4</v>
      </c>
      <c r="X526" s="330">
        <f t="shared" si="327"/>
        <v>3.6767510415399585</v>
      </c>
      <c r="Y526" s="330">
        <f t="shared" si="342"/>
        <v>13.263523496610514</v>
      </c>
      <c r="Z526" s="110">
        <f>IF(H526&gt;0, rate1(1,$L$52,$L$51,$L$54,U526,$L$53,$L$50,Y526),"")</f>
        <v>142.15314426869284</v>
      </c>
      <c r="AA526" s="338">
        <f t="shared" si="328"/>
        <v>12.372266587342432</v>
      </c>
      <c r="AB526" s="338">
        <f t="shared" si="329"/>
        <v>-8.9605606354963696E-6</v>
      </c>
      <c r="AC526" s="330">
        <f t="shared" si="330"/>
        <v>4.16199277117926E-3</v>
      </c>
      <c r="AD526" s="330">
        <f t="shared" si="331"/>
        <v>-4.8053903741724175</v>
      </c>
      <c r="AE526" s="330">
        <f t="shared" si="332"/>
        <v>5939.0968093196871</v>
      </c>
      <c r="AF526" s="330">
        <f t="shared" si="333"/>
        <v>684.28793097477319</v>
      </c>
      <c r="AG526" s="330">
        <f t="shared" si="334"/>
        <v>683.70854902442966</v>
      </c>
      <c r="AH526" s="330">
        <f t="shared" si="335"/>
        <v>1.2814324051520876</v>
      </c>
      <c r="AI526" s="330">
        <f t="shared" si="336"/>
        <v>26.518064292245224</v>
      </c>
      <c r="AJ526" s="330">
        <f t="shared" si="337"/>
        <v>15.543264950538743</v>
      </c>
      <c r="AK526" s="339">
        <f t="shared" si="338"/>
        <v>220.06144025187842</v>
      </c>
      <c r="AL526" s="44">
        <f t="shared" si="343"/>
        <v>4.4743388606117769</v>
      </c>
    </row>
    <row r="527" spans="2:38" ht="15" x14ac:dyDescent="0.15">
      <c r="B527" s="330">
        <f t="shared" si="309"/>
        <v>684.28793097477319</v>
      </c>
      <c r="C527" s="330">
        <f t="shared" si="310"/>
        <v>683.70854902442966</v>
      </c>
      <c r="D527" s="330">
        <f t="shared" si="311"/>
        <v>1.2814324051520876</v>
      </c>
      <c r="E527" s="330">
        <f t="shared" si="340"/>
        <v>134.48453738986524</v>
      </c>
      <c r="F527" s="330">
        <f t="shared" si="312"/>
        <v>134.48453738986524</v>
      </c>
      <c r="G527" s="330">
        <f t="shared" si="313"/>
        <v>76.200675627443516</v>
      </c>
      <c r="H527" s="315">
        <f t="shared" si="314"/>
        <v>0.02</v>
      </c>
      <c r="I527" s="330">
        <f t="shared" si="315"/>
        <v>0.46350556027482526</v>
      </c>
      <c r="J527" s="330">
        <f t="shared" si="339"/>
        <v>80</v>
      </c>
      <c r="K527" s="337">
        <f t="shared" si="316"/>
        <v>-1</v>
      </c>
      <c r="L527" s="325">
        <f t="shared" si="317"/>
        <v>1.2614324051520875</v>
      </c>
      <c r="M527" s="325">
        <f t="shared" si="318"/>
        <v>1.2714324051520876</v>
      </c>
      <c r="N527" s="330">
        <f t="shared" si="319"/>
        <v>-1.7917616855082308E-2</v>
      </c>
      <c r="O527" s="330">
        <f t="shared" si="320"/>
        <v>2.0905400142112729E-3</v>
      </c>
      <c r="P527" s="334">
        <f t="shared" si="341"/>
        <v>12.790759924185499</v>
      </c>
      <c r="Q527" s="330">
        <f t="shared" si="321"/>
        <v>-1.9715907822620125</v>
      </c>
      <c r="R527" s="279">
        <f>IF(H527&gt;0, rate1(1,$L$52,$L$51,$L$54,L527,$L$53,$L$50,P527),"")</f>
        <v>176.08462130295658</v>
      </c>
      <c r="S527" s="325">
        <f t="shared" si="322"/>
        <v>-5.3559543498216096</v>
      </c>
      <c r="T527" s="325">
        <f t="shared" si="323"/>
        <v>-2.8190285626556138E-3</v>
      </c>
      <c r="U527" s="330">
        <f t="shared" si="324"/>
        <v>1.2814324051520876</v>
      </c>
      <c r="V527" s="338">
        <f t="shared" si="325"/>
        <v>1.2814324051520876</v>
      </c>
      <c r="W527" s="330">
        <f t="shared" si="326"/>
        <v>9.8798957709700375E-5</v>
      </c>
      <c r="X527" s="330">
        <f t="shared" si="327"/>
        <v>-0.11595797165882971</v>
      </c>
      <c r="Y527" s="330">
        <f t="shared" si="342"/>
        <v>12.992753525445861</v>
      </c>
      <c r="Z527" s="110">
        <f>IF(H527&gt;0, rate1(1,$L$52,$L$51,$L$54,U527,$L$53,$L$50,Y527),"")</f>
        <v>161.80852383941024</v>
      </c>
      <c r="AA527" s="338">
        <f t="shared" si="328"/>
        <v>-0.34279993392590485</v>
      </c>
      <c r="AB527" s="338">
        <f t="shared" si="329"/>
        <v>7.3576826460547068E-5</v>
      </c>
      <c r="AC527" s="330">
        <f t="shared" si="330"/>
        <v>7.3576826460547068E-5</v>
      </c>
      <c r="AD527" s="330">
        <f t="shared" si="331"/>
        <v>-271.82471658687649</v>
      </c>
      <c r="AE527" s="330">
        <f t="shared" si="332"/>
        <v>-126084.2585901531</v>
      </c>
      <c r="AF527" s="330">
        <f t="shared" si="333"/>
        <v>684.26993978109169</v>
      </c>
      <c r="AG527" s="330">
        <f t="shared" si="334"/>
        <v>683.70847544760318</v>
      </c>
      <c r="AH527" s="330">
        <f t="shared" si="335"/>
        <v>1.2614623945628503</v>
      </c>
      <c r="AI527" s="330">
        <f t="shared" si="336"/>
        <v>0.41784924723185729</v>
      </c>
      <c r="AJ527" s="330">
        <f t="shared" si="337"/>
        <v>15.543381019774086</v>
      </c>
      <c r="AK527" s="339">
        <f t="shared" si="338"/>
        <v>220.063558441439</v>
      </c>
      <c r="AL527" s="44">
        <f t="shared" si="343"/>
        <v>4.4764603057551566</v>
      </c>
    </row>
    <row r="528" spans="2:38" ht="15" x14ac:dyDescent="0.15">
      <c r="B528" s="330">
        <f t="shared" si="309"/>
        <v>684.26993978109169</v>
      </c>
      <c r="C528" s="330">
        <f t="shared" si="310"/>
        <v>683.70847544760318</v>
      </c>
      <c r="D528" s="330">
        <f t="shared" si="311"/>
        <v>1.2614623945628503</v>
      </c>
      <c r="E528" s="330">
        <f t="shared" si="340"/>
        <v>134.48453738986524</v>
      </c>
      <c r="F528" s="330">
        <f t="shared" si="312"/>
        <v>134.48453738986524</v>
      </c>
      <c r="G528" s="330">
        <f t="shared" si="313"/>
        <v>91.414836225767857</v>
      </c>
      <c r="H528" s="315">
        <f t="shared" si="314"/>
        <v>0.08</v>
      </c>
      <c r="I528" s="330">
        <f t="shared" si="315"/>
        <v>0.44917146679081271</v>
      </c>
      <c r="J528" s="330">
        <f t="shared" si="339"/>
        <v>80</v>
      </c>
      <c r="K528" s="337">
        <f t="shared" si="316"/>
        <v>1</v>
      </c>
      <c r="L528" s="325">
        <f t="shared" si="317"/>
        <v>1.3414623945628503</v>
      </c>
      <c r="M528" s="325">
        <f t="shared" si="318"/>
        <v>1.3014623945628503</v>
      </c>
      <c r="N528" s="330">
        <f t="shared" si="319"/>
        <v>7.2445393274126912E-2</v>
      </c>
      <c r="O528" s="330">
        <f t="shared" si="320"/>
        <v>2.0905400142112729E-3</v>
      </c>
      <c r="P528" s="334">
        <f t="shared" si="341"/>
        <v>13.543037819218489</v>
      </c>
      <c r="Q528" s="330">
        <f t="shared" si="321"/>
        <v>3.6888877269612266</v>
      </c>
      <c r="R528" s="279">
        <f>IF(H528&gt;0, rate1(1,$L$52,$L$51,$L$54,L528,$L$53,$L$50,P528),"")</f>
        <v>121.21277129610964</v>
      </c>
      <c r="S528" s="325">
        <f t="shared" si="322"/>
        <v>14.557559444754974</v>
      </c>
      <c r="T528" s="325">
        <f t="shared" si="323"/>
        <v>-5.3435423661117656E-3</v>
      </c>
      <c r="U528" s="330">
        <f t="shared" si="324"/>
        <v>1.2614623945628503</v>
      </c>
      <c r="V528" s="338">
        <f t="shared" si="325"/>
        <v>1.2614623945628503</v>
      </c>
      <c r="W528" s="330">
        <f t="shared" si="326"/>
        <v>9.5743560714733889E-5</v>
      </c>
      <c r="X528" s="330">
        <f t="shared" si="327"/>
        <v>-3.7928273222600097</v>
      </c>
      <c r="Y528" s="330">
        <f t="shared" si="342"/>
        <v>12.723349593701801</v>
      </c>
      <c r="Z528" s="110">
        <f>IF(H528&gt;0, rate1(1,$L$52,$L$51,$L$54,U528,$L$53,$L$50,Y528),"")</f>
        <v>180.7775705213044</v>
      </c>
      <c r="AA528" s="338">
        <f t="shared" si="328"/>
        <v>-10.035985856841339</v>
      </c>
      <c r="AB528" s="338">
        <f t="shared" si="329"/>
        <v>8.6755784174352957E-6</v>
      </c>
      <c r="AC528" s="330">
        <f t="shared" si="330"/>
        <v>8.6755784174352957E-6</v>
      </c>
      <c r="AD528" s="330">
        <f t="shared" si="331"/>
        <v>9221.2871754146254</v>
      </c>
      <c r="AE528" s="330">
        <f t="shared" si="332"/>
        <v>230828798.40617654</v>
      </c>
      <c r="AF528" s="330">
        <f t="shared" si="333"/>
        <v>684.34237649878742</v>
      </c>
      <c r="AG528" s="330">
        <f t="shared" si="334"/>
        <v>683.70846677202474</v>
      </c>
      <c r="AH528" s="330">
        <f t="shared" si="335"/>
        <v>1.3403768841557095</v>
      </c>
      <c r="AI528" s="330">
        <f t="shared" si="336"/>
        <v>7.1573138083294865E-2</v>
      </c>
      <c r="AJ528" s="330">
        <f t="shared" si="337"/>
        <v>15.543400901201332</v>
      </c>
      <c r="AK528" s="339">
        <f t="shared" si="338"/>
        <v>220.06359028183394</v>
      </c>
      <c r="AL528" s="44">
        <f t="shared" si="343"/>
        <v>4.4764937336949355</v>
      </c>
    </row>
    <row r="529" spans="2:38" ht="15" x14ac:dyDescent="0.15">
      <c r="B529" s="330">
        <f t="shared" si="309"/>
        <v>684.34237649878742</v>
      </c>
      <c r="C529" s="330">
        <f t="shared" si="310"/>
        <v>683.70846677202474</v>
      </c>
      <c r="D529" s="330">
        <f t="shared" si="311"/>
        <v>1.3403768841557095</v>
      </c>
      <c r="E529" s="330">
        <f t="shared" si="340"/>
        <v>134.48453738986524</v>
      </c>
      <c r="F529" s="330">
        <f t="shared" si="312"/>
        <v>134.48453738986524</v>
      </c>
      <c r="G529" s="330">
        <f t="shared" si="313"/>
        <v>87.391194798185523</v>
      </c>
      <c r="H529" s="315">
        <f t="shared" si="314"/>
        <v>0.02</v>
      </c>
      <c r="I529" s="330">
        <f t="shared" si="315"/>
        <v>0.50712778141014503</v>
      </c>
      <c r="J529" s="330">
        <f t="shared" si="339"/>
        <v>80</v>
      </c>
      <c r="K529" s="337">
        <f t="shared" si="316"/>
        <v>-1</v>
      </c>
      <c r="L529" s="325">
        <f t="shared" si="317"/>
        <v>1.3203768841557095</v>
      </c>
      <c r="M529" s="325">
        <f t="shared" si="318"/>
        <v>1.3303768841557095</v>
      </c>
      <c r="N529" s="330">
        <f t="shared" si="319"/>
        <v>-1.8740300095676288E-2</v>
      </c>
      <c r="O529" s="330">
        <f t="shared" si="320"/>
        <v>2.0905400142112729E-3</v>
      </c>
      <c r="P529" s="334">
        <f t="shared" si="341"/>
        <v>13.590998934147269</v>
      </c>
      <c r="Q529" s="330">
        <f t="shared" si="321"/>
        <v>9.391658560140101</v>
      </c>
      <c r="R529" s="279">
        <f>IF(H529&gt;0, rate1(1,$L$52,$L$51,$L$54,L529,$L$53,$L$50,P529),"")</f>
        <v>117.55095218276939</v>
      </c>
      <c r="S529" s="325">
        <f t="shared" si="322"/>
        <v>38.217093879595787</v>
      </c>
      <c r="T529" s="325">
        <f t="shared" si="323"/>
        <v>5.0354012476913537E-4</v>
      </c>
      <c r="U529" s="330">
        <f t="shared" si="324"/>
        <v>1.3403768841557095</v>
      </c>
      <c r="V529" s="338">
        <f t="shared" si="325"/>
        <v>1.3403768841557095</v>
      </c>
      <c r="W529" s="330">
        <f t="shared" si="326"/>
        <v>1.0809729272498458E-4</v>
      </c>
      <c r="X529" s="330">
        <f t="shared" si="327"/>
        <v>11.422630471465837</v>
      </c>
      <c r="Y529" s="330">
        <f t="shared" si="342"/>
        <v>13.796084855333904</v>
      </c>
      <c r="Z529" s="110">
        <f>IF(H529&gt;0, rate1(1,$L$52,$L$51,$L$54,U529,$L$53,$L$50,Y529),"")</f>
        <v>101.65849149287027</v>
      </c>
      <c r="AA529" s="338">
        <f t="shared" si="328"/>
        <v>53.748207086716754</v>
      </c>
      <c r="AB529" s="338">
        <f t="shared" si="329"/>
        <v>-2.0493074304359823E-6</v>
      </c>
      <c r="AC529" s="330">
        <f t="shared" si="330"/>
        <v>5.0354012476913537E-4</v>
      </c>
      <c r="AD529" s="330">
        <f t="shared" si="331"/>
        <v>-39.718781118326298</v>
      </c>
      <c r="AE529" s="330">
        <f t="shared" si="332"/>
        <v>-36160570.2399159</v>
      </c>
      <c r="AF529" s="330">
        <f t="shared" si="333"/>
        <v>684.32313265856692</v>
      </c>
      <c r="AG529" s="330">
        <f t="shared" si="334"/>
        <v>683.70796323189995</v>
      </c>
      <c r="AH529" s="330">
        <f t="shared" si="335"/>
        <v>1.3204154378097754</v>
      </c>
      <c r="AI529" s="330">
        <f t="shared" si="336"/>
        <v>4.2835903531111024</v>
      </c>
      <c r="AJ529" s="330">
        <f t="shared" si="337"/>
        <v>15.544590787410529</v>
      </c>
      <c r="AK529" s="339">
        <f t="shared" si="338"/>
        <v>220.06359682468064</v>
      </c>
      <c r="AL529" s="44">
        <f t="shared" si="343"/>
        <v>4.4764994595459822</v>
      </c>
    </row>
    <row r="530" spans="2:38" ht="15" x14ac:dyDescent="0.15">
      <c r="B530" s="330">
        <f t="shared" si="309"/>
        <v>684.32313265856692</v>
      </c>
      <c r="C530" s="330">
        <f t="shared" si="310"/>
        <v>683.70796323189995</v>
      </c>
      <c r="D530" s="330">
        <f t="shared" si="311"/>
        <v>1.3204154378097754</v>
      </c>
      <c r="E530" s="330">
        <f t="shared" si="340"/>
        <v>134.48453738986524</v>
      </c>
      <c r="F530" s="330">
        <f t="shared" si="312"/>
        <v>134.48453738986524</v>
      </c>
      <c r="G530" s="330">
        <f t="shared" si="313"/>
        <v>83.486836179775835</v>
      </c>
      <c r="H530" s="315">
        <f t="shared" si="314"/>
        <v>0.02</v>
      </c>
      <c r="I530" s="330">
        <f t="shared" si="315"/>
        <v>0.49213554133357323</v>
      </c>
      <c r="J530" s="330">
        <f t="shared" si="339"/>
        <v>80</v>
      </c>
      <c r="K530" s="337">
        <f t="shared" si="316"/>
        <v>-1</v>
      </c>
      <c r="L530" s="325">
        <f t="shared" si="317"/>
        <v>1.3004154378097754</v>
      </c>
      <c r="M530" s="325">
        <f t="shared" si="318"/>
        <v>1.3104154378097754</v>
      </c>
      <c r="N530" s="330">
        <f t="shared" si="319"/>
        <v>-1.8461746652134625E-2</v>
      </c>
      <c r="O530" s="330">
        <f t="shared" si="320"/>
        <v>2.0905400142112729E-3</v>
      </c>
      <c r="P530" s="334">
        <f t="shared" si="341"/>
        <v>13.318639977496687</v>
      </c>
      <c r="Q530" s="330">
        <f t="shared" si="321"/>
        <v>5.4279386133019898</v>
      </c>
      <c r="R530" s="279">
        <f>IF(H530&gt;0, rate1(1,$L$52,$L$51,$L$54,L530,$L$53,$L$50,P530),"")</f>
        <v>138.07724792938953</v>
      </c>
      <c r="S530" s="325">
        <f t="shared" si="322"/>
        <v>18.80417656483699</v>
      </c>
      <c r="T530" s="325">
        <f t="shared" si="323"/>
        <v>1.036933473721909E-3</v>
      </c>
      <c r="U530" s="330">
        <f t="shared" si="324"/>
        <v>1.3204154378097754</v>
      </c>
      <c r="V530" s="338">
        <f t="shared" si="325"/>
        <v>1.3204154378097754</v>
      </c>
      <c r="W530" s="330">
        <f t="shared" si="326"/>
        <v>1.0490160788290126E-4</v>
      </c>
      <c r="X530" s="330">
        <f t="shared" si="327"/>
        <v>7.3986459786584788</v>
      </c>
      <c r="Y530" s="330">
        <f t="shared" si="342"/>
        <v>13.522689135947301</v>
      </c>
      <c r="Z530" s="110">
        <f>IF(H530&gt;0, rate1(1,$L$52,$L$51,$L$54,U530,$L$53,$L$50,Y530),"")</f>
        <v>122.76021496240998</v>
      </c>
      <c r="AA530" s="338">
        <f t="shared" si="328"/>
        <v>28.829434404380603</v>
      </c>
      <c r="AB530" s="338">
        <f t="shared" si="329"/>
        <v>-3.769448072806999E-6</v>
      </c>
      <c r="AC530" s="330">
        <f t="shared" si="330"/>
        <v>1.036933473721909E-3</v>
      </c>
      <c r="AD530" s="330">
        <f t="shared" si="331"/>
        <v>-19.287640438699658</v>
      </c>
      <c r="AE530" s="330">
        <f t="shared" si="332"/>
        <v>26525.791418482942</v>
      </c>
      <c r="AF530" s="330">
        <f t="shared" si="333"/>
        <v>684.3036339784411</v>
      </c>
      <c r="AG530" s="330">
        <f t="shared" si="334"/>
        <v>683.7069262984262</v>
      </c>
      <c r="AH530" s="330">
        <f t="shared" si="335"/>
        <v>1.3004511271250592</v>
      </c>
      <c r="AI530" s="330">
        <f t="shared" si="336"/>
        <v>7.5098069325091128</v>
      </c>
      <c r="AJ530" s="330">
        <f t="shared" si="337"/>
        <v>15.546676844891781</v>
      </c>
      <c r="AK530" s="339">
        <f t="shared" si="338"/>
        <v>220.06397117275964</v>
      </c>
      <c r="AL530" s="44">
        <f t="shared" si="343"/>
        <v>4.4768421467742314</v>
      </c>
    </row>
    <row r="531" spans="2:38" ht="15" x14ac:dyDescent="0.15">
      <c r="B531" s="330">
        <f t="shared" si="309"/>
        <v>684.3036339784411</v>
      </c>
      <c r="C531" s="330">
        <f t="shared" si="310"/>
        <v>683.7069262984262</v>
      </c>
      <c r="D531" s="330">
        <f t="shared" si="311"/>
        <v>1.3004511271250592</v>
      </c>
      <c r="E531" s="330">
        <f t="shared" si="340"/>
        <v>134.48453738986524</v>
      </c>
      <c r="F531" s="330">
        <f t="shared" si="312"/>
        <v>134.48453738986524</v>
      </c>
      <c r="G531" s="330">
        <f t="shared" si="313"/>
        <v>79.699992344299986</v>
      </c>
      <c r="H531" s="315">
        <f t="shared" si="314"/>
        <v>0.02</v>
      </c>
      <c r="I531" s="330">
        <f t="shared" si="315"/>
        <v>0.47736614401192129</v>
      </c>
      <c r="J531" s="330">
        <f t="shared" si="339"/>
        <v>80</v>
      </c>
      <c r="K531" s="337">
        <f t="shared" si="316"/>
        <v>-1</v>
      </c>
      <c r="L531" s="325">
        <f t="shared" si="317"/>
        <v>1.2804511271250592</v>
      </c>
      <c r="M531" s="325">
        <f t="shared" si="318"/>
        <v>1.2904511271250592</v>
      </c>
      <c r="N531" s="330">
        <f t="shared" si="319"/>
        <v>-1.8183105279155454E-2</v>
      </c>
      <c r="O531" s="330">
        <f t="shared" si="320"/>
        <v>2.0905400142112729E-3</v>
      </c>
      <c r="P531" s="334">
        <f t="shared" si="341"/>
        <v>13.047629859671888</v>
      </c>
      <c r="Q531" s="330">
        <f t="shared" si="321"/>
        <v>1.5826124695876871</v>
      </c>
      <c r="R531" s="279">
        <f>IF(H531&gt;0, rate1(1,$L$52,$L$51,$L$54,L531,$L$53,$L$50,P531),"")</f>
        <v>157.87369287211928</v>
      </c>
      <c r="S531" s="325">
        <f t="shared" si="322"/>
        <v>4.7951956412109675</v>
      </c>
      <c r="T531" s="325">
        <f t="shared" si="323"/>
        <v>4.7910850976192638E-3</v>
      </c>
      <c r="U531" s="330">
        <f t="shared" si="324"/>
        <v>1.3004511271250592</v>
      </c>
      <c r="V531" s="338">
        <f t="shared" si="325"/>
        <v>1.3004511271250592</v>
      </c>
      <c r="W531" s="330">
        <f t="shared" si="326"/>
        <v>1.0175342329521442E-4</v>
      </c>
      <c r="X531" s="330">
        <f t="shared" si="327"/>
        <v>3.4939544653982324</v>
      </c>
      <c r="Y531" s="330">
        <f t="shared" si="342"/>
        <v>13.250631493962974</v>
      </c>
      <c r="Z531" s="110">
        <f>IF(H531&gt;0, rate1(1,$L$52,$L$51,$L$54,U531,$L$53,$L$50,Y531),"")</f>
        <v>143.1028027833338</v>
      </c>
      <c r="AA531" s="338">
        <f t="shared" si="328"/>
        <v>11.679133327294293</v>
      </c>
      <c r="AB531" s="338">
        <f t="shared" si="329"/>
        <v>-9.5282473002886516E-6</v>
      </c>
      <c r="AC531" s="330">
        <f t="shared" si="330"/>
        <v>4.7910850976192638E-3</v>
      </c>
      <c r="AD531" s="330">
        <f t="shared" si="331"/>
        <v>-4.1744196966858702</v>
      </c>
      <c r="AE531" s="330">
        <f t="shared" si="332"/>
        <v>5186.4010236109652</v>
      </c>
      <c r="AF531" s="330">
        <f t="shared" si="333"/>
        <v>684.28065978806433</v>
      </c>
      <c r="AG531" s="330">
        <f t="shared" si="334"/>
        <v>683.70213521332857</v>
      </c>
      <c r="AH531" s="330">
        <f t="shared" si="335"/>
        <v>1.2804839154355423</v>
      </c>
      <c r="AI531" s="330">
        <f t="shared" si="336"/>
        <v>30.347583631302872</v>
      </c>
      <c r="AJ531" s="330">
        <f t="shared" si="337"/>
        <v>15.55510672923381</v>
      </c>
      <c r="AK531" s="339">
        <f t="shared" si="338"/>
        <v>220.06459814278074</v>
      </c>
      <c r="AL531" s="44">
        <f t="shared" si="343"/>
        <v>4.4774429313288318</v>
      </c>
    </row>
    <row r="532" spans="2:38" ht="15" x14ac:dyDescent="0.15">
      <c r="B532" s="330">
        <f t="shared" si="309"/>
        <v>684.28065978806433</v>
      </c>
      <c r="C532" s="330">
        <f t="shared" si="310"/>
        <v>683.70213521332857</v>
      </c>
      <c r="D532" s="330">
        <f t="shared" si="311"/>
        <v>1.2804839154355423</v>
      </c>
      <c r="E532" s="330">
        <f t="shared" si="340"/>
        <v>134.48453738986524</v>
      </c>
      <c r="F532" s="330">
        <f t="shared" si="312"/>
        <v>134.48453738986524</v>
      </c>
      <c r="G532" s="330">
        <f t="shared" si="313"/>
        <v>76.028894244239808</v>
      </c>
      <c r="H532" s="315">
        <f t="shared" si="314"/>
        <v>0.02</v>
      </c>
      <c r="I532" s="330">
        <f t="shared" si="315"/>
        <v>0.46281965978860173</v>
      </c>
      <c r="J532" s="330">
        <f t="shared" si="339"/>
        <v>80</v>
      </c>
      <c r="K532" s="337">
        <f t="shared" si="316"/>
        <v>-1</v>
      </c>
      <c r="L532" s="325">
        <f t="shared" si="317"/>
        <v>1.2604839154355423</v>
      </c>
      <c r="M532" s="325">
        <f t="shared" si="318"/>
        <v>1.2704839154355423</v>
      </c>
      <c r="N532" s="330">
        <f t="shared" si="319"/>
        <v>-1.7904375444217413E-2</v>
      </c>
      <c r="O532" s="330">
        <f t="shared" si="320"/>
        <v>2.0905400142112729E-3</v>
      </c>
      <c r="P532" s="334">
        <f t="shared" si="341"/>
        <v>12.777983011408459</v>
      </c>
      <c r="Q532" s="330">
        <f t="shared" si="321"/>
        <v>-2.1460883323082101</v>
      </c>
      <c r="R532" s="279">
        <f>IF(H532&gt;0, rate1(1,$L$52,$L$51,$L$54,L532,$L$53,$L$50,P532),"")</f>
        <v>176.97682941050019</v>
      </c>
      <c r="S532" s="325">
        <f t="shared" si="322"/>
        <v>-5.800597064388783</v>
      </c>
      <c r="T532" s="325">
        <f t="shared" si="323"/>
        <v>-2.6327652226263171E-3</v>
      </c>
      <c r="U532" s="330">
        <f t="shared" si="324"/>
        <v>1.2804839154355423</v>
      </c>
      <c r="V532" s="338">
        <f t="shared" si="325"/>
        <v>1.2804839154355423</v>
      </c>
      <c r="W532" s="330">
        <f t="shared" si="326"/>
        <v>9.8652753955486006E-5</v>
      </c>
      <c r="X532" s="330">
        <f t="shared" si="327"/>
        <v>-0.29321224537537205</v>
      </c>
      <c r="Y532" s="330">
        <f t="shared" si="342"/>
        <v>12.979926077571049</v>
      </c>
      <c r="Z532" s="110">
        <f>IF(H532&gt;0, rate1(1,$L$52,$L$51,$L$54,U532,$L$53,$L$50,Y532),"")</f>
        <v>162.72478670218399</v>
      </c>
      <c r="AA532" s="338">
        <f t="shared" si="328"/>
        <v>-0.86192585460607296</v>
      </c>
      <c r="AB532" s="338">
        <f t="shared" si="329"/>
        <v>5.2984254830253666E-5</v>
      </c>
      <c r="AC532" s="330">
        <f t="shared" si="330"/>
        <v>5.2984254830253666E-5</v>
      </c>
      <c r="AD532" s="330">
        <f t="shared" si="331"/>
        <v>-377.47062904016025</v>
      </c>
      <c r="AE532" s="330">
        <f t="shared" si="332"/>
        <v>-154125.04742720432</v>
      </c>
      <c r="AF532" s="330">
        <f t="shared" si="333"/>
        <v>684.26270242836529</v>
      </c>
      <c r="AG532" s="330">
        <f t="shared" si="334"/>
        <v>683.70208222907377</v>
      </c>
      <c r="AH532" s="330">
        <f t="shared" si="335"/>
        <v>1.2605137643310165</v>
      </c>
      <c r="AI532" s="330">
        <f t="shared" si="336"/>
        <v>0.2993852641995069</v>
      </c>
      <c r="AJ532" s="330">
        <f t="shared" si="337"/>
        <v>15.555189891807199</v>
      </c>
      <c r="AK532" s="339">
        <f t="shared" si="338"/>
        <v>220.06701684496383</v>
      </c>
      <c r="AL532" s="44">
        <f t="shared" si="343"/>
        <v>4.4798707380193363</v>
      </c>
    </row>
    <row r="533" spans="2:38" ht="15" x14ac:dyDescent="0.15">
      <c r="B533" s="330">
        <f t="shared" si="309"/>
        <v>684.26270242836529</v>
      </c>
      <c r="C533" s="330">
        <f t="shared" si="310"/>
        <v>683.70208222907377</v>
      </c>
      <c r="D533" s="330">
        <f t="shared" si="311"/>
        <v>1.2605137643310165</v>
      </c>
      <c r="E533" s="330">
        <f t="shared" si="340"/>
        <v>134.48453738986524</v>
      </c>
      <c r="F533" s="330">
        <f t="shared" si="312"/>
        <v>134.48453738986524</v>
      </c>
      <c r="G533" s="330">
        <f t="shared" si="313"/>
        <v>91.220692231252116</v>
      </c>
      <c r="H533" s="315">
        <f t="shared" si="314"/>
        <v>0.08</v>
      </c>
      <c r="I533" s="330">
        <f t="shared" si="315"/>
        <v>0.44849615943321625</v>
      </c>
      <c r="J533" s="330">
        <f t="shared" si="339"/>
        <v>80</v>
      </c>
      <c r="K533" s="337">
        <f t="shared" si="316"/>
        <v>1</v>
      </c>
      <c r="L533" s="325">
        <f t="shared" si="317"/>
        <v>1.3405137643310165</v>
      </c>
      <c r="M533" s="325">
        <f t="shared" si="318"/>
        <v>1.3005137643310165</v>
      </c>
      <c r="N533" s="330">
        <f t="shared" si="319"/>
        <v>7.2391690936579822E-2</v>
      </c>
      <c r="O533" s="330">
        <f t="shared" si="320"/>
        <v>2.0905400142112729E-3</v>
      </c>
      <c r="P533" s="334">
        <f t="shared" si="341"/>
        <v>13.530079315802384</v>
      </c>
      <c r="Q533" s="330">
        <f t="shared" si="321"/>
        <v>3.5060196937230899</v>
      </c>
      <c r="R533" s="279">
        <f>IF(H533&gt;0, rate1(1,$L$52,$L$51,$L$54,L533,$L$53,$L$50,P533),"")</f>
        <v>122.19864234732509</v>
      </c>
      <c r="S533" s="325">
        <f t="shared" si="322"/>
        <v>13.724277343181166</v>
      </c>
      <c r="T533" s="325">
        <f t="shared" si="323"/>
        <v>-5.6892575494964298E-3</v>
      </c>
      <c r="U533" s="330">
        <f t="shared" si="324"/>
        <v>1.2605137643310165</v>
      </c>
      <c r="V533" s="338">
        <f t="shared" si="325"/>
        <v>1.2605137643310165</v>
      </c>
      <c r="W533" s="330">
        <f t="shared" si="326"/>
        <v>9.5599614948760347E-5</v>
      </c>
      <c r="X533" s="330">
        <f t="shared" si="327"/>
        <v>-3.9646233519682568</v>
      </c>
      <c r="Y533" s="330">
        <f t="shared" si="342"/>
        <v>12.710587398324002</v>
      </c>
      <c r="Z533" s="110">
        <f>IF(H533&gt;0, rate1(1,$L$52,$L$51,$L$54,U533,$L$53,$L$50,Y533),"")</f>
        <v>181.66208817585405</v>
      </c>
      <c r="AA533" s="338">
        <f t="shared" si="328"/>
        <v>-10.439486764680057</v>
      </c>
      <c r="AB533" s="338">
        <f t="shared" si="329"/>
        <v>8.3569846196184747E-6</v>
      </c>
      <c r="AC533" s="330">
        <f t="shared" si="330"/>
        <v>8.3569846196184747E-6</v>
      </c>
      <c r="AD533" s="330">
        <f t="shared" si="331"/>
        <v>9572.8308285019048</v>
      </c>
      <c r="AE533" s="330">
        <f t="shared" si="332"/>
        <v>324424532.23246062</v>
      </c>
      <c r="AF533" s="330">
        <f t="shared" si="333"/>
        <v>684.33508576231725</v>
      </c>
      <c r="AG533" s="330">
        <f t="shared" si="334"/>
        <v>683.70207387208916</v>
      </c>
      <c r="AH533" s="330">
        <f t="shared" si="335"/>
        <v>1.3394273280043856</v>
      </c>
      <c r="AI533" s="330">
        <f t="shared" si="336"/>
        <v>6.8388522647129121E-2</v>
      </c>
      <c r="AJ533" s="330">
        <f t="shared" si="337"/>
        <v>15.555208888619045</v>
      </c>
      <c r="AK533" s="339">
        <f t="shared" si="338"/>
        <v>220.06703960689441</v>
      </c>
      <c r="AL533" s="44">
        <f t="shared" si="343"/>
        <v>4.4798946888404725</v>
      </c>
    </row>
    <row r="534" spans="2:38" ht="15" x14ac:dyDescent="0.15">
      <c r="B534" s="330">
        <f t="shared" si="309"/>
        <v>684.33508576231725</v>
      </c>
      <c r="C534" s="330">
        <f t="shared" si="310"/>
        <v>683.70207387208916</v>
      </c>
      <c r="D534" s="330">
        <f t="shared" si="311"/>
        <v>1.3394273280043856</v>
      </c>
      <c r="E534" s="330">
        <f t="shared" si="340"/>
        <v>134.48453738986524</v>
      </c>
      <c r="F534" s="330">
        <f t="shared" si="312"/>
        <v>134.48453738986524</v>
      </c>
      <c r="G534" s="330">
        <f t="shared" si="313"/>
        <v>87.202765451902991</v>
      </c>
      <c r="H534" s="315">
        <f t="shared" si="314"/>
        <v>0.02</v>
      </c>
      <c r="I534" s="330">
        <f t="shared" si="315"/>
        <v>0.5064095121824721</v>
      </c>
      <c r="J534" s="330">
        <f t="shared" si="339"/>
        <v>80</v>
      </c>
      <c r="K534" s="337">
        <f t="shared" si="316"/>
        <v>-1</v>
      </c>
      <c r="L534" s="325">
        <f t="shared" si="317"/>
        <v>1.3194273280043856</v>
      </c>
      <c r="M534" s="325">
        <f t="shared" si="318"/>
        <v>1.3294273280043856</v>
      </c>
      <c r="N534" s="330">
        <f t="shared" si="319"/>
        <v>-1.8727050532031386E-2</v>
      </c>
      <c r="O534" s="330">
        <f t="shared" si="320"/>
        <v>2.0905400142112729E-3</v>
      </c>
      <c r="P534" s="334">
        <f t="shared" si="341"/>
        <v>13.57801172589471</v>
      </c>
      <c r="Q534" s="330">
        <f t="shared" si="321"/>
        <v>9.20038532795229</v>
      </c>
      <c r="R534" s="279">
        <f>IF(H534&gt;0, rate1(1,$L$52,$L$51,$L$54,L534,$L$53,$L$50,P534),"")</f>
        <v>118.54454600379275</v>
      </c>
      <c r="S534" s="325">
        <f t="shared" si="322"/>
        <v>37.124956575732739</v>
      </c>
      <c r="T534" s="325">
        <f t="shared" si="323"/>
        <v>5.1839648561990102E-4</v>
      </c>
      <c r="U534" s="330">
        <f t="shared" si="324"/>
        <v>1.3394273280043856</v>
      </c>
      <c r="V534" s="338">
        <f t="shared" si="325"/>
        <v>1.3394273280043856</v>
      </c>
      <c r="W534" s="330">
        <f t="shared" si="326"/>
        <v>1.0794418938164796E-4</v>
      </c>
      <c r="X534" s="330">
        <f t="shared" si="327"/>
        <v>11.228469923762333</v>
      </c>
      <c r="Y534" s="330">
        <f t="shared" si="342"/>
        <v>13.783048565204037</v>
      </c>
      <c r="Z534" s="110">
        <f>IF(H534&gt;0, rate1(1,$L$52,$L$51,$L$54,U534,$L$53,$L$50,Y534),"")</f>
        <v>102.6801546987257</v>
      </c>
      <c r="AA534" s="338">
        <f t="shared" si="328"/>
        <v>52.308899244428822</v>
      </c>
      <c r="AB534" s="338">
        <f t="shared" si="329"/>
        <v>-2.103810274069925E-6</v>
      </c>
      <c r="AC534" s="330">
        <f t="shared" si="330"/>
        <v>5.1839648561990102E-4</v>
      </c>
      <c r="AD534" s="330">
        <f t="shared" si="331"/>
        <v>-38.580508461749901</v>
      </c>
      <c r="AE534" s="330">
        <f t="shared" si="332"/>
        <v>-36493015.727426574</v>
      </c>
      <c r="AF534" s="330">
        <f t="shared" si="333"/>
        <v>684.31584031529962</v>
      </c>
      <c r="AG534" s="330">
        <f t="shared" si="334"/>
        <v>683.70155547560353</v>
      </c>
      <c r="AH534" s="330">
        <f t="shared" si="335"/>
        <v>1.3194657462002026</v>
      </c>
      <c r="AI534" s="330">
        <f t="shared" si="336"/>
        <v>4.3730100042166029</v>
      </c>
      <c r="AJ534" s="330">
        <f t="shared" si="337"/>
        <v>15.556423613620217</v>
      </c>
      <c r="AK534" s="339">
        <f t="shared" si="338"/>
        <v>220.06704584534279</v>
      </c>
      <c r="AL534" s="44">
        <f t="shared" si="343"/>
        <v>4.4799001599222841</v>
      </c>
    </row>
    <row r="535" spans="2:38" ht="15" x14ac:dyDescent="0.15">
      <c r="B535" s="330">
        <f t="shared" si="309"/>
        <v>684.31584031529962</v>
      </c>
      <c r="C535" s="330">
        <f t="shared" si="310"/>
        <v>683.70155547560353</v>
      </c>
      <c r="D535" s="330">
        <f t="shared" si="311"/>
        <v>1.3194657462002026</v>
      </c>
      <c r="E535" s="330">
        <f t="shared" si="340"/>
        <v>134.48453738986524</v>
      </c>
      <c r="F535" s="330">
        <f t="shared" si="312"/>
        <v>134.48453738986524</v>
      </c>
      <c r="G535" s="330">
        <f t="shared" si="313"/>
        <v>83.304037394995746</v>
      </c>
      <c r="H535" s="315">
        <f t="shared" si="314"/>
        <v>0.02</v>
      </c>
      <c r="I535" s="330">
        <f t="shared" si="315"/>
        <v>0.49142787175687774</v>
      </c>
      <c r="J535" s="330">
        <f t="shared" si="339"/>
        <v>80</v>
      </c>
      <c r="K535" s="337">
        <f t="shared" si="316"/>
        <v>-1</v>
      </c>
      <c r="L535" s="325">
        <f t="shared" si="317"/>
        <v>1.2994657462002026</v>
      </c>
      <c r="M535" s="325">
        <f t="shared" si="318"/>
        <v>1.3094657462002026</v>
      </c>
      <c r="N535" s="330">
        <f t="shared" si="319"/>
        <v>-1.8448492917162884E-2</v>
      </c>
      <c r="O535" s="330">
        <f t="shared" si="320"/>
        <v>2.0905400142112729E-3</v>
      </c>
      <c r="P535" s="334">
        <f t="shared" si="341"/>
        <v>13.30571661563593</v>
      </c>
      <c r="Q535" s="330">
        <f t="shared" si="321"/>
        <v>5.2423377467549841</v>
      </c>
      <c r="R535" s="279">
        <f>IF(H535&gt;0, rate1(1,$L$52,$L$51,$L$54,L535,$L$53,$L$50,P535),"")</f>
        <v>139.03525448243428</v>
      </c>
      <c r="S535" s="325">
        <f t="shared" si="322"/>
        <v>18.036056077520993</v>
      </c>
      <c r="T535" s="325">
        <f t="shared" si="323"/>
        <v>1.0829086751777952E-3</v>
      </c>
      <c r="U535" s="330">
        <f t="shared" si="324"/>
        <v>1.3194657462002026</v>
      </c>
      <c r="V535" s="338">
        <f t="shared" si="325"/>
        <v>1.3194657462002026</v>
      </c>
      <c r="W535" s="330">
        <f t="shared" si="326"/>
        <v>1.0475076391802673E-4</v>
      </c>
      <c r="X535" s="330">
        <f t="shared" si="327"/>
        <v>7.210200566459477</v>
      </c>
      <c r="Y535" s="330">
        <f t="shared" si="342"/>
        <v>13.509716186489154</v>
      </c>
      <c r="Z535" s="110">
        <f>IF(H535&gt;0, rate1(1,$L$52,$L$51,$L$54,U535,$L$53,$L$50,Y535),"")</f>
        <v>123.74485005302715</v>
      </c>
      <c r="AA535" s="338">
        <f t="shared" si="328"/>
        <v>27.871588879363969</v>
      </c>
      <c r="AB535" s="338">
        <f t="shared" si="329"/>
        <v>-3.8981976238282684E-6</v>
      </c>
      <c r="AC535" s="330">
        <f t="shared" si="330"/>
        <v>1.0829086751777952E-3</v>
      </c>
      <c r="AD535" s="330">
        <f t="shared" si="331"/>
        <v>-18.468778077446224</v>
      </c>
      <c r="AE535" s="330">
        <f t="shared" si="332"/>
        <v>25119.17263076195</v>
      </c>
      <c r="AF535" s="330">
        <f t="shared" si="333"/>
        <v>684.29630891370732</v>
      </c>
      <c r="AG535" s="330">
        <f t="shared" si="334"/>
        <v>683.7004725669284</v>
      </c>
      <c r="AH535" s="330">
        <f t="shared" si="335"/>
        <v>1.2995012983507213</v>
      </c>
      <c r="AI535" s="330">
        <f t="shared" si="336"/>
        <v>7.7887344415556834</v>
      </c>
      <c r="AJ535" s="330">
        <f t="shared" si="337"/>
        <v>15.558587150965094</v>
      </c>
      <c r="AK535" s="339">
        <f t="shared" si="338"/>
        <v>220.06742718390851</v>
      </c>
      <c r="AL535" s="44">
        <f t="shared" si="343"/>
        <v>4.4802500007226218</v>
      </c>
    </row>
    <row r="536" spans="2:38" ht="15" x14ac:dyDescent="0.15">
      <c r="B536" s="330">
        <f t="shared" si="309"/>
        <v>684.29630891370732</v>
      </c>
      <c r="C536" s="330">
        <f t="shared" si="310"/>
        <v>683.7004725669284</v>
      </c>
      <c r="D536" s="330">
        <f t="shared" si="311"/>
        <v>1.2995012983507213</v>
      </c>
      <c r="E536" s="330">
        <f t="shared" si="340"/>
        <v>134.48453738986524</v>
      </c>
      <c r="F536" s="330">
        <f t="shared" si="312"/>
        <v>134.48453738986524</v>
      </c>
      <c r="G536" s="330">
        <f t="shared" si="313"/>
        <v>79.522739985733566</v>
      </c>
      <c r="H536" s="315">
        <f t="shared" si="314"/>
        <v>0.02</v>
      </c>
      <c r="I536" s="330">
        <f t="shared" si="315"/>
        <v>0.47666907742313924</v>
      </c>
      <c r="J536" s="330">
        <f t="shared" si="339"/>
        <v>80</v>
      </c>
      <c r="K536" s="337">
        <f t="shared" si="316"/>
        <v>-1</v>
      </c>
      <c r="L536" s="325">
        <f t="shared" si="317"/>
        <v>1.2795012983507212</v>
      </c>
      <c r="M536" s="325">
        <f t="shared" si="318"/>
        <v>1.2895012983507212</v>
      </c>
      <c r="N536" s="330">
        <f t="shared" si="319"/>
        <v>-1.8169847348060042E-2</v>
      </c>
      <c r="O536" s="330">
        <f t="shared" si="320"/>
        <v>2.0905400142112729E-3</v>
      </c>
      <c r="P536" s="334">
        <f t="shared" si="341"/>
        <v>13.034771022430631</v>
      </c>
      <c r="Q536" s="330">
        <f t="shared" si="321"/>
        <v>1.4025998612376327</v>
      </c>
      <c r="R536" s="279">
        <f>IF(H536&gt;0, rate1(1,$L$52,$L$51,$L$54,L536,$L$53,$L$50,P536),"")</f>
        <v>158.79790915582299</v>
      </c>
      <c r="S536" s="325">
        <f t="shared" si="322"/>
        <v>4.2250371022216386</v>
      </c>
      <c r="T536" s="325">
        <f t="shared" si="323"/>
        <v>5.6339963765202382E-3</v>
      </c>
      <c r="U536" s="330">
        <f t="shared" si="324"/>
        <v>1.2995012983507213</v>
      </c>
      <c r="V536" s="338">
        <f t="shared" si="325"/>
        <v>1.2995012983507213</v>
      </c>
      <c r="W536" s="330">
        <f t="shared" si="326"/>
        <v>1.0160483941934473E-4</v>
      </c>
      <c r="X536" s="330">
        <f t="shared" si="327"/>
        <v>3.311140094743493</v>
      </c>
      <c r="Y536" s="330">
        <f t="shared" si="342"/>
        <v>13.237722550226502</v>
      </c>
      <c r="Z536" s="110">
        <f>IF(H536&gt;0, rate1(1,$L$52,$L$51,$L$54,U536,$L$53,$L$50,Y536),"")</f>
        <v>144.05230538344591</v>
      </c>
      <c r="AA536" s="338">
        <f t="shared" si="328"/>
        <v>10.995091770125612</v>
      </c>
      <c r="AB536" s="338">
        <f t="shared" si="329"/>
        <v>-1.016547338995246E-5</v>
      </c>
      <c r="AC536" s="330">
        <f t="shared" si="330"/>
        <v>5.6339963765202382E-3</v>
      </c>
      <c r="AD536" s="330">
        <f t="shared" si="331"/>
        <v>-3.5498780374354322</v>
      </c>
      <c r="AE536" s="330">
        <f t="shared" si="332"/>
        <v>4442.1947087786493</v>
      </c>
      <c r="AF536" s="330">
        <f t="shared" si="333"/>
        <v>684.27250506998269</v>
      </c>
      <c r="AG536" s="330">
        <f t="shared" si="334"/>
        <v>683.69483857055184</v>
      </c>
      <c r="AH536" s="330">
        <f t="shared" si="335"/>
        <v>1.2795339477095999</v>
      </c>
      <c r="AI536" s="330">
        <f t="shared" si="336"/>
        <v>35.479033738358538</v>
      </c>
      <c r="AJ536" s="330">
        <f t="shared" si="337"/>
        <v>15.568442438114637</v>
      </c>
      <c r="AK536" s="339">
        <f t="shared" si="338"/>
        <v>220.06807601693367</v>
      </c>
      <c r="AL536" s="44">
        <f t="shared" si="343"/>
        <v>4.4808730994779467</v>
      </c>
    </row>
    <row r="537" spans="2:38" ht="15" x14ac:dyDescent="0.15">
      <c r="B537" s="330">
        <f t="shared" si="309"/>
        <v>684.27250506998269</v>
      </c>
      <c r="C537" s="330">
        <f t="shared" si="310"/>
        <v>683.69483857055184</v>
      </c>
      <c r="D537" s="330">
        <f t="shared" si="311"/>
        <v>1.2795339477095999</v>
      </c>
      <c r="E537" s="330">
        <f t="shared" si="340"/>
        <v>134.48453738986524</v>
      </c>
      <c r="F537" s="330">
        <f t="shared" si="312"/>
        <v>134.48453738986524</v>
      </c>
      <c r="G537" s="330">
        <f t="shared" si="313"/>
        <v>75.857104127969606</v>
      </c>
      <c r="H537" s="315">
        <f t="shared" si="314"/>
        <v>0.02</v>
      </c>
      <c r="I537" s="330">
        <f t="shared" si="315"/>
        <v>0.46213319954467807</v>
      </c>
      <c r="J537" s="330">
        <f t="shared" si="339"/>
        <v>80</v>
      </c>
      <c r="K537" s="337">
        <f t="shared" si="316"/>
        <v>-1</v>
      </c>
      <c r="L537" s="325">
        <f t="shared" si="317"/>
        <v>1.2595339477095999</v>
      </c>
      <c r="M537" s="325">
        <f t="shared" si="318"/>
        <v>1.2695339477095999</v>
      </c>
      <c r="N537" s="330">
        <f t="shared" si="319"/>
        <v>-1.78911132910613E-2</v>
      </c>
      <c r="O537" s="330">
        <f t="shared" si="320"/>
        <v>2.0905400142112729E-3</v>
      </c>
      <c r="P537" s="334">
        <f t="shared" si="341"/>
        <v>12.765189394529507</v>
      </c>
      <c r="Q537" s="330">
        <f t="shared" si="321"/>
        <v>-2.3205968384434925</v>
      </c>
      <c r="R537" s="279">
        <f>IF(H537&gt;0, rate1(1,$L$52,$L$51,$L$54,L537,$L$53,$L$50,P537),"")</f>
        <v>177.86893124694782</v>
      </c>
      <c r="S537" s="325">
        <f t="shared" si="322"/>
        <v>-6.2408122311991558</v>
      </c>
      <c r="T537" s="325">
        <f t="shared" si="323"/>
        <v>-2.470871045926617E-3</v>
      </c>
      <c r="U537" s="330">
        <f t="shared" si="324"/>
        <v>1.2795339477095999</v>
      </c>
      <c r="V537" s="338">
        <f t="shared" si="325"/>
        <v>1.2795339477095999</v>
      </c>
      <c r="W537" s="330">
        <f t="shared" si="326"/>
        <v>9.8506430885159091E-5</v>
      </c>
      <c r="X537" s="330">
        <f t="shared" si="327"/>
        <v>-0.47047971690280121</v>
      </c>
      <c r="Y537" s="330">
        <f t="shared" si="342"/>
        <v>12.967081821561944</v>
      </c>
      <c r="Z537" s="110">
        <f>IF(H537&gt;0, rate1(1,$L$52,$L$51,$L$54,U537,$L$53,$L$50,Y537),"")</f>
        <v>163.64092303750272</v>
      </c>
      <c r="AA537" s="338">
        <f t="shared" si="328"/>
        <v>-1.3752780132280025</v>
      </c>
      <c r="AB537" s="338">
        <f t="shared" si="329"/>
        <v>4.1471537368077963E-5</v>
      </c>
      <c r="AC537" s="330">
        <f t="shared" si="330"/>
        <v>4.1471537368077963E-5</v>
      </c>
      <c r="AD537" s="330">
        <f t="shared" si="331"/>
        <v>-482.25846614971823</v>
      </c>
      <c r="AE537" s="330">
        <f t="shared" si="332"/>
        <v>-168693.96334383116</v>
      </c>
      <c r="AF537" s="330">
        <f t="shared" si="333"/>
        <v>684.2545724851542</v>
      </c>
      <c r="AG537" s="330">
        <f t="shared" si="334"/>
        <v>683.69479709901452</v>
      </c>
      <c r="AH537" s="330">
        <f t="shared" si="335"/>
        <v>1.2595636557807532</v>
      </c>
      <c r="AI537" s="330">
        <f t="shared" si="336"/>
        <v>0.23315784874481615</v>
      </c>
      <c r="AJ537" s="330">
        <f t="shared" si="337"/>
        <v>15.568507204183733</v>
      </c>
      <c r="AK537" s="339">
        <f t="shared" si="338"/>
        <v>220.07089740690859</v>
      </c>
      <c r="AL537" s="44">
        <f t="shared" si="343"/>
        <v>4.4837114221770156</v>
      </c>
    </row>
    <row r="538" spans="2:38" ht="15" x14ac:dyDescent="0.15">
      <c r="B538" s="330">
        <f t="shared" si="309"/>
        <v>684.2545724851542</v>
      </c>
      <c r="C538" s="330">
        <f t="shared" si="310"/>
        <v>683.69479709901452</v>
      </c>
      <c r="D538" s="330">
        <f t="shared" si="311"/>
        <v>1.2595636557807532</v>
      </c>
      <c r="E538" s="330">
        <f t="shared" si="340"/>
        <v>134.48453738986524</v>
      </c>
      <c r="F538" s="330">
        <f t="shared" si="312"/>
        <v>134.48453738986524</v>
      </c>
      <c r="G538" s="330">
        <f t="shared" si="313"/>
        <v>91.02652115916429</v>
      </c>
      <c r="H538" s="315">
        <f t="shared" si="314"/>
        <v>0.08</v>
      </c>
      <c r="I538" s="330">
        <f t="shared" si="315"/>
        <v>0.44782030891174146</v>
      </c>
      <c r="J538" s="330">
        <f t="shared" si="339"/>
        <v>80</v>
      </c>
      <c r="K538" s="337">
        <f t="shared" si="316"/>
        <v>1</v>
      </c>
      <c r="L538" s="325">
        <f t="shared" si="317"/>
        <v>1.3395636557807533</v>
      </c>
      <c r="M538" s="325">
        <f t="shared" si="318"/>
        <v>1.2995636557807533</v>
      </c>
      <c r="N538" s="330">
        <f t="shared" si="319"/>
        <v>7.2337905019376425E-2</v>
      </c>
      <c r="O538" s="330">
        <f t="shared" si="320"/>
        <v>2.0905400142112729E-3</v>
      </c>
      <c r="P538" s="334">
        <f t="shared" si="341"/>
        <v>13.517103739418008</v>
      </c>
      <c r="Q538" s="330">
        <f t="shared" si="321"/>
        <v>3.323133890876079</v>
      </c>
      <c r="R538" s="279">
        <f>IF(H538&gt;0, rate1(1,$L$52,$L$51,$L$54,L538,$L$53,$L$50,P538),"")</f>
        <v>123.18432360015439</v>
      </c>
      <c r="S538" s="325">
        <f t="shared" si="322"/>
        <v>12.904283978649183</v>
      </c>
      <c r="T538" s="325">
        <f t="shared" si="323"/>
        <v>-6.076627972679197E-3</v>
      </c>
      <c r="U538" s="330">
        <f t="shared" si="324"/>
        <v>1.2595636557807532</v>
      </c>
      <c r="V538" s="338">
        <f t="shared" si="325"/>
        <v>1.2595636557807532</v>
      </c>
      <c r="W538" s="330">
        <f t="shared" si="326"/>
        <v>9.5455553404066862E-5</v>
      </c>
      <c r="X538" s="330">
        <f t="shared" si="327"/>
        <v>-4.1364281154903892</v>
      </c>
      <c r="Y538" s="330">
        <f t="shared" si="342"/>
        <v>12.69780852970568</v>
      </c>
      <c r="Z538" s="110">
        <f>IF(H538&gt;0, rate1(1,$L$52,$L$51,$L$54,U538,$L$53,$L$50,Y538),"")</f>
        <v>182.54650583845407</v>
      </c>
      <c r="AA538" s="338">
        <f t="shared" si="328"/>
        <v>-10.839106221270914</v>
      </c>
      <c r="AB538" s="338">
        <f t="shared" si="329"/>
        <v>8.0627330830569932E-6</v>
      </c>
      <c r="AC538" s="330">
        <f t="shared" si="330"/>
        <v>8.0627330830569932E-6</v>
      </c>
      <c r="AD538" s="330">
        <f t="shared" si="331"/>
        <v>9922.1937742316932</v>
      </c>
      <c r="AE538" s="330">
        <f t="shared" si="332"/>
        <v>420091066.06890661</v>
      </c>
      <c r="AF538" s="330">
        <f t="shared" si="333"/>
        <v>684.32690232744051</v>
      </c>
      <c r="AG538" s="330">
        <f t="shared" si="334"/>
        <v>683.69478903628146</v>
      </c>
      <c r="AH538" s="330">
        <f t="shared" si="335"/>
        <v>1.3384762908904928</v>
      </c>
      <c r="AI538" s="330">
        <f t="shared" si="336"/>
        <v>6.5452590454836812E-2</v>
      </c>
      <c r="AJ538" s="330">
        <f t="shared" si="337"/>
        <v>15.568525385458861</v>
      </c>
      <c r="AK538" s="339">
        <f t="shared" si="338"/>
        <v>220.07091509358779</v>
      </c>
      <c r="AL538" s="44">
        <f t="shared" si="343"/>
        <v>4.4837300748049156</v>
      </c>
    </row>
    <row r="539" spans="2:38" ht="15" x14ac:dyDescent="0.15">
      <c r="B539" s="330">
        <f t="shared" si="309"/>
        <v>684.32690232744051</v>
      </c>
      <c r="C539" s="330">
        <f t="shared" si="310"/>
        <v>683.69478903628146</v>
      </c>
      <c r="D539" s="330">
        <f t="shared" si="311"/>
        <v>1.3384762908904928</v>
      </c>
      <c r="E539" s="330">
        <f t="shared" si="340"/>
        <v>134.48453738986524</v>
      </c>
      <c r="F539" s="330">
        <f t="shared" si="312"/>
        <v>134.48453738986524</v>
      </c>
      <c r="G539" s="330">
        <f t="shared" si="313"/>
        <v>87.014313893727163</v>
      </c>
      <c r="H539" s="315">
        <f t="shared" si="314"/>
        <v>0.02</v>
      </c>
      <c r="I539" s="330">
        <f t="shared" si="315"/>
        <v>0.50569063292723515</v>
      </c>
      <c r="J539" s="330">
        <f t="shared" si="339"/>
        <v>80</v>
      </c>
      <c r="K539" s="337">
        <f t="shared" si="316"/>
        <v>-1</v>
      </c>
      <c r="L539" s="325">
        <f t="shared" si="317"/>
        <v>1.3184762908904928</v>
      </c>
      <c r="M539" s="325">
        <f t="shared" si="318"/>
        <v>1.3284762908904928</v>
      </c>
      <c r="N539" s="330">
        <f t="shared" si="319"/>
        <v>-1.8713780195125818E-2</v>
      </c>
      <c r="O539" s="330">
        <f t="shared" si="320"/>
        <v>2.0905400142112729E-3</v>
      </c>
      <c r="P539" s="334">
        <f t="shared" si="341"/>
        <v>13.565007379421093</v>
      </c>
      <c r="Q539" s="330">
        <f t="shared" si="321"/>
        <v>9.009087460415472</v>
      </c>
      <c r="R539" s="279">
        <f>IF(H539&gt;0, rate1(1,$L$52,$L$51,$L$54,L539,$L$53,$L$50,P539),"")</f>
        <v>119.5379431099571</v>
      </c>
      <c r="S539" s="325">
        <f t="shared" si="322"/>
        <v>36.050935576071936</v>
      </c>
      <c r="T539" s="325">
        <f t="shared" si="323"/>
        <v>5.3390244475816698E-4</v>
      </c>
      <c r="U539" s="330">
        <f t="shared" si="324"/>
        <v>1.3384762908904928</v>
      </c>
      <c r="V539" s="338">
        <f t="shared" si="325"/>
        <v>1.3384762908904928</v>
      </c>
      <c r="W539" s="330">
        <f t="shared" si="326"/>
        <v>1.0779095600765842E-4</v>
      </c>
      <c r="X539" s="330">
        <f t="shared" si="327"/>
        <v>11.034282296188707</v>
      </c>
      <c r="Y539" s="330">
        <f t="shared" si="342"/>
        <v>13.769995036811887</v>
      </c>
      <c r="Z539" s="110">
        <f>IF(H539&gt;0, rate1(1,$L$52,$L$51,$L$54,U539,$L$53,$L$50,Y539),"")</f>
        <v>103.70159370244932</v>
      </c>
      <c r="AA539" s="338">
        <f t="shared" si="328"/>
        <v>50.897936456116412</v>
      </c>
      <c r="AB539" s="338">
        <f t="shared" si="329"/>
        <v>-2.1602287321532225E-6</v>
      </c>
      <c r="AC539" s="330">
        <f t="shared" si="330"/>
        <v>5.3390244475816698E-4</v>
      </c>
      <c r="AD539" s="330">
        <f t="shared" si="331"/>
        <v>-37.460027007478999</v>
      </c>
      <c r="AE539" s="330">
        <f t="shared" si="332"/>
        <v>-36753851.385474019</v>
      </c>
      <c r="AF539" s="330">
        <f t="shared" si="333"/>
        <v>684.30765464480066</v>
      </c>
      <c r="AG539" s="330">
        <f t="shared" si="334"/>
        <v>683.69425513383669</v>
      </c>
      <c r="AH539" s="330">
        <f t="shared" si="335"/>
        <v>1.3185145733380392</v>
      </c>
      <c r="AI539" s="330">
        <f t="shared" si="336"/>
        <v>4.4663847383341393</v>
      </c>
      <c r="AJ539" s="330">
        <f t="shared" si="337"/>
        <v>15.569766047886176</v>
      </c>
      <c r="AK539" s="339">
        <f t="shared" si="338"/>
        <v>220.0709210515094</v>
      </c>
      <c r="AL539" s="44">
        <f t="shared" si="343"/>
        <v>4.4837353110121523</v>
      </c>
    </row>
    <row r="540" spans="2:38" ht="15" x14ac:dyDescent="0.15">
      <c r="B540" s="330">
        <f t="shared" si="309"/>
        <v>684.30765464480066</v>
      </c>
      <c r="C540" s="330">
        <f t="shared" si="310"/>
        <v>683.69425513383669</v>
      </c>
      <c r="D540" s="330">
        <f t="shared" si="311"/>
        <v>1.3185145733380392</v>
      </c>
      <c r="E540" s="330">
        <f t="shared" si="340"/>
        <v>134.48453738986524</v>
      </c>
      <c r="F540" s="330">
        <f t="shared" si="312"/>
        <v>134.48453738986524</v>
      </c>
      <c r="G540" s="330">
        <f t="shared" si="313"/>
        <v>83.121221131092824</v>
      </c>
      <c r="H540" s="315">
        <f t="shared" si="314"/>
        <v>0.02</v>
      </c>
      <c r="I540" s="330">
        <f t="shared" si="315"/>
        <v>0.49071960877117821</v>
      </c>
      <c r="J540" s="330">
        <f t="shared" si="339"/>
        <v>80</v>
      </c>
      <c r="K540" s="337">
        <f t="shared" si="316"/>
        <v>-1</v>
      </c>
      <c r="L540" s="325">
        <f t="shared" si="317"/>
        <v>1.2985145733380392</v>
      </c>
      <c r="M540" s="325">
        <f t="shared" si="318"/>
        <v>1.3085145733380392</v>
      </c>
      <c r="N540" s="330">
        <f t="shared" si="319"/>
        <v>-1.8435218401295916E-2</v>
      </c>
      <c r="O540" s="330">
        <f t="shared" si="320"/>
        <v>2.0905400142112729E-3</v>
      </c>
      <c r="P540" s="334">
        <f t="shared" si="341"/>
        <v>13.292776246651949</v>
      </c>
      <c r="Q540" s="330">
        <f t="shared" si="321"/>
        <v>5.0567170438717994</v>
      </c>
      <c r="R540" s="279">
        <f>IF(H540&gt;0, rate1(1,$L$52,$L$51,$L$54,L540,$L$53,$L$50,P540),"")</f>
        <v>139.99309765566247</v>
      </c>
      <c r="S540" s="325">
        <f t="shared" si="322"/>
        <v>17.278400831414483</v>
      </c>
      <c r="T540" s="325">
        <f t="shared" si="323"/>
        <v>1.132495666633245E-3</v>
      </c>
      <c r="U540" s="330">
        <f t="shared" si="324"/>
        <v>1.3185145733380392</v>
      </c>
      <c r="V540" s="338">
        <f t="shared" si="325"/>
        <v>1.3185145733380392</v>
      </c>
      <c r="W540" s="330">
        <f t="shared" si="326"/>
        <v>1.0459979346433279E-4</v>
      </c>
      <c r="X540" s="330">
        <f t="shared" si="327"/>
        <v>7.0217329404604243</v>
      </c>
      <c r="Y540" s="330">
        <f t="shared" si="342"/>
        <v>13.496726128465101</v>
      </c>
      <c r="Z540" s="110">
        <f>IF(H540&gt;0, rate1(1,$L$52,$L$51,$L$54,U540,$L$53,$L$50,Y540),"")</f>
        <v>124.72929694178602</v>
      </c>
      <c r="AA540" s="338">
        <f t="shared" si="328"/>
        <v>26.928821575954579</v>
      </c>
      <c r="AB540" s="338">
        <f t="shared" si="329"/>
        <v>-4.0341128947153825E-6</v>
      </c>
      <c r="AC540" s="330">
        <f t="shared" si="330"/>
        <v>1.132495666633245E-3</v>
      </c>
      <c r="AD540" s="330">
        <f t="shared" si="331"/>
        <v>-17.660111724274646</v>
      </c>
      <c r="AE540" s="330">
        <f t="shared" si="332"/>
        <v>23763.7274644674</v>
      </c>
      <c r="AF540" s="330">
        <f t="shared" si="333"/>
        <v>684.28808693073279</v>
      </c>
      <c r="AG540" s="330">
        <f t="shared" si="334"/>
        <v>683.69312263817005</v>
      </c>
      <c r="AH540" s="330">
        <f t="shared" si="335"/>
        <v>1.2985499880276186</v>
      </c>
      <c r="AI540" s="330">
        <f t="shared" si="336"/>
        <v>8.0896536014855265</v>
      </c>
      <c r="AJ540" s="330">
        <f t="shared" si="337"/>
        <v>15.572013173886589</v>
      </c>
      <c r="AK540" s="339">
        <f t="shared" si="338"/>
        <v>220.07130969091298</v>
      </c>
      <c r="AL540" s="44">
        <f t="shared" si="343"/>
        <v>4.4840926217912189</v>
      </c>
    </row>
    <row r="541" spans="2:38" ht="15" x14ac:dyDescent="0.15">
      <c r="B541" s="330">
        <f t="shared" si="309"/>
        <v>684.28808693073279</v>
      </c>
      <c r="C541" s="330">
        <f t="shared" si="310"/>
        <v>683.69312263817005</v>
      </c>
      <c r="D541" s="330">
        <f t="shared" si="311"/>
        <v>1.2985499880276186</v>
      </c>
      <c r="E541" s="330">
        <f t="shared" si="340"/>
        <v>134.48453738986524</v>
      </c>
      <c r="F541" s="330">
        <f t="shared" si="312"/>
        <v>134.48453738986524</v>
      </c>
      <c r="G541" s="330">
        <f t="shared" si="313"/>
        <v>79.345474747889838</v>
      </c>
      <c r="H541" s="315">
        <f t="shared" si="314"/>
        <v>0.02</v>
      </c>
      <c r="I541" s="330">
        <f t="shared" si="315"/>
        <v>0.47597143405018871</v>
      </c>
      <c r="J541" s="330">
        <f t="shared" si="339"/>
        <v>80</v>
      </c>
      <c r="K541" s="337">
        <f t="shared" si="316"/>
        <v>-1</v>
      </c>
      <c r="L541" s="325">
        <f t="shared" si="317"/>
        <v>1.2785499880276185</v>
      </c>
      <c r="M541" s="325">
        <f t="shared" si="318"/>
        <v>1.2885499880276186</v>
      </c>
      <c r="N541" s="330">
        <f t="shared" si="319"/>
        <v>-1.8156568628344916E-2</v>
      </c>
      <c r="O541" s="330">
        <f t="shared" si="320"/>
        <v>2.0905400142112729E-3</v>
      </c>
      <c r="P541" s="334">
        <f t="shared" si="341"/>
        <v>13.021895311039096</v>
      </c>
      <c r="Q541" s="330">
        <f t="shared" si="321"/>
        <v>1.2225720826870798</v>
      </c>
      <c r="R541" s="279">
        <f>IF(H541&gt;0, rate1(1,$L$52,$L$51,$L$54,L541,$L$53,$L$50,P541),"")</f>
        <v>159.72199216529634</v>
      </c>
      <c r="S541" s="325">
        <f t="shared" si="322"/>
        <v>3.6614345177681007</v>
      </c>
      <c r="T541" s="325">
        <f t="shared" si="323"/>
        <v>6.8220985739567072E-3</v>
      </c>
      <c r="U541" s="330">
        <f t="shared" si="324"/>
        <v>1.2985499880276186</v>
      </c>
      <c r="V541" s="338">
        <f t="shared" si="325"/>
        <v>1.2985499880276186</v>
      </c>
      <c r="W541" s="330">
        <f t="shared" si="326"/>
        <v>1.0145613259870956E-4</v>
      </c>
      <c r="X541" s="330">
        <f t="shared" si="327"/>
        <v>3.1283082435069645</v>
      </c>
      <c r="Y541" s="330">
        <f t="shared" si="342"/>
        <v>13.224796629449232</v>
      </c>
      <c r="Z541" s="110">
        <f>IF(H541&gt;0, rate1(1,$L$52,$L$51,$L$54,U541,$L$53,$L$50,Y541),"")</f>
        <v>145.00165229362023</v>
      </c>
      <c r="AA541" s="338">
        <f t="shared" si="328"/>
        <v>10.319962125520247</v>
      </c>
      <c r="AB541" s="338">
        <f t="shared" si="329"/>
        <v>-1.0885895375143084E-5</v>
      </c>
      <c r="AC541" s="330">
        <f t="shared" si="330"/>
        <v>6.8220985739567072E-3</v>
      </c>
      <c r="AD541" s="330">
        <f t="shared" si="331"/>
        <v>-2.9316492254084103</v>
      </c>
      <c r="AE541" s="330">
        <f t="shared" si="332"/>
        <v>3703.1335737305685</v>
      </c>
      <c r="AF541" s="330">
        <f t="shared" si="333"/>
        <v>684.26310826353051</v>
      </c>
      <c r="AG541" s="330">
        <f t="shared" si="334"/>
        <v>683.68630053959612</v>
      </c>
      <c r="AH541" s="330">
        <f t="shared" si="335"/>
        <v>1.2785824981318603</v>
      </c>
      <c r="AI541" s="330">
        <f t="shared" si="336"/>
        <v>42.712330853577853</v>
      </c>
      <c r="AJ541" s="330">
        <f t="shared" si="337"/>
        <v>15.583877710234805</v>
      </c>
      <c r="AK541" s="339">
        <f t="shared" si="338"/>
        <v>220.07198211279888</v>
      </c>
      <c r="AL541" s="44">
        <f t="shared" si="343"/>
        <v>4.4847397940793376</v>
      </c>
    </row>
    <row r="542" spans="2:38" ht="15" x14ac:dyDescent="0.15">
      <c r="B542" s="330">
        <f t="shared" si="309"/>
        <v>684.26310826353051</v>
      </c>
      <c r="C542" s="330">
        <f t="shared" si="310"/>
        <v>683.68630053959612</v>
      </c>
      <c r="D542" s="330">
        <f t="shared" si="311"/>
        <v>1.2785824981318603</v>
      </c>
      <c r="E542" s="330">
        <f t="shared" si="340"/>
        <v>134.48453738986524</v>
      </c>
      <c r="F542" s="330">
        <f t="shared" si="312"/>
        <v>134.48453738986524</v>
      </c>
      <c r="G542" s="330">
        <f t="shared" si="313"/>
        <v>75.685305599192091</v>
      </c>
      <c r="H542" s="315">
        <f t="shared" si="314"/>
        <v>0.02</v>
      </c>
      <c r="I542" s="330">
        <f t="shared" si="315"/>
        <v>0.46144617914751507</v>
      </c>
      <c r="J542" s="330">
        <f t="shared" si="339"/>
        <v>80</v>
      </c>
      <c r="K542" s="337">
        <f t="shared" si="316"/>
        <v>-1</v>
      </c>
      <c r="L542" s="325">
        <f t="shared" si="317"/>
        <v>1.2585824981318603</v>
      </c>
      <c r="M542" s="325">
        <f t="shared" si="318"/>
        <v>1.2685824981318603</v>
      </c>
      <c r="N542" s="330">
        <f t="shared" si="319"/>
        <v>-1.787783034146373E-2</v>
      </c>
      <c r="O542" s="330">
        <f t="shared" si="320"/>
        <v>2.0905400142112729E-3</v>
      </c>
      <c r="P542" s="334">
        <f t="shared" si="341"/>
        <v>12.752379038405234</v>
      </c>
      <c r="Q542" s="330">
        <f t="shared" si="321"/>
        <v>-2.4951159816715744</v>
      </c>
      <c r="R542" s="279">
        <f>IF(H542&gt;0, rate1(1,$L$52,$L$51,$L$54,L542,$L$53,$L$50,P542),"")</f>
        <v>178.76092699580443</v>
      </c>
      <c r="S542" s="325">
        <f t="shared" si="322"/>
        <v>-6.6766660615973086</v>
      </c>
      <c r="T542" s="325">
        <f t="shared" si="323"/>
        <v>-2.3288534629502737E-3</v>
      </c>
      <c r="U542" s="330">
        <f t="shared" si="324"/>
        <v>1.2785824981318603</v>
      </c>
      <c r="V542" s="338">
        <f t="shared" si="325"/>
        <v>1.2785824981318603</v>
      </c>
      <c r="W542" s="330">
        <f t="shared" si="326"/>
        <v>9.8359988414342681E-5</v>
      </c>
      <c r="X542" s="330">
        <f t="shared" si="327"/>
        <v>-0.64776006879708348</v>
      </c>
      <c r="Y542" s="330">
        <f t="shared" si="342"/>
        <v>12.954220721920313</v>
      </c>
      <c r="Z542" s="110">
        <f>IF(H542&gt;0, rate1(1,$L$52,$L$51,$L$54,U542,$L$53,$L$50,Y542),"")</f>
        <v>164.55693304525911</v>
      </c>
      <c r="AA542" s="338">
        <f t="shared" si="328"/>
        <v>-1.8829531015234782</v>
      </c>
      <c r="AB542" s="338">
        <f t="shared" si="329"/>
        <v>3.4117789971111555E-5</v>
      </c>
      <c r="AC542" s="330">
        <f t="shared" si="330"/>
        <v>3.4117789971111555E-5</v>
      </c>
      <c r="AD542" s="330">
        <f t="shared" si="331"/>
        <v>-586.20444105361264</v>
      </c>
      <c r="AE542" s="330">
        <f t="shared" si="332"/>
        <v>-170144.21974689738</v>
      </c>
      <c r="AF542" s="330">
        <f t="shared" si="333"/>
        <v>684.24519631539908</v>
      </c>
      <c r="AG542" s="330">
        <f t="shared" si="334"/>
        <v>683.68626642180618</v>
      </c>
      <c r="AH542" s="330">
        <f t="shared" si="335"/>
        <v>1.2586120650686812</v>
      </c>
      <c r="AI542" s="330">
        <f t="shared" si="336"/>
        <v>0.19085708798048642</v>
      </c>
      <c r="AJ542" s="330">
        <f t="shared" si="337"/>
        <v>15.583930726092579</v>
      </c>
      <c r="AK542" s="339">
        <f t="shared" si="338"/>
        <v>220.07537114296804</v>
      </c>
      <c r="AL542" s="44">
        <f t="shared" si="343"/>
        <v>4.4881567805476239</v>
      </c>
    </row>
    <row r="543" spans="2:38" ht="15" x14ac:dyDescent="0.15">
      <c r="B543" s="330">
        <f t="shared" si="309"/>
        <v>684.24519631539908</v>
      </c>
      <c r="C543" s="330">
        <f t="shared" si="310"/>
        <v>683.68626642180618</v>
      </c>
      <c r="D543" s="330">
        <f t="shared" si="311"/>
        <v>1.2586120650686812</v>
      </c>
      <c r="E543" s="330">
        <f t="shared" si="340"/>
        <v>134.48453738986524</v>
      </c>
      <c r="F543" s="330">
        <f t="shared" si="312"/>
        <v>134.48453738986524</v>
      </c>
      <c r="G543" s="330">
        <f t="shared" si="313"/>
        <v>90.832323316719012</v>
      </c>
      <c r="H543" s="315">
        <f t="shared" si="314"/>
        <v>0.08</v>
      </c>
      <c r="I543" s="330">
        <f t="shared" si="315"/>
        <v>0.44714391487432298</v>
      </c>
      <c r="J543" s="330">
        <f t="shared" si="339"/>
        <v>80</v>
      </c>
      <c r="K543" s="337">
        <f t="shared" si="316"/>
        <v>1</v>
      </c>
      <c r="L543" s="325">
        <f t="shared" si="317"/>
        <v>1.3386120650686812</v>
      </c>
      <c r="M543" s="325">
        <f t="shared" si="318"/>
        <v>1.2986120650686812</v>
      </c>
      <c r="N543" s="330">
        <f t="shared" si="319"/>
        <v>7.2284035305449024E-2</v>
      </c>
      <c r="O543" s="330">
        <f t="shared" si="320"/>
        <v>2.0905400142112729E-3</v>
      </c>
      <c r="P543" s="334">
        <f t="shared" si="341"/>
        <v>13.504111053683912</v>
      </c>
      <c r="Q543" s="330">
        <f t="shared" si="321"/>
        <v>3.1402306326631191</v>
      </c>
      <c r="R543" s="279">
        <f>IF(H543&gt;0, rate1(1,$L$52,$L$51,$L$54,L543,$L$53,$L$50,P543),"")</f>
        <v>124.16981530786258</v>
      </c>
      <c r="S543" s="325">
        <f t="shared" si="322"/>
        <v>12.097260312072532</v>
      </c>
      <c r="T543" s="325">
        <f t="shared" si="323"/>
        <v>-6.5136829517112782E-3</v>
      </c>
      <c r="U543" s="330">
        <f t="shared" si="324"/>
        <v>1.2586120650686812</v>
      </c>
      <c r="V543" s="338">
        <f t="shared" si="325"/>
        <v>1.2586120650686812</v>
      </c>
      <c r="W543" s="330">
        <f t="shared" si="326"/>
        <v>9.5311376005380311E-5</v>
      </c>
      <c r="X543" s="330">
        <f t="shared" si="327"/>
        <v>-4.308241292200961</v>
      </c>
      <c r="Y543" s="330">
        <f t="shared" si="342"/>
        <v>12.685012952812073</v>
      </c>
      <c r="Z543" s="110">
        <f>IF(H543&gt;0, rate1(1,$L$52,$L$51,$L$54,U543,$L$53,$L$50,Y543),"")</f>
        <v>183.43082368760494</v>
      </c>
      <c r="AA543" s="338">
        <f t="shared" si="328"/>
        <v>-11.234900176715414</v>
      </c>
      <c r="AB543" s="338">
        <f t="shared" si="329"/>
        <v>7.7901228966927004E-6</v>
      </c>
      <c r="AC543" s="330">
        <f t="shared" si="330"/>
        <v>7.7901228966927004E-6</v>
      </c>
      <c r="AD543" s="330">
        <f t="shared" si="331"/>
        <v>10269.414367514541</v>
      </c>
      <c r="AE543" s="330">
        <f t="shared" si="332"/>
        <v>518070124.02700591</v>
      </c>
      <c r="AF543" s="330">
        <f t="shared" si="333"/>
        <v>684.31747256058168</v>
      </c>
      <c r="AG543" s="330">
        <f t="shared" si="334"/>
        <v>683.68625863168324</v>
      </c>
      <c r="AH543" s="330">
        <f t="shared" si="335"/>
        <v>1.3375237689587474</v>
      </c>
      <c r="AI543" s="330">
        <f t="shared" si="336"/>
        <v>6.273765389259961E-2</v>
      </c>
      <c r="AJ543" s="330">
        <f t="shared" si="337"/>
        <v>15.58394815321866</v>
      </c>
      <c r="AK543" s="339">
        <f t="shared" si="338"/>
        <v>220.07538558804507</v>
      </c>
      <c r="AL543" s="44">
        <f t="shared" si="343"/>
        <v>4.4881720491146622</v>
      </c>
    </row>
    <row r="544" spans="2:38" ht="15" x14ac:dyDescent="0.15">
      <c r="B544" s="330">
        <f t="shared" ref="B544:B607" si="344">IF(H544&gt;0, AF543,"")</f>
        <v>684.31747256058168</v>
      </c>
      <c r="C544" s="330">
        <f t="shared" ref="C544:C607" si="345">IF(H544&gt;0, AG543,"")</f>
        <v>683.68625863168324</v>
      </c>
      <c r="D544" s="330">
        <f t="shared" ref="D544:D607" si="346">IF(H544&gt;0, AH543,"")</f>
        <v>1.3375237689587474</v>
      </c>
      <c r="E544" s="330">
        <f t="shared" si="340"/>
        <v>134.48453738986524</v>
      </c>
      <c r="F544" s="330">
        <f t="shared" ref="F544:F607" si="347">IF(H544&gt;0, (E544+E543)/2,"")</f>
        <v>134.48453738986524</v>
      </c>
      <c r="G544" s="330">
        <f t="shared" ref="G544:G607" si="348">IF(H544&gt;0, F544*$S$53*$C$55*(B544-C544+N544)^1.5,"")</f>
        <v>86.825840435070006</v>
      </c>
      <c r="H544" s="315">
        <f t="shared" ref="H544:H607" si="349">dv(S543)</f>
        <v>0.02</v>
      </c>
      <c r="I544" s="330">
        <f t="shared" ref="I544:I607" si="350">IF(H544&gt;0, (B544-C544)*B$19,"")</f>
        <v>0.50497114311874614</v>
      </c>
      <c r="J544" s="330">
        <f t="shared" si="339"/>
        <v>80</v>
      </c>
      <c r="K544" s="337">
        <f t="shared" ref="K544:K607" si="351">IF(H544&gt;0, IF((1-S543-0.015)&gt;0,1,-1),"")</f>
        <v>-1</v>
      </c>
      <c r="L544" s="325">
        <f t="shared" ref="L544:L607" si="352">IF(H544&gt;0, D544+K544*H544,"")</f>
        <v>1.3175237689587473</v>
      </c>
      <c r="M544" s="325">
        <f t="shared" ref="M544:M607" si="353">IF(H544&gt;0, (D544+L544)/2,"")</f>
        <v>1.3275237689587474</v>
      </c>
      <c r="N544" s="330">
        <f t="shared" ref="N544:N607" si="354">IF(H544&gt;0, 2*($P$53*M544/$S$52/$S$51)^2-(B544-C544)*2,"")</f>
        <v>-1.8700489030658352E-2</v>
      </c>
      <c r="O544" s="330">
        <f t="shared" ref="O544:O607" si="355">IF(wh(B543,$F$51,$F$52,$F$53)&gt;0,wh(B543,$F$51,$F$52,$F$53),O543)</f>
        <v>2.0905400142112729E-3</v>
      </c>
      <c r="P544" s="334">
        <f t="shared" si="341"/>
        <v>13.551985858098663</v>
      </c>
      <c r="Q544" s="330">
        <f t="shared" ref="Q544:Q607" si="356">IF(H544&gt;0, M544/$S$54*(B544-C544+N544/2)*E544-J544,"")</f>
        <v>8.8177652668559148</v>
      </c>
      <c r="R544" s="279">
        <f>IF(H544&gt;0, rate1(1,$L$52,$L$51,$L$54,L544,$L$53,$L$50,P544),"")</f>
        <v>120.53114376403886</v>
      </c>
      <c r="S544" s="325">
        <f t="shared" ref="S544:S607" si="357">IF(H544&gt;0, Q544/O544/R544,"")</f>
        <v>34.994578838845804</v>
      </c>
      <c r="T544" s="325">
        <f t="shared" ref="T544:T607" si="358">IF(H544&gt;0, N544/(1-S544),"")</f>
        <v>5.5010209478721921E-4</v>
      </c>
      <c r="U544" s="330">
        <f t="shared" ref="U544:U607" si="359">L544-K544*H544</f>
        <v>1.3375237689587474</v>
      </c>
      <c r="V544" s="338">
        <f t="shared" ref="V544:V607" si="360">IF(H544&gt;0, (D544+U544)/2,"")</f>
        <v>1.3375237689587474</v>
      </c>
      <c r="W544" s="330">
        <f t="shared" ref="W544:W607" si="361">IF(H544&gt;0, 2*($P$53*V544/$S$52/$S$51)^2-(B544-C544)*2,"")</f>
        <v>1.0763759248932914E-4</v>
      </c>
      <c r="X544" s="330">
        <f t="shared" ref="X544:X607" si="362">IF(H544&gt;0, V544/$S$54*(B544-C544+W544/2)*F544-J544,"")</f>
        <v>10.840067895994125</v>
      </c>
      <c r="Y544" s="330">
        <f t="shared" si="342"/>
        <v>13.756924233192137</v>
      </c>
      <c r="Z544" s="110">
        <f>IF(H544&gt;0, rate1(1,$L$52,$L$51,$L$54,U544,$L$53,$L$50,Y544),"")</f>
        <v>104.72280879258049</v>
      </c>
      <c r="AA544" s="338">
        <f t="shared" ref="AA544:AA607" si="363">IF(H544&gt;0, X544/O544/Z544,"")</f>
        <v>49.514481515724697</v>
      </c>
      <c r="AB544" s="338">
        <f t="shared" ref="AB544:AB607" si="364">IF(H544&gt;0, W544/(1-AA544),"")</f>
        <v>-2.2186693359680912E-6</v>
      </c>
      <c r="AC544" s="330">
        <f t="shared" ref="AC544:AC607" si="365">IF(H544&gt;0, delta_z(N544,S544,H544,AE543,AB544),"")</f>
        <v>5.5010209478721921E-4</v>
      </c>
      <c r="AD544" s="330">
        <f t="shared" ref="AD544:AD607" si="366">IF(H544&gt;0, H544/AC544*K544,"")</f>
        <v>-36.35688754782155</v>
      </c>
      <c r="AE544" s="330">
        <f t="shared" ref="AE544:AE607" si="367">IF(H544&gt;0, (AD544-AD543)/(AC544+AC543)*2,"")</f>
        <v>-36945384.532685339</v>
      </c>
      <c r="AF544" s="330">
        <f t="shared" ref="AF544:AF607" si="368">IF(H544&gt;0, B544-(AC544-N544),"")</f>
        <v>684.29822196945622</v>
      </c>
      <c r="AG544" s="330">
        <f t="shared" ref="AG544:AG607" si="369">IF(H544&gt;0, C544-AC544,"")</f>
        <v>683.68570852958851</v>
      </c>
      <c r="AH544" s="330">
        <f t="shared" ref="AH544:AH607" si="370">IF(H544&gt;0, $S$54*$S$53*$C$55*SQRT(AF544-AG544),"")</f>
        <v>1.3175619153668312</v>
      </c>
      <c r="AI544" s="330">
        <f t="shared" ref="AI544:AI607" si="371">IF(H544&gt;0, AC544/R544*1000000,"")</f>
        <v>4.5639830305115323</v>
      </c>
      <c r="AJ544" s="330">
        <f t="shared" ref="AJ544:AJ607" si="372">IF(H544&gt;0, AJ543+AI544/3600,"")</f>
        <v>15.585215926282691</v>
      </c>
      <c r="AK544" s="339">
        <f t="shared" ref="AK544:AK607" si="373">IF(H544&gt;0, AK543+AI543*G543/1000000,"")</f>
        <v>220.07539128665192</v>
      </c>
      <c r="AL544" s="44">
        <f t="shared" si="343"/>
        <v>4.4881770681269737</v>
      </c>
    </row>
    <row r="545" spans="2:38" ht="15" x14ac:dyDescent="0.15">
      <c r="B545" s="330">
        <f t="shared" si="344"/>
        <v>684.29822196945622</v>
      </c>
      <c r="C545" s="330">
        <f t="shared" si="345"/>
        <v>683.68570852958851</v>
      </c>
      <c r="D545" s="330">
        <f t="shared" si="346"/>
        <v>1.3175619153668312</v>
      </c>
      <c r="E545" s="330">
        <f t="shared" si="340"/>
        <v>134.48453738986524</v>
      </c>
      <c r="F545" s="330">
        <f t="shared" si="347"/>
        <v>134.48453738986524</v>
      </c>
      <c r="G545" s="330">
        <f t="shared" si="348"/>
        <v>82.938387703304002</v>
      </c>
      <c r="H545" s="315">
        <f t="shared" si="349"/>
        <v>0.02</v>
      </c>
      <c r="I545" s="330">
        <f t="shared" si="350"/>
        <v>0.49001075189416954</v>
      </c>
      <c r="J545" s="330">
        <f t="shared" si="339"/>
        <v>80</v>
      </c>
      <c r="K545" s="337">
        <f t="shared" si="351"/>
        <v>-1</v>
      </c>
      <c r="L545" s="325">
        <f t="shared" si="352"/>
        <v>1.2975619153668312</v>
      </c>
      <c r="M545" s="325">
        <f t="shared" si="353"/>
        <v>1.3075619153668312</v>
      </c>
      <c r="N545" s="330">
        <f t="shared" si="354"/>
        <v>-1.8421923050203848E-2</v>
      </c>
      <c r="O545" s="330">
        <f t="shared" si="355"/>
        <v>2.0905400142112729E-3</v>
      </c>
      <c r="P545" s="334">
        <f t="shared" si="341"/>
        <v>13.279818834360286</v>
      </c>
      <c r="Q545" s="330">
        <f t="shared" si="356"/>
        <v>4.8710768179776096</v>
      </c>
      <c r="R545" s="279">
        <f>IF(H545&gt;0, rate1(1,$L$52,$L$51,$L$54,L545,$L$53,$L$50,P545),"")</f>
        <v>140.95077768217379</v>
      </c>
      <c r="S545" s="325">
        <f t="shared" si="357"/>
        <v>16.530995875507152</v>
      </c>
      <c r="T545" s="325">
        <f t="shared" si="358"/>
        <v>1.1861392017530423E-3</v>
      </c>
      <c r="U545" s="330">
        <f t="shared" si="359"/>
        <v>1.3175619153668312</v>
      </c>
      <c r="V545" s="338">
        <f t="shared" si="360"/>
        <v>1.3175619153668312</v>
      </c>
      <c r="W545" s="330">
        <f t="shared" si="361"/>
        <v>1.0444869641879073E-4</v>
      </c>
      <c r="X545" s="330">
        <f t="shared" si="362"/>
        <v>6.8332434120843573</v>
      </c>
      <c r="Y545" s="330">
        <f t="shared" si="342"/>
        <v>13.483718925347022</v>
      </c>
      <c r="Z545" s="110">
        <f>IF(H545&gt;0, rate1(1,$L$52,$L$51,$L$54,U545,$L$53,$L$50,Y545),"")</f>
        <v>125.713555883918</v>
      </c>
      <c r="AA545" s="338">
        <f t="shared" si="363"/>
        <v>26.000775165263235</v>
      </c>
      <c r="AB545" s="338">
        <f t="shared" si="364"/>
        <v>-4.1778183167662184E-6</v>
      </c>
      <c r="AC545" s="330">
        <f t="shared" si="365"/>
        <v>1.1861392017530423E-3</v>
      </c>
      <c r="AD545" s="330">
        <f t="shared" si="366"/>
        <v>-16.861427369099008</v>
      </c>
      <c r="AE545" s="330">
        <f t="shared" si="367"/>
        <v>22457.086140699874</v>
      </c>
      <c r="AF545" s="330">
        <f t="shared" si="368"/>
        <v>684.27861390720432</v>
      </c>
      <c r="AG545" s="330">
        <f t="shared" si="369"/>
        <v>683.68452239038675</v>
      </c>
      <c r="AH545" s="330">
        <f t="shared" si="370"/>
        <v>1.2975971922979381</v>
      </c>
      <c r="AI545" s="330">
        <f t="shared" si="371"/>
        <v>8.4152724891496273</v>
      </c>
      <c r="AJ545" s="330">
        <f t="shared" si="372"/>
        <v>15.587553501974122</v>
      </c>
      <c r="AK545" s="339">
        <f t="shared" si="373"/>
        <v>220.07578755831429</v>
      </c>
      <c r="AL545" s="44">
        <f t="shared" si="343"/>
        <v>4.4885421867694149</v>
      </c>
    </row>
    <row r="546" spans="2:38" ht="15" x14ac:dyDescent="0.15">
      <c r="B546" s="330">
        <f t="shared" si="344"/>
        <v>684.27861390720432</v>
      </c>
      <c r="C546" s="330">
        <f t="shared" si="345"/>
        <v>683.68452239038675</v>
      </c>
      <c r="D546" s="330">
        <f t="shared" si="346"/>
        <v>1.2975971922979381</v>
      </c>
      <c r="E546" s="330">
        <f t="shared" si="340"/>
        <v>134.48453738986524</v>
      </c>
      <c r="F546" s="330">
        <f t="shared" si="347"/>
        <v>134.48453738986524</v>
      </c>
      <c r="G546" s="330">
        <f t="shared" si="348"/>
        <v>79.168196949452636</v>
      </c>
      <c r="H546" s="315">
        <f t="shared" si="349"/>
        <v>0.02</v>
      </c>
      <c r="I546" s="330">
        <f t="shared" si="350"/>
        <v>0.47527321345405654</v>
      </c>
      <c r="J546" s="330">
        <f t="shared" si="339"/>
        <v>80</v>
      </c>
      <c r="K546" s="337">
        <f t="shared" si="351"/>
        <v>-1</v>
      </c>
      <c r="L546" s="325">
        <f t="shared" si="352"/>
        <v>1.2775971922979381</v>
      </c>
      <c r="M546" s="325">
        <f t="shared" si="353"/>
        <v>1.2875971922979381</v>
      </c>
      <c r="N546" s="330">
        <f t="shared" si="354"/>
        <v>-1.8143269065651113E-2</v>
      </c>
      <c r="O546" s="330">
        <f t="shared" si="355"/>
        <v>2.0905400142112729E-3</v>
      </c>
      <c r="P546" s="334">
        <f t="shared" si="341"/>
        <v>13.009002689762223</v>
      </c>
      <c r="Q546" s="330">
        <f t="shared" si="356"/>
        <v>1.0425294508821565</v>
      </c>
      <c r="R546" s="279">
        <f>IF(H546&gt;0, rate1(1,$L$52,$L$51,$L$54,L546,$L$53,$L$50,P546),"")</f>
        <v>160.64594210827656</v>
      </c>
      <c r="S546" s="325">
        <f t="shared" si="357"/>
        <v>3.1042742894944952</v>
      </c>
      <c r="T546" s="325">
        <f t="shared" si="358"/>
        <v>8.6221027155208105E-3</v>
      </c>
      <c r="U546" s="330">
        <f t="shared" si="359"/>
        <v>1.2975971922979381</v>
      </c>
      <c r="V546" s="338">
        <f t="shared" si="360"/>
        <v>1.2975971922979381</v>
      </c>
      <c r="W546" s="330">
        <f t="shared" si="361"/>
        <v>1.0130730274071631E-4</v>
      </c>
      <c r="X546" s="330">
        <f t="shared" si="362"/>
        <v>2.9454592269073885</v>
      </c>
      <c r="Y546" s="330">
        <f t="shared" si="342"/>
        <v>13.21185369554604</v>
      </c>
      <c r="Z546" s="110">
        <f>IF(H546&gt;0, rate1(1,$L$52,$L$51,$L$54,U546,$L$53,$L$50,Y546),"")</f>
        <v>145.95084374065519</v>
      </c>
      <c r="AA546" s="338">
        <f t="shared" si="363"/>
        <v>9.6535693466745069</v>
      </c>
      <c r="AB546" s="338">
        <f t="shared" si="364"/>
        <v>-1.1706996117116441E-5</v>
      </c>
      <c r="AC546" s="330">
        <f t="shared" si="365"/>
        <v>8.6221027155208105E-3</v>
      </c>
      <c r="AD546" s="330">
        <f t="shared" si="366"/>
        <v>-2.319619779522879</v>
      </c>
      <c r="AE546" s="330">
        <f t="shared" si="367"/>
        <v>2965.2220473815441</v>
      </c>
      <c r="AF546" s="330">
        <f t="shared" si="368"/>
        <v>684.25184853542316</v>
      </c>
      <c r="AG546" s="330">
        <f t="shared" si="369"/>
        <v>683.6759002876712</v>
      </c>
      <c r="AH546" s="330">
        <f t="shared" si="370"/>
        <v>1.2776295628433305</v>
      </c>
      <c r="AI546" s="330">
        <f t="shared" si="371"/>
        <v>53.671462860290923</v>
      </c>
      <c r="AJ546" s="330">
        <f t="shared" si="372"/>
        <v>15.602462241657536</v>
      </c>
      <c r="AK546" s="339">
        <f t="shared" si="373"/>
        <v>220.07648550744662</v>
      </c>
      <c r="AL546" s="44">
        <f t="shared" si="343"/>
        <v>4.4892154085685467</v>
      </c>
    </row>
    <row r="547" spans="2:38" ht="15" x14ac:dyDescent="0.15">
      <c r="B547" s="330">
        <f t="shared" si="344"/>
        <v>684.25184853542316</v>
      </c>
      <c r="C547" s="330">
        <f t="shared" si="345"/>
        <v>683.6759002876712</v>
      </c>
      <c r="D547" s="330">
        <f t="shared" si="346"/>
        <v>1.2776295628433305</v>
      </c>
      <c r="E547" s="330">
        <f t="shared" si="340"/>
        <v>134.48453738986524</v>
      </c>
      <c r="F547" s="330">
        <f t="shared" si="347"/>
        <v>134.48453738986524</v>
      </c>
      <c r="G547" s="330">
        <f t="shared" si="348"/>
        <v>75.513498979729789</v>
      </c>
      <c r="H547" s="315">
        <f t="shared" si="349"/>
        <v>0.02</v>
      </c>
      <c r="I547" s="330">
        <f t="shared" si="350"/>
        <v>0.4607585982015735</v>
      </c>
      <c r="J547" s="330">
        <f t="shared" si="339"/>
        <v>80</v>
      </c>
      <c r="K547" s="337">
        <f t="shared" si="351"/>
        <v>-1</v>
      </c>
      <c r="L547" s="325">
        <f t="shared" si="352"/>
        <v>1.2576295628433305</v>
      </c>
      <c r="M547" s="325">
        <f t="shared" si="353"/>
        <v>1.2676295628433305</v>
      </c>
      <c r="N547" s="330">
        <f t="shared" si="354"/>
        <v>-1.7864526541038872E-2</v>
      </c>
      <c r="O547" s="330">
        <f t="shared" si="355"/>
        <v>2.0905400142112729E-3</v>
      </c>
      <c r="P547" s="334">
        <f t="shared" si="341"/>
        <v>12.739551907761379</v>
      </c>
      <c r="Q547" s="330">
        <f t="shared" si="356"/>
        <v>-2.6696454417327828</v>
      </c>
      <c r="R547" s="279">
        <f>IF(H547&gt;0, rate1(1,$L$52,$L$51,$L$54,L547,$L$53,$L$50,P547),"")</f>
        <v>179.65281684276019</v>
      </c>
      <c r="S547" s="325">
        <f t="shared" si="357"/>
        <v>-7.1082234311707451</v>
      </c>
      <c r="T547" s="325">
        <f t="shared" si="358"/>
        <v>-2.2032602693657414E-3</v>
      </c>
      <c r="U547" s="330">
        <f t="shared" si="359"/>
        <v>1.2776295628433305</v>
      </c>
      <c r="V547" s="338">
        <f t="shared" si="360"/>
        <v>1.2776295628433305</v>
      </c>
      <c r="W547" s="330">
        <f t="shared" si="361"/>
        <v>9.8213426460880271E-5</v>
      </c>
      <c r="X547" s="330">
        <f t="shared" si="362"/>
        <v>-0.82505298235051328</v>
      </c>
      <c r="Y547" s="330">
        <f t="shared" si="342"/>
        <v>12.941342743015221</v>
      </c>
      <c r="Z547" s="110">
        <f>IF(H547&gt;0, rate1(1,$L$52,$L$51,$L$54,U547,$L$53,$L$50,Y547),"")</f>
        <v>165.4728169275981</v>
      </c>
      <c r="AA547" s="338">
        <f t="shared" si="363"/>
        <v>-2.3850456378890592</v>
      </c>
      <c r="AB547" s="338">
        <f t="shared" si="364"/>
        <v>2.901391501537537E-5</v>
      </c>
      <c r="AC547" s="330">
        <f t="shared" si="365"/>
        <v>2.901391501537537E-5</v>
      </c>
      <c r="AD547" s="330">
        <f t="shared" si="366"/>
        <v>-689.32441517807513</v>
      </c>
      <c r="AE547" s="330">
        <f t="shared" si="367"/>
        <v>-158824.53670167952</v>
      </c>
      <c r="AF547" s="330">
        <f t="shared" si="368"/>
        <v>684.23395499496712</v>
      </c>
      <c r="AG547" s="330">
        <f t="shared" si="369"/>
        <v>683.67587127375623</v>
      </c>
      <c r="AH547" s="330">
        <f t="shared" si="370"/>
        <v>1.2576589883343023</v>
      </c>
      <c r="AI547" s="330">
        <f t="shared" si="371"/>
        <v>0.16149991703592151</v>
      </c>
      <c r="AJ547" s="330">
        <f t="shared" si="372"/>
        <v>15.602507102745601</v>
      </c>
      <c r="AK547" s="339">
        <f t="shared" si="373"/>
        <v>220.08073458038891</v>
      </c>
      <c r="AL547" s="44">
        <f t="shared" si="343"/>
        <v>4.4935091255973703</v>
      </c>
    </row>
    <row r="548" spans="2:38" ht="15" x14ac:dyDescent="0.15">
      <c r="B548" s="330">
        <f t="shared" si="344"/>
        <v>684.23395499496712</v>
      </c>
      <c r="C548" s="330">
        <f t="shared" si="345"/>
        <v>683.67587127375623</v>
      </c>
      <c r="D548" s="330">
        <f t="shared" si="346"/>
        <v>1.2576589883343023</v>
      </c>
      <c r="E548" s="330">
        <f t="shared" si="340"/>
        <v>134.48453738986524</v>
      </c>
      <c r="F548" s="330">
        <f t="shared" si="347"/>
        <v>134.48453738986524</v>
      </c>
      <c r="G548" s="330">
        <f t="shared" si="348"/>
        <v>90.638099012285565</v>
      </c>
      <c r="H548" s="315">
        <f t="shared" si="349"/>
        <v>0.08</v>
      </c>
      <c r="I548" s="330">
        <f t="shared" si="350"/>
        <v>0.44646697696871346</v>
      </c>
      <c r="J548" s="330">
        <f t="shared" si="339"/>
        <v>80</v>
      </c>
      <c r="K548" s="337">
        <f t="shared" si="351"/>
        <v>1</v>
      </c>
      <c r="L548" s="325">
        <f t="shared" si="352"/>
        <v>1.3376589883343024</v>
      </c>
      <c r="M548" s="325">
        <f t="shared" si="353"/>
        <v>1.2976589883343024</v>
      </c>
      <c r="N548" s="330">
        <f t="shared" si="354"/>
        <v>7.2230081576764471E-2</v>
      </c>
      <c r="O548" s="330">
        <f t="shared" si="355"/>
        <v>2.0905400142112729E-3</v>
      </c>
      <c r="P548" s="334">
        <f t="shared" si="341"/>
        <v>13.491101222074374</v>
      </c>
      <c r="Q548" s="330">
        <f t="shared" si="356"/>
        <v>2.9573102344906204</v>
      </c>
      <c r="R548" s="279">
        <f>IF(H548&gt;0, rate1(1,$L$52,$L$51,$L$54,L548,$L$53,$L$50,P548),"")</f>
        <v>125.15511772667158</v>
      </c>
      <c r="S548" s="325">
        <f t="shared" si="357"/>
        <v>11.302897482613469</v>
      </c>
      <c r="T548" s="325">
        <f t="shared" si="358"/>
        <v>-7.0106571184130944E-3</v>
      </c>
      <c r="U548" s="330">
        <f t="shared" si="359"/>
        <v>1.2576589883343023</v>
      </c>
      <c r="V548" s="338">
        <f t="shared" si="360"/>
        <v>1.2576589883343023</v>
      </c>
      <c r="W548" s="330">
        <f t="shared" si="361"/>
        <v>9.5167082677205528E-5</v>
      </c>
      <c r="X548" s="330">
        <f t="shared" si="362"/>
        <v>-4.4800625603050577</v>
      </c>
      <c r="Y548" s="330">
        <f t="shared" si="342"/>
        <v>12.672200632471158</v>
      </c>
      <c r="Z548" s="110">
        <f>IF(H548&gt;0, rate1(1,$L$52,$L$51,$L$54,U548,$L$53,$L$50,Y548),"")</f>
        <v>184.31504190445236</v>
      </c>
      <c r="AA548" s="338">
        <f t="shared" si="363"/>
        <v>-11.626923490118751</v>
      </c>
      <c r="AB548" s="338">
        <f t="shared" si="364"/>
        <v>7.536838466763413E-6</v>
      </c>
      <c r="AC548" s="330">
        <f t="shared" si="365"/>
        <v>7.536838466763413E-6</v>
      </c>
      <c r="AD548" s="330">
        <f t="shared" si="366"/>
        <v>10614.530263954941</v>
      </c>
      <c r="AE548" s="330">
        <f t="shared" si="367"/>
        <v>618529228.66046286</v>
      </c>
      <c r="AF548" s="330">
        <f t="shared" si="368"/>
        <v>684.30617753970546</v>
      </c>
      <c r="AG548" s="330">
        <f t="shared" si="369"/>
        <v>683.67586373691779</v>
      </c>
      <c r="AH548" s="330">
        <f t="shared" si="370"/>
        <v>1.33656975833637</v>
      </c>
      <c r="AI548" s="330">
        <f t="shared" si="371"/>
        <v>6.0219978245102571E-2</v>
      </c>
      <c r="AJ548" s="330">
        <f t="shared" si="372"/>
        <v>15.602523830517336</v>
      </c>
      <c r="AK548" s="339">
        <f t="shared" si="373"/>
        <v>220.08074677581271</v>
      </c>
      <c r="AL548" s="44">
        <f t="shared" si="343"/>
        <v>4.4935220455907334</v>
      </c>
    </row>
    <row r="549" spans="2:38" ht="15" x14ac:dyDescent="0.15">
      <c r="B549" s="330">
        <f t="shared" si="344"/>
        <v>684.30617753970546</v>
      </c>
      <c r="C549" s="330">
        <f t="shared" si="345"/>
        <v>683.67586373691779</v>
      </c>
      <c r="D549" s="330">
        <f t="shared" si="346"/>
        <v>1.33656975833637</v>
      </c>
      <c r="E549" s="330">
        <f t="shared" si="340"/>
        <v>134.48453738986524</v>
      </c>
      <c r="F549" s="330">
        <f t="shared" si="347"/>
        <v>134.48453738986524</v>
      </c>
      <c r="G549" s="330">
        <f t="shared" si="348"/>
        <v>86.637345388446931</v>
      </c>
      <c r="H549" s="315">
        <f t="shared" si="349"/>
        <v>0.02</v>
      </c>
      <c r="I549" s="330">
        <f t="shared" si="350"/>
        <v>0.50425104223013484</v>
      </c>
      <c r="J549" s="330">
        <f t="shared" si="339"/>
        <v>80</v>
      </c>
      <c r="K549" s="337">
        <f t="shared" si="351"/>
        <v>-1</v>
      </c>
      <c r="L549" s="325">
        <f t="shared" si="352"/>
        <v>1.31656975833637</v>
      </c>
      <c r="M549" s="325">
        <f t="shared" si="353"/>
        <v>1.32656975833637</v>
      </c>
      <c r="N549" s="330">
        <f t="shared" si="354"/>
        <v>-1.8687176984075737E-2</v>
      </c>
      <c r="O549" s="330">
        <f t="shared" si="355"/>
        <v>2.0905400142112729E-3</v>
      </c>
      <c r="P549" s="334">
        <f t="shared" si="341"/>
        <v>13.538947125149853</v>
      </c>
      <c r="Q549" s="330">
        <f t="shared" si="356"/>
        <v>8.6264190576981861</v>
      </c>
      <c r="R549" s="279">
        <f>IF(H549&gt;0, rate1(1,$L$52,$L$51,$L$54,L549,$L$53,$L$50,P549),"")</f>
        <v>121.52414823212403</v>
      </c>
      <c r="S549" s="325">
        <f t="shared" si="357"/>
        <v>33.955449285603017</v>
      </c>
      <c r="T549" s="325">
        <f t="shared" si="358"/>
        <v>5.6704361157775061E-4</v>
      </c>
      <c r="U549" s="330">
        <f t="shared" si="359"/>
        <v>1.33656975833637</v>
      </c>
      <c r="V549" s="338">
        <f t="shared" si="360"/>
        <v>1.33656975833637</v>
      </c>
      <c r="W549" s="330">
        <f t="shared" si="361"/>
        <v>1.0748409871674802E-4</v>
      </c>
      <c r="X549" s="330">
        <f t="shared" si="362"/>
        <v>10.64582703152135</v>
      </c>
      <c r="Y549" s="330">
        <f t="shared" si="342"/>
        <v>13.743836117227895</v>
      </c>
      <c r="Z549" s="110">
        <f>IF(H549&gt;0, rate1(1,$L$52,$L$51,$L$54,U549,$L$53,$L$50,Y549),"")</f>
        <v>105.74380026105473</v>
      </c>
      <c r="AA549" s="338">
        <f t="shared" si="363"/>
        <v>48.157729929978998</v>
      </c>
      <c r="AB549" s="338">
        <f t="shared" si="364"/>
        <v>-2.2792466659515453E-6</v>
      </c>
      <c r="AC549" s="330">
        <f t="shared" si="365"/>
        <v>5.6704361157775061E-4</v>
      </c>
      <c r="AD549" s="330">
        <f t="shared" si="366"/>
        <v>-35.270655716148006</v>
      </c>
      <c r="AE549" s="330">
        <f t="shared" si="367"/>
        <v>-37069833.889565945</v>
      </c>
      <c r="AF549" s="330">
        <f t="shared" si="368"/>
        <v>684.28692331910986</v>
      </c>
      <c r="AG549" s="330">
        <f t="shared" si="369"/>
        <v>683.67529669330622</v>
      </c>
      <c r="AH549" s="330">
        <f t="shared" si="370"/>
        <v>1.3166077684130897</v>
      </c>
      <c r="AI549" s="330">
        <f t="shared" si="371"/>
        <v>4.6660982185584805</v>
      </c>
      <c r="AJ549" s="330">
        <f t="shared" si="372"/>
        <v>15.603819968911381</v>
      </c>
      <c r="AK549" s="339">
        <f t="shared" si="373"/>
        <v>220.08075223403705</v>
      </c>
      <c r="AL549" s="44">
        <f t="shared" si="343"/>
        <v>4.4935268631889933</v>
      </c>
    </row>
    <row r="550" spans="2:38" ht="15" x14ac:dyDescent="0.15">
      <c r="B550" s="330">
        <f t="shared" si="344"/>
        <v>684.28692331910986</v>
      </c>
      <c r="C550" s="330">
        <f t="shared" si="345"/>
        <v>683.67529669330622</v>
      </c>
      <c r="D550" s="330">
        <f t="shared" si="346"/>
        <v>1.3166077684130897</v>
      </c>
      <c r="E550" s="330">
        <f t="shared" si="340"/>
        <v>134.48453738986524</v>
      </c>
      <c r="F550" s="330">
        <f t="shared" si="347"/>
        <v>134.48453738986524</v>
      </c>
      <c r="G550" s="330">
        <f t="shared" si="348"/>
        <v>82.755537428065779</v>
      </c>
      <c r="H550" s="315">
        <f t="shared" si="349"/>
        <v>0.02</v>
      </c>
      <c r="I550" s="330">
        <f t="shared" si="350"/>
        <v>0.48930130064291011</v>
      </c>
      <c r="J550" s="330">
        <f t="shared" si="339"/>
        <v>80</v>
      </c>
      <c r="K550" s="337">
        <f t="shared" si="351"/>
        <v>-1</v>
      </c>
      <c r="L550" s="325">
        <f t="shared" si="352"/>
        <v>1.2966077684130897</v>
      </c>
      <c r="M550" s="325">
        <f t="shared" si="353"/>
        <v>1.3066077684130897</v>
      </c>
      <c r="N550" s="330">
        <f t="shared" si="354"/>
        <v>-1.8408606809316996E-2</v>
      </c>
      <c r="O550" s="330">
        <f t="shared" si="355"/>
        <v>2.0905400142112729E-3</v>
      </c>
      <c r="P550" s="334">
        <f t="shared" si="341"/>
        <v>13.26684434243538</v>
      </c>
      <c r="Q550" s="330">
        <f t="shared" si="356"/>
        <v>4.6854173835950377</v>
      </c>
      <c r="R550" s="279">
        <f>IF(H550&gt;0, rate1(1,$L$52,$L$51,$L$54,L550,$L$53,$L$50,P550),"")</f>
        <v>141.90829479779273</v>
      </c>
      <c r="S550" s="325">
        <f t="shared" si="357"/>
        <v>15.793632141127157</v>
      </c>
      <c r="T550" s="325">
        <f t="shared" si="358"/>
        <v>1.2443601837401378E-3</v>
      </c>
      <c r="U550" s="330">
        <f t="shared" si="359"/>
        <v>1.3166077684130897</v>
      </c>
      <c r="V550" s="338">
        <f t="shared" si="360"/>
        <v>1.3166077684130897</v>
      </c>
      <c r="W550" s="330">
        <f t="shared" si="361"/>
        <v>1.0429747267881595E-4</v>
      </c>
      <c r="X550" s="330">
        <f t="shared" si="362"/>
        <v>6.6447322939494455</v>
      </c>
      <c r="Y550" s="330">
        <f t="shared" si="342"/>
        <v>13.470694540463885</v>
      </c>
      <c r="Z550" s="110">
        <f>IF(H550&gt;0, rate1(1,$L$52,$L$51,$L$54,U550,$L$53,$L$50,Y550),"")</f>
        <v>126.69762713745526</v>
      </c>
      <c r="AA550" s="338">
        <f t="shared" si="363"/>
        <v>25.087103565714568</v>
      </c>
      <c r="AB550" s="338">
        <f t="shared" si="364"/>
        <v>-4.3300130459551108E-6</v>
      </c>
      <c r="AC550" s="330">
        <f t="shared" si="365"/>
        <v>1.2443601837401378E-3</v>
      </c>
      <c r="AD550" s="330">
        <f t="shared" si="366"/>
        <v>-16.072516833419222</v>
      </c>
      <c r="AE550" s="330">
        <f t="shared" si="367"/>
        <v>21196.973234076337</v>
      </c>
      <c r="AF550" s="330">
        <f t="shared" si="368"/>
        <v>684.26727035211684</v>
      </c>
      <c r="AG550" s="330">
        <f t="shared" si="369"/>
        <v>683.67405233312252</v>
      </c>
      <c r="AH550" s="330">
        <f t="shared" si="370"/>
        <v>1.2966429072870582</v>
      </c>
      <c r="AI550" s="330">
        <f t="shared" si="371"/>
        <v>8.7687628514826805</v>
      </c>
      <c r="AJ550" s="330">
        <f t="shared" si="372"/>
        <v>15.606255736370127</v>
      </c>
      <c r="AK550" s="339">
        <f t="shared" si="373"/>
        <v>220.08115649240003</v>
      </c>
      <c r="AL550" s="44">
        <f t="shared" si="343"/>
        <v>4.4939001510464776</v>
      </c>
    </row>
    <row r="551" spans="2:38" ht="15" x14ac:dyDescent="0.15">
      <c r="B551" s="330">
        <f t="shared" si="344"/>
        <v>684.26727035211684</v>
      </c>
      <c r="C551" s="330">
        <f t="shared" si="345"/>
        <v>683.67405233312252</v>
      </c>
      <c r="D551" s="330">
        <f t="shared" si="346"/>
        <v>1.2966429072870582</v>
      </c>
      <c r="E551" s="330">
        <f t="shared" si="340"/>
        <v>134.48453738986524</v>
      </c>
      <c r="F551" s="330">
        <f t="shared" si="347"/>
        <v>134.48453738986524</v>
      </c>
      <c r="G551" s="330">
        <f t="shared" si="348"/>
        <v>78.990906910351825</v>
      </c>
      <c r="H551" s="315">
        <f t="shared" si="349"/>
        <v>0.02</v>
      </c>
      <c r="I551" s="330">
        <f t="shared" si="350"/>
        <v>0.47457441519545684</v>
      </c>
      <c r="J551" s="330">
        <f t="shared" si="339"/>
        <v>80</v>
      </c>
      <c r="K551" s="337">
        <f t="shared" si="351"/>
        <v>-1</v>
      </c>
      <c r="L551" s="325">
        <f t="shared" si="352"/>
        <v>1.2766429072870582</v>
      </c>
      <c r="M551" s="325">
        <f t="shared" si="353"/>
        <v>1.2866429072870582</v>
      </c>
      <c r="N551" s="330">
        <f t="shared" si="354"/>
        <v>-1.8129948605385415E-2</v>
      </c>
      <c r="O551" s="330">
        <f t="shared" si="355"/>
        <v>2.0905400142112729E-3</v>
      </c>
      <c r="P551" s="334">
        <f t="shared" si="341"/>
        <v>12.99609312272935</v>
      </c>
      <c r="Q551" s="330">
        <f t="shared" si="356"/>
        <v>0.86247228401457221</v>
      </c>
      <c r="R551" s="279">
        <f>IF(H551&gt;0, rate1(1,$L$52,$L$51,$L$54,L551,$L$53,$L$50,P551),"")</f>
        <v>161.56975919490108</v>
      </c>
      <c r="S551" s="325">
        <f t="shared" si="357"/>
        <v>2.5534454560852549</v>
      </c>
      <c r="T551" s="325">
        <f t="shared" si="358"/>
        <v>1.1670798311177025E-2</v>
      </c>
      <c r="U551" s="330">
        <f t="shared" si="359"/>
        <v>1.2966429072870582</v>
      </c>
      <c r="V551" s="338">
        <f t="shared" si="360"/>
        <v>1.2966429072870582</v>
      </c>
      <c r="W551" s="330">
        <f t="shared" si="361"/>
        <v>1.0115834974899762E-4</v>
      </c>
      <c r="X551" s="330">
        <f t="shared" si="362"/>
        <v>2.7625933614080651</v>
      </c>
      <c r="Y551" s="330">
        <f t="shared" si="342"/>
        <v>13.198893712294401</v>
      </c>
      <c r="Z551" s="110">
        <f>IF(H551&gt;0, rate1(1,$L$52,$L$51,$L$54,U551,$L$53,$L$50,Y551),"")</f>
        <v>146.89987995381694</v>
      </c>
      <c r="AA551" s="338">
        <f t="shared" si="363"/>
        <v>8.9957429749261255</v>
      </c>
      <c r="AB551" s="338">
        <f t="shared" si="364"/>
        <v>-1.2651525951524505E-5</v>
      </c>
      <c r="AC551" s="330">
        <f t="shared" si="365"/>
        <v>1.1670798311177025E-2</v>
      </c>
      <c r="AD551" s="330">
        <f t="shared" si="366"/>
        <v>-1.7136788304229513</v>
      </c>
      <c r="AE551" s="330">
        <f t="shared" si="367"/>
        <v>2223.5635758782637</v>
      </c>
      <c r="AF551" s="330">
        <f t="shared" si="368"/>
        <v>684.23746960520032</v>
      </c>
      <c r="AG551" s="330">
        <f t="shared" si="369"/>
        <v>683.66238153481129</v>
      </c>
      <c r="AH551" s="330">
        <f t="shared" si="370"/>
        <v>1.2766751379681918</v>
      </c>
      <c r="AI551" s="330">
        <f t="shared" si="371"/>
        <v>72.233803957698413</v>
      </c>
      <c r="AJ551" s="330">
        <f t="shared" si="372"/>
        <v>15.626320681913931</v>
      </c>
      <c r="AK551" s="339">
        <f t="shared" si="373"/>
        <v>220.08188215608237</v>
      </c>
      <c r="AL551" s="44">
        <f t="shared" si="343"/>
        <v>4.4946016520745964</v>
      </c>
    </row>
    <row r="552" spans="2:38" ht="15" x14ac:dyDescent="0.15">
      <c r="B552" s="330">
        <f t="shared" si="344"/>
        <v>684.23746960520032</v>
      </c>
      <c r="C552" s="330">
        <f t="shared" si="345"/>
        <v>683.66238153481129</v>
      </c>
      <c r="D552" s="330">
        <f t="shared" si="346"/>
        <v>1.2766751379681918</v>
      </c>
      <c r="E552" s="330">
        <f t="shared" si="340"/>
        <v>134.48453738986524</v>
      </c>
      <c r="F552" s="330">
        <f t="shared" si="347"/>
        <v>134.48453738986524</v>
      </c>
      <c r="G552" s="330">
        <f t="shared" si="348"/>
        <v>75.341684592649557</v>
      </c>
      <c r="H552" s="315">
        <f t="shared" si="349"/>
        <v>0.02</v>
      </c>
      <c r="I552" s="330">
        <f t="shared" si="350"/>
        <v>0.46007045631122312</v>
      </c>
      <c r="J552" s="330">
        <f t="shared" si="339"/>
        <v>80</v>
      </c>
      <c r="K552" s="337">
        <f t="shared" si="351"/>
        <v>-1</v>
      </c>
      <c r="L552" s="325">
        <f t="shared" si="352"/>
        <v>1.2566751379681917</v>
      </c>
      <c r="M552" s="325">
        <f t="shared" si="353"/>
        <v>1.2666751379681918</v>
      </c>
      <c r="N552" s="330">
        <f t="shared" si="354"/>
        <v>-1.7851201835167751E-2</v>
      </c>
      <c r="O552" s="330">
        <f t="shared" si="355"/>
        <v>2.0905400142112729E-3</v>
      </c>
      <c r="P552" s="334">
        <f t="shared" si="341"/>
        <v>12.726707967190361</v>
      </c>
      <c r="Q552" s="330">
        <f t="shared" si="356"/>
        <v>-2.8441848971228296</v>
      </c>
      <c r="R552" s="279">
        <f>IF(H552&gt;0, rate1(1,$L$52,$L$51,$L$54,L552,$L$53,$L$50,P552),"")</f>
        <v>180.54460097582239</v>
      </c>
      <c r="S552" s="325">
        <f t="shared" si="357"/>
        <v>-7.5355479131902534</v>
      </c>
      <c r="T552" s="325">
        <f t="shared" si="358"/>
        <v>-2.0913949539878656E-3</v>
      </c>
      <c r="U552" s="330">
        <f t="shared" si="359"/>
        <v>1.2766751379681918</v>
      </c>
      <c r="V552" s="338">
        <f t="shared" si="360"/>
        <v>1.2766751379681918</v>
      </c>
      <c r="W552" s="330">
        <f t="shared" si="361"/>
        <v>9.8066744937730377E-5</v>
      </c>
      <c r="X552" s="330">
        <f t="shared" si="362"/>
        <v>-1.0023581376109547</v>
      </c>
      <c r="Y552" s="330">
        <f t="shared" si="342"/>
        <v>12.928447849080559</v>
      </c>
      <c r="Z552" s="110">
        <f>IF(H552&gt;0, rate1(1,$L$52,$L$51,$L$54,U552,$L$53,$L$50,Y552),"")</f>
        <v>166.38857488905069</v>
      </c>
      <c r="AA552" s="338">
        <f t="shared" si="363"/>
        <v>-2.8816480280138848</v>
      </c>
      <c r="AB552" s="338">
        <f t="shared" si="364"/>
        <v>2.5264203304880273E-5</v>
      </c>
      <c r="AC552" s="330">
        <f t="shared" si="365"/>
        <v>2.5264203304880273E-5</v>
      </c>
      <c r="AD552" s="330">
        <f t="shared" si="366"/>
        <v>-791.63390820784798</v>
      </c>
      <c r="AE552" s="330">
        <f t="shared" si="367"/>
        <v>-135074.55665517462</v>
      </c>
      <c r="AF552" s="330">
        <f t="shared" si="368"/>
        <v>684.21959313916182</v>
      </c>
      <c r="AG552" s="330">
        <f t="shared" si="369"/>
        <v>683.66235627060803</v>
      </c>
      <c r="AH552" s="330">
        <f t="shared" si="370"/>
        <v>1.2567044217006578</v>
      </c>
      <c r="AI552" s="330">
        <f t="shared" si="371"/>
        <v>0.13993330827025688</v>
      </c>
      <c r="AJ552" s="330">
        <f t="shared" si="372"/>
        <v>15.626359552277339</v>
      </c>
      <c r="AK552" s="339">
        <f t="shared" si="373"/>
        <v>220.08758796976659</v>
      </c>
      <c r="AL552" s="44">
        <f t="shared" si="343"/>
        <v>4.5003803563912124</v>
      </c>
    </row>
    <row r="553" spans="2:38" ht="15" x14ac:dyDescent="0.15">
      <c r="B553" s="330">
        <f t="shared" si="344"/>
        <v>684.21959313916182</v>
      </c>
      <c r="C553" s="330">
        <f t="shared" si="345"/>
        <v>683.66235627060803</v>
      </c>
      <c r="D553" s="330">
        <f t="shared" si="346"/>
        <v>1.2567044217006578</v>
      </c>
      <c r="E553" s="330">
        <f t="shared" si="340"/>
        <v>134.48453738986524</v>
      </c>
      <c r="F553" s="330">
        <f t="shared" si="347"/>
        <v>134.48453738986524</v>
      </c>
      <c r="G553" s="330">
        <f t="shared" si="348"/>
        <v>90.443848555548911</v>
      </c>
      <c r="H553" s="315">
        <f t="shared" si="349"/>
        <v>0.08</v>
      </c>
      <c r="I553" s="330">
        <f t="shared" si="350"/>
        <v>0.44578949484302943</v>
      </c>
      <c r="J553" s="330">
        <f t="shared" si="339"/>
        <v>80</v>
      </c>
      <c r="K553" s="337">
        <f t="shared" si="351"/>
        <v>1</v>
      </c>
      <c r="L553" s="325">
        <f t="shared" si="352"/>
        <v>1.3367044217006578</v>
      </c>
      <c r="M553" s="325">
        <f t="shared" si="353"/>
        <v>1.2967044217006578</v>
      </c>
      <c r="N553" s="330">
        <f t="shared" si="354"/>
        <v>7.2176043614361252E-2</v>
      </c>
      <c r="O553" s="330">
        <f t="shared" si="355"/>
        <v>2.0905400142112729E-3</v>
      </c>
      <c r="P553" s="334">
        <f t="shared" si="341"/>
        <v>13.478074207928966</v>
      </c>
      <c r="Q553" s="330">
        <f t="shared" si="356"/>
        <v>2.7743730130804494</v>
      </c>
      <c r="R553" s="279">
        <f>IF(H553&gt;0, rate1(1,$L$52,$L$51,$L$54,L553,$L$53,$L$50,P553),"")</f>
        <v>126.14023111498591</v>
      </c>
      <c r="S553" s="325">
        <f t="shared" si="357"/>
        <v>10.52089640592374</v>
      </c>
      <c r="T553" s="325">
        <f t="shared" si="358"/>
        <v>-7.5808033757677005E-3</v>
      </c>
      <c r="U553" s="330">
        <f t="shared" si="359"/>
        <v>1.2567044217006578</v>
      </c>
      <c r="V553" s="338">
        <f t="shared" si="360"/>
        <v>1.2567044217006578</v>
      </c>
      <c r="W553" s="330">
        <f t="shared" si="361"/>
        <v>9.5022673347155973E-5</v>
      </c>
      <c r="X553" s="330">
        <f t="shared" si="362"/>
        <v>-4.6518915966949805</v>
      </c>
      <c r="Y553" s="330">
        <f t="shared" si="342"/>
        <v>12.659371533383137</v>
      </c>
      <c r="Z553" s="110">
        <f>IF(H553&gt;0, rate1(1,$L$52,$L$51,$L$54,U553,$L$53,$L$50,Y553),"")</f>
        <v>185.19916067209172</v>
      </c>
      <c r="AA553" s="338">
        <f t="shared" si="363"/>
        <v>-12.01522995561635</v>
      </c>
      <c r="AB553" s="338">
        <f t="shared" si="364"/>
        <v>7.3008831708080317E-6</v>
      </c>
      <c r="AC553" s="330">
        <f t="shared" si="365"/>
        <v>7.3008831708080317E-6</v>
      </c>
      <c r="AD553" s="330">
        <f t="shared" si="366"/>
        <v>10957.578436520294</v>
      </c>
      <c r="AE553" s="330">
        <f t="shared" si="367"/>
        <v>721583365.27063131</v>
      </c>
      <c r="AF553" s="330">
        <f t="shared" si="368"/>
        <v>684.29176188189297</v>
      </c>
      <c r="AG553" s="330">
        <f t="shared" si="369"/>
        <v>683.6623489697248</v>
      </c>
      <c r="AH553" s="330">
        <f t="shared" si="370"/>
        <v>1.3356142551345456</v>
      </c>
      <c r="AI553" s="330">
        <f t="shared" si="371"/>
        <v>5.7879100951961561E-2</v>
      </c>
      <c r="AJ553" s="330">
        <f t="shared" si="372"/>
        <v>15.626375629805381</v>
      </c>
      <c r="AK553" s="339">
        <f t="shared" si="373"/>
        <v>220.08759851257776</v>
      </c>
      <c r="AL553" s="44">
        <f t="shared" si="343"/>
        <v>4.5003915510558743</v>
      </c>
    </row>
    <row r="554" spans="2:38" ht="15" x14ac:dyDescent="0.15">
      <c r="B554" s="330">
        <f t="shared" si="344"/>
        <v>684.29176188189297</v>
      </c>
      <c r="C554" s="330">
        <f t="shared" si="345"/>
        <v>683.6623489697248</v>
      </c>
      <c r="D554" s="330">
        <f t="shared" si="346"/>
        <v>1.3356142551345456</v>
      </c>
      <c r="E554" s="330">
        <f t="shared" si="340"/>
        <v>134.48453738986524</v>
      </c>
      <c r="F554" s="330">
        <f t="shared" si="347"/>
        <v>134.48453738986524</v>
      </c>
      <c r="G554" s="330">
        <f t="shared" si="348"/>
        <v>86.448829067790442</v>
      </c>
      <c r="H554" s="315">
        <f t="shared" si="349"/>
        <v>0.02</v>
      </c>
      <c r="I554" s="330">
        <f t="shared" si="350"/>
        <v>0.50353032973453082</v>
      </c>
      <c r="J554" s="330">
        <f t="shared" si="339"/>
        <v>80</v>
      </c>
      <c r="K554" s="337">
        <f t="shared" si="351"/>
        <v>-1</v>
      </c>
      <c r="L554" s="325">
        <f t="shared" si="352"/>
        <v>1.3156142551345456</v>
      </c>
      <c r="M554" s="325">
        <f t="shared" si="353"/>
        <v>1.3256142551345456</v>
      </c>
      <c r="N554" s="330">
        <f t="shared" si="354"/>
        <v>-1.8673844000601791E-2</v>
      </c>
      <c r="O554" s="330">
        <f t="shared" si="355"/>
        <v>2.0905400142112729E-3</v>
      </c>
      <c r="P554" s="334">
        <f t="shared" si="341"/>
        <v>13.525891143667854</v>
      </c>
      <c r="Q554" s="330">
        <f t="shared" si="356"/>
        <v>8.4350491447843723</v>
      </c>
      <c r="R554" s="279">
        <f>IF(H554&gt;0, rate1(1,$L$52,$L$51,$L$54,L554,$L$53,$L$50,P554),"")</f>
        <v>122.51695678199164</v>
      </c>
      <c r="S554" s="325">
        <f t="shared" si="357"/>
        <v>32.933124189138468</v>
      </c>
      <c r="T554" s="325">
        <f t="shared" si="358"/>
        <v>5.8477973811761879E-4</v>
      </c>
      <c r="U554" s="330">
        <f t="shared" si="359"/>
        <v>1.3356142551345456</v>
      </c>
      <c r="V554" s="338">
        <f t="shared" si="360"/>
        <v>1.3356142551345456</v>
      </c>
      <c r="W554" s="330">
        <f t="shared" si="361"/>
        <v>1.0733047457622824E-4</v>
      </c>
      <c r="X554" s="330">
        <f t="shared" si="362"/>
        <v>10.451560012530919</v>
      </c>
      <c r="Y554" s="330">
        <f t="shared" si="342"/>
        <v>13.730730651671317</v>
      </c>
      <c r="Z554" s="110">
        <f>IF(H554&gt;0, rate1(1,$L$52,$L$51,$L$54,U554,$L$53,$L$50,Y554),"")</f>
        <v>106.764568401541</v>
      </c>
      <c r="AA554" s="338">
        <f t="shared" si="363"/>
        <v>46.826908338676489</v>
      </c>
      <c r="AB554" s="338">
        <f t="shared" si="364"/>
        <v>-2.3420841262740094E-6</v>
      </c>
      <c r="AC554" s="330">
        <f t="shared" si="365"/>
        <v>5.8477973811761879E-4</v>
      </c>
      <c r="AD554" s="330">
        <f t="shared" si="366"/>
        <v>-34.200911379691696</v>
      </c>
      <c r="AE554" s="330">
        <f t="shared" si="367"/>
        <v>-37129333.245127238</v>
      </c>
      <c r="AF554" s="330">
        <f t="shared" si="368"/>
        <v>684.2725032581543</v>
      </c>
      <c r="AG554" s="330">
        <f t="shared" si="369"/>
        <v>683.66176418998668</v>
      </c>
      <c r="AH554" s="330">
        <f t="shared" si="370"/>
        <v>1.3156521285865528</v>
      </c>
      <c r="AI554" s="330">
        <f t="shared" si="371"/>
        <v>4.7730514491817155</v>
      </c>
      <c r="AJ554" s="330">
        <f t="shared" si="372"/>
        <v>15.627701477430154</v>
      </c>
      <c r="AK554" s="339">
        <f t="shared" si="373"/>
        <v>220.0876037473864</v>
      </c>
      <c r="AL554" s="44">
        <f t="shared" si="343"/>
        <v>4.5003961813839508</v>
      </c>
    </row>
    <row r="555" spans="2:38" ht="15" x14ac:dyDescent="0.15">
      <c r="B555" s="330">
        <f t="shared" si="344"/>
        <v>684.2725032581543</v>
      </c>
      <c r="C555" s="330">
        <f t="shared" si="345"/>
        <v>683.66176418998668</v>
      </c>
      <c r="D555" s="330">
        <f t="shared" si="346"/>
        <v>1.3156521285865528</v>
      </c>
      <c r="E555" s="330">
        <f t="shared" si="340"/>
        <v>134.48453738986524</v>
      </c>
      <c r="F555" s="330">
        <f t="shared" si="347"/>
        <v>134.48453738986524</v>
      </c>
      <c r="G555" s="330">
        <f t="shared" si="348"/>
        <v>82.572670623090744</v>
      </c>
      <c r="H555" s="315">
        <f t="shared" si="349"/>
        <v>0.02</v>
      </c>
      <c r="I555" s="330">
        <f t="shared" si="350"/>
        <v>0.48859125453409435</v>
      </c>
      <c r="J555" s="330">
        <f t="shared" si="339"/>
        <v>80</v>
      </c>
      <c r="K555" s="337">
        <f t="shared" si="351"/>
        <v>-1</v>
      </c>
      <c r="L555" s="325">
        <f t="shared" si="352"/>
        <v>1.2956521285865528</v>
      </c>
      <c r="M555" s="325">
        <f t="shared" si="353"/>
        <v>1.3056521285865528</v>
      </c>
      <c r="N555" s="330">
        <f t="shared" si="354"/>
        <v>-1.8395269623827204E-2</v>
      </c>
      <c r="O555" s="330">
        <f t="shared" si="355"/>
        <v>2.0905400142112729E-3</v>
      </c>
      <c r="P555" s="334">
        <f t="shared" si="341"/>
        <v>13.253852734414766</v>
      </c>
      <c r="Q555" s="330">
        <f t="shared" si="356"/>
        <v>4.4997390565211219</v>
      </c>
      <c r="R555" s="279">
        <f>IF(H555&gt;0, rate1(1,$L$52,$L$51,$L$54,L555,$L$53,$L$50,P555),"")</f>
        <v>142.86564924071138</v>
      </c>
      <c r="S555" s="325">
        <f t="shared" si="357"/>
        <v>15.066106242597291</v>
      </c>
      <c r="T555" s="325">
        <f t="shared" si="358"/>
        <v>1.3077726917858498E-3</v>
      </c>
      <c r="U555" s="330">
        <f t="shared" si="359"/>
        <v>1.3156521285865528</v>
      </c>
      <c r="V555" s="338">
        <f t="shared" si="360"/>
        <v>1.3156521285865528</v>
      </c>
      <c r="W555" s="330">
        <f t="shared" si="361"/>
        <v>1.0414612214226793E-4</v>
      </c>
      <c r="X555" s="330">
        <f t="shared" si="362"/>
        <v>6.4561998999469239</v>
      </c>
      <c r="Y555" s="330">
        <f t="shared" si="342"/>
        <v>13.457652937005969</v>
      </c>
      <c r="Z555" s="110">
        <f>IF(H555&gt;0, rate1(1,$L$52,$L$51,$L$54,U555,$L$53,$L$50,Y555),"")</f>
        <v>127.68151096286212</v>
      </c>
      <c r="AA555" s="338">
        <f t="shared" si="363"/>
        <v>24.187471504614695</v>
      </c>
      <c r="AB555" s="338">
        <f t="shared" si="364"/>
        <v>-4.4914824853387361E-6</v>
      </c>
      <c r="AC555" s="330">
        <f t="shared" si="365"/>
        <v>1.3077726917858498E-3</v>
      </c>
      <c r="AD555" s="330">
        <f t="shared" si="366"/>
        <v>-15.293177572540289</v>
      </c>
      <c r="AE555" s="330">
        <f t="shared" si="367"/>
        <v>19981.199472625249</v>
      </c>
      <c r="AF555" s="330">
        <f t="shared" si="368"/>
        <v>684.25280021583865</v>
      </c>
      <c r="AG555" s="330">
        <f t="shared" si="369"/>
        <v>683.66045641729488</v>
      </c>
      <c r="AH555" s="330">
        <f t="shared" si="370"/>
        <v>1.2956871291036929</v>
      </c>
      <c r="AI555" s="330">
        <f t="shared" si="371"/>
        <v>9.1538637785659063</v>
      </c>
      <c r="AJ555" s="330">
        <f t="shared" si="372"/>
        <v>15.630244217368645</v>
      </c>
      <c r="AK555" s="339">
        <f t="shared" si="373"/>
        <v>220.08801637209527</v>
      </c>
      <c r="AL555" s="44">
        <f t="shared" si="343"/>
        <v>4.5007780254998853</v>
      </c>
    </row>
    <row r="556" spans="2:38" ht="15" x14ac:dyDescent="0.15">
      <c r="B556" s="330">
        <f t="shared" si="344"/>
        <v>684.25280021583865</v>
      </c>
      <c r="C556" s="330">
        <f t="shared" si="345"/>
        <v>683.66045641729488</v>
      </c>
      <c r="D556" s="330">
        <f t="shared" si="346"/>
        <v>1.2956871291036929</v>
      </c>
      <c r="E556" s="330">
        <f t="shared" si="340"/>
        <v>134.48453738986524</v>
      </c>
      <c r="F556" s="330">
        <f t="shared" si="347"/>
        <v>134.48453738986524</v>
      </c>
      <c r="G556" s="330">
        <f t="shared" si="348"/>
        <v>78.813604951816146</v>
      </c>
      <c r="H556" s="315">
        <f t="shared" si="349"/>
        <v>0.02</v>
      </c>
      <c r="I556" s="330">
        <f t="shared" si="350"/>
        <v>0.4738750388350127</v>
      </c>
      <c r="J556" s="330">
        <f t="shared" si="339"/>
        <v>80</v>
      </c>
      <c r="K556" s="337">
        <f t="shared" si="351"/>
        <v>-1</v>
      </c>
      <c r="L556" s="325">
        <f t="shared" si="352"/>
        <v>1.2756871291036929</v>
      </c>
      <c r="M556" s="325">
        <f t="shared" si="353"/>
        <v>1.2856871291036929</v>
      </c>
      <c r="N556" s="330">
        <f t="shared" si="354"/>
        <v>-1.8116607192715461E-2</v>
      </c>
      <c r="O556" s="330">
        <f t="shared" si="355"/>
        <v>2.0905400142112729E-3</v>
      </c>
      <c r="P556" s="334">
        <f t="shared" si="341"/>
        <v>12.983166573936822</v>
      </c>
      <c r="Q556" s="330">
        <f t="shared" si="356"/>
        <v>0.68240090157416944</v>
      </c>
      <c r="R556" s="279">
        <f>IF(H556&gt;0, rate1(1,$L$52,$L$51,$L$54,L556,$L$53,$L$50,P556),"")</f>
        <v>162.49344363747758</v>
      </c>
      <c r="S556" s="325">
        <f t="shared" si="357"/>
        <v>2.0088396175012</v>
      </c>
      <c r="T556" s="325">
        <f t="shared" si="358"/>
        <v>1.7957866521527553E-2</v>
      </c>
      <c r="U556" s="330">
        <f t="shared" si="359"/>
        <v>1.2956871291036929</v>
      </c>
      <c r="V556" s="338">
        <f t="shared" si="360"/>
        <v>1.2956871291036929</v>
      </c>
      <c r="W556" s="330">
        <f t="shared" si="361"/>
        <v>1.0100927353229316E-4</v>
      </c>
      <c r="X556" s="330">
        <f t="shared" si="362"/>
        <v>2.5797109647703707</v>
      </c>
      <c r="Y556" s="330">
        <f t="shared" si="342"/>
        <v>13.185916643336984</v>
      </c>
      <c r="Z556" s="110">
        <f>IF(H556&gt;0, rate1(1,$L$52,$L$51,$L$54,U556,$L$53,$L$50,Y556),"")</f>
        <v>147.84876116460435</v>
      </c>
      <c r="AA556" s="338">
        <f t="shared" si="363"/>
        <v>8.3463169907913475</v>
      </c>
      <c r="AB556" s="338">
        <f t="shared" si="364"/>
        <v>-1.3749648110598672E-5</v>
      </c>
      <c r="AC556" s="330">
        <f t="shared" si="365"/>
        <v>1.7957866521527553E-2</v>
      </c>
      <c r="AD556" s="330">
        <f t="shared" si="366"/>
        <v>-1.113718045293653</v>
      </c>
      <c r="AE556" s="330">
        <f t="shared" si="367"/>
        <v>1471.9947124773319</v>
      </c>
      <c r="AF556" s="330">
        <f t="shared" si="368"/>
        <v>684.21672574212437</v>
      </c>
      <c r="AG556" s="330">
        <f t="shared" si="369"/>
        <v>683.64249855077333</v>
      </c>
      <c r="AH556" s="330">
        <f t="shared" si="370"/>
        <v>1.2757192196138172</v>
      </c>
      <c r="AI556" s="330">
        <f t="shared" si="371"/>
        <v>110.51440673256641</v>
      </c>
      <c r="AJ556" s="330">
        <f t="shared" si="372"/>
        <v>15.660942663683247</v>
      </c>
      <c r="AK556" s="339">
        <f t="shared" si="373"/>
        <v>220.08877223107399</v>
      </c>
      <c r="AL556" s="44">
        <f t="shared" si="343"/>
        <v>4.5015103346021705</v>
      </c>
    </row>
    <row r="557" spans="2:38" ht="15" x14ac:dyDescent="0.15">
      <c r="B557" s="330">
        <f t="shared" si="344"/>
        <v>684.21672574212437</v>
      </c>
      <c r="C557" s="330">
        <f t="shared" si="345"/>
        <v>683.64249855077333</v>
      </c>
      <c r="D557" s="330">
        <f t="shared" si="346"/>
        <v>1.2757192196138172</v>
      </c>
      <c r="E557" s="330">
        <f t="shared" si="340"/>
        <v>134.48453738986524</v>
      </c>
      <c r="F557" s="330">
        <f t="shared" si="347"/>
        <v>134.48453738986524</v>
      </c>
      <c r="G557" s="330">
        <f t="shared" si="348"/>
        <v>75.169862762291828</v>
      </c>
      <c r="H557" s="315">
        <f t="shared" si="349"/>
        <v>0.02</v>
      </c>
      <c r="I557" s="330">
        <f t="shared" si="350"/>
        <v>0.45938175308083373</v>
      </c>
      <c r="J557" s="330">
        <f t="shared" si="339"/>
        <v>80</v>
      </c>
      <c r="K557" s="337">
        <f t="shared" si="351"/>
        <v>-1</v>
      </c>
      <c r="L557" s="325">
        <f t="shared" si="352"/>
        <v>1.2557192196138172</v>
      </c>
      <c r="M557" s="325">
        <f t="shared" si="353"/>
        <v>1.2657192196138172</v>
      </c>
      <c r="N557" s="330">
        <f t="shared" si="354"/>
        <v>-1.7837856168990029E-2</v>
      </c>
      <c r="O557" s="330">
        <f t="shared" si="355"/>
        <v>2.0905400142112729E-3</v>
      </c>
      <c r="P557" s="334">
        <f t="shared" si="341"/>
        <v>12.713847181152151</v>
      </c>
      <c r="Q557" s="330">
        <f t="shared" si="356"/>
        <v>-3.0187340250641626</v>
      </c>
      <c r="R557" s="279">
        <f>IF(H557&gt;0, rate1(1,$L$52,$L$51,$L$54,L557,$L$53,$L$50,P557),"")</f>
        <v>181.43627958521344</v>
      </c>
      <c r="S557" s="325">
        <f t="shared" si="357"/>
        <v>-7.9587018109353371</v>
      </c>
      <c r="T557" s="325">
        <f t="shared" si="358"/>
        <v>-1.9911206495584499E-3</v>
      </c>
      <c r="U557" s="330">
        <f t="shared" si="359"/>
        <v>1.2757192196138172</v>
      </c>
      <c r="V557" s="338">
        <f t="shared" si="360"/>
        <v>1.2757192196138172</v>
      </c>
      <c r="W557" s="330">
        <f t="shared" si="361"/>
        <v>9.7919943761848316E-5</v>
      </c>
      <c r="X557" s="330">
        <f t="shared" si="362"/>
        <v>-1.1796752133529225</v>
      </c>
      <c r="Y557" s="330">
        <f t="shared" si="342"/>
        <v>12.915536004215902</v>
      </c>
      <c r="Z557" s="110">
        <f>IF(H557&gt;0, rate1(1,$L$52,$L$51,$L$54,U557,$L$53,$L$50,Y557),"")</f>
        <v>167.30420713643022</v>
      </c>
      <c r="AA557" s="338">
        <f t="shared" si="363"/>
        <v>-3.3728506233556512</v>
      </c>
      <c r="AB557" s="338">
        <f t="shared" si="364"/>
        <v>2.2392702654614399E-5</v>
      </c>
      <c r="AC557" s="330">
        <f t="shared" si="365"/>
        <v>2.2392702654614399E-5</v>
      </c>
      <c r="AD557" s="330">
        <f t="shared" si="366"/>
        <v>-893.14810759918066</v>
      </c>
      <c r="AE557" s="330">
        <f t="shared" si="367"/>
        <v>-99223.751830470195</v>
      </c>
      <c r="AF557" s="330">
        <f t="shared" si="368"/>
        <v>684.1988654932527</v>
      </c>
      <c r="AG557" s="330">
        <f t="shared" si="369"/>
        <v>683.64247615807062</v>
      </c>
      <c r="AH557" s="330">
        <f t="shared" si="370"/>
        <v>1.2557483612740905</v>
      </c>
      <c r="AI557" s="330">
        <f t="shared" si="371"/>
        <v>0.12341910176843895</v>
      </c>
      <c r="AJ557" s="330">
        <f t="shared" si="372"/>
        <v>15.660976946767072</v>
      </c>
      <c r="AK557" s="339">
        <f t="shared" si="373"/>
        <v>220.0974822698677</v>
      </c>
      <c r="AL557" s="44">
        <f t="shared" si="343"/>
        <v>4.5103514871407757</v>
      </c>
    </row>
    <row r="558" spans="2:38" ht="15" x14ac:dyDescent="0.15">
      <c r="B558" s="330">
        <f t="shared" si="344"/>
        <v>684.1988654932527</v>
      </c>
      <c r="C558" s="330">
        <f t="shared" si="345"/>
        <v>683.64247615807062</v>
      </c>
      <c r="D558" s="330">
        <f t="shared" si="346"/>
        <v>1.2557483612740905</v>
      </c>
      <c r="E558" s="330">
        <f t="shared" si="340"/>
        <v>134.48453738986524</v>
      </c>
      <c r="F558" s="330">
        <f t="shared" si="347"/>
        <v>134.48453738986524</v>
      </c>
      <c r="G558" s="330">
        <f t="shared" si="348"/>
        <v>90.249572257487031</v>
      </c>
      <c r="H558" s="315">
        <f t="shared" si="349"/>
        <v>0.08</v>
      </c>
      <c r="I558" s="330">
        <f t="shared" si="350"/>
        <v>0.44511146814566022</v>
      </c>
      <c r="J558" s="330">
        <f t="shared" si="339"/>
        <v>80</v>
      </c>
      <c r="K558" s="337">
        <f t="shared" si="351"/>
        <v>1</v>
      </c>
      <c r="L558" s="325">
        <f t="shared" si="352"/>
        <v>1.3357483612740906</v>
      </c>
      <c r="M558" s="325">
        <f t="shared" si="353"/>
        <v>1.2957483612740905</v>
      </c>
      <c r="N558" s="330">
        <f t="shared" si="354"/>
        <v>7.2121921198331274E-2</v>
      </c>
      <c r="O558" s="330">
        <f t="shared" si="355"/>
        <v>2.0905400142112729E-3</v>
      </c>
      <c r="P558" s="334">
        <f t="shared" si="341"/>
        <v>13.465029974449973</v>
      </c>
      <c r="Q558" s="330">
        <f t="shared" si="356"/>
        <v>2.5914192864493799</v>
      </c>
      <c r="R558" s="279">
        <f>IF(H558&gt;0, rate1(1,$L$52,$L$51,$L$54,L558,$L$53,$L$50,P558),"")</f>
        <v>127.12515573354273</v>
      </c>
      <c r="S558" s="325">
        <f t="shared" si="357"/>
        <v>9.7509673905485581</v>
      </c>
      <c r="T558" s="325">
        <f t="shared" si="358"/>
        <v>-8.2415940980680863E-3</v>
      </c>
      <c r="U558" s="330">
        <f t="shared" si="359"/>
        <v>1.2557483612740905</v>
      </c>
      <c r="V558" s="338">
        <f t="shared" si="360"/>
        <v>1.2557483612740905</v>
      </c>
      <c r="W558" s="330">
        <f t="shared" si="361"/>
        <v>9.4878147937071944E-5</v>
      </c>
      <c r="X558" s="330">
        <f t="shared" si="362"/>
        <v>-4.8237280769696156</v>
      </c>
      <c r="Y558" s="330">
        <f t="shared" si="342"/>
        <v>12.646525620117883</v>
      </c>
      <c r="Z558" s="110">
        <f>IF(H558&gt;0, rate1(1,$L$52,$L$51,$L$54,U558,$L$53,$L$50,Y558),"")</f>
        <v>186.08318017570539</v>
      </c>
      <c r="AA558" s="338">
        <f t="shared" si="363"/>
        <v>-12.399872328020841</v>
      </c>
      <c r="AB558" s="338">
        <f t="shared" si="364"/>
        <v>7.0805262628263738E-6</v>
      </c>
      <c r="AC558" s="330">
        <f t="shared" si="365"/>
        <v>7.0805262628263738E-6</v>
      </c>
      <c r="AD558" s="330">
        <f t="shared" si="366"/>
        <v>11298.595193412353</v>
      </c>
      <c r="AE558" s="330">
        <f t="shared" si="367"/>
        <v>827309646.67377007</v>
      </c>
      <c r="AF558" s="330">
        <f t="shared" si="368"/>
        <v>684.27098033392474</v>
      </c>
      <c r="AG558" s="330">
        <f t="shared" si="369"/>
        <v>683.64246907754432</v>
      </c>
      <c r="AH558" s="330">
        <f t="shared" si="370"/>
        <v>1.334657255447359</v>
      </c>
      <c r="AI558" s="330">
        <f t="shared" si="371"/>
        <v>5.5697286834930776E-2</v>
      </c>
      <c r="AJ558" s="330">
        <f t="shared" si="372"/>
        <v>15.660992418235637</v>
      </c>
      <c r="AK558" s="339">
        <f t="shared" si="373"/>
        <v>220.09749154726464</v>
      </c>
      <c r="AL558" s="44">
        <f t="shared" si="343"/>
        <v>4.5103613606689175</v>
      </c>
    </row>
    <row r="559" spans="2:38" ht="15" x14ac:dyDescent="0.15">
      <c r="B559" s="330">
        <f t="shared" si="344"/>
        <v>684.27098033392474</v>
      </c>
      <c r="C559" s="330">
        <f t="shared" si="345"/>
        <v>683.64246907754432</v>
      </c>
      <c r="D559" s="330">
        <f t="shared" si="346"/>
        <v>1.334657255447359</v>
      </c>
      <c r="E559" s="330">
        <f t="shared" si="340"/>
        <v>134.48453738986524</v>
      </c>
      <c r="F559" s="330">
        <f t="shared" si="347"/>
        <v>134.48453738986524</v>
      </c>
      <c r="G559" s="330">
        <f t="shared" si="348"/>
        <v>86.260291788266017</v>
      </c>
      <c r="H559" s="315">
        <f t="shared" si="349"/>
        <v>0.02</v>
      </c>
      <c r="I559" s="330">
        <f t="shared" si="350"/>
        <v>0.50280900510433646</v>
      </c>
      <c r="J559" s="330">
        <f t="shared" si="339"/>
        <v>80</v>
      </c>
      <c r="K559" s="337">
        <f t="shared" si="351"/>
        <v>-1</v>
      </c>
      <c r="L559" s="325">
        <f t="shared" si="352"/>
        <v>1.314657255447359</v>
      </c>
      <c r="M559" s="325">
        <f t="shared" si="353"/>
        <v>1.324657255447359</v>
      </c>
      <c r="N559" s="330">
        <f t="shared" si="354"/>
        <v>-1.8660490025218746E-2</v>
      </c>
      <c r="O559" s="330">
        <f t="shared" si="355"/>
        <v>2.0905400142112729E-3</v>
      </c>
      <c r="P559" s="334">
        <f t="shared" si="341"/>
        <v>13.512817876602721</v>
      </c>
      <c r="Q559" s="330">
        <f t="shared" si="356"/>
        <v>8.2436558411868077</v>
      </c>
      <c r="R559" s="279">
        <f>IF(H559&gt;0, rate1(1,$L$52,$L$51,$L$54,L559,$L$53,$L$50,P559),"")</f>
        <v>123.5095696841249</v>
      </c>
      <c r="S559" s="325">
        <f t="shared" si="357"/>
        <v>31.927194588585749</v>
      </c>
      <c r="T559" s="325">
        <f t="shared" si="358"/>
        <v>6.0336833888275602E-4</v>
      </c>
      <c r="U559" s="330">
        <f t="shared" si="359"/>
        <v>1.334657255447359</v>
      </c>
      <c r="V559" s="338">
        <f t="shared" si="360"/>
        <v>1.334657255447359</v>
      </c>
      <c r="W559" s="330">
        <f t="shared" si="361"/>
        <v>1.0717671995519318E-4</v>
      </c>
      <c r="X559" s="330">
        <f t="shared" si="362"/>
        <v>10.257267150010847</v>
      </c>
      <c r="Y559" s="330">
        <f t="shared" si="342"/>
        <v>13.717607799129645</v>
      </c>
      <c r="Z559" s="110">
        <f>IF(H559&gt;0, rate1(1,$L$52,$L$51,$L$54,U559,$L$53,$L$50,Y559),"")</f>
        <v>107.78511351048327</v>
      </c>
      <c r="AA559" s="338">
        <f t="shared" si="363"/>
        <v>45.521273022223475</v>
      </c>
      <c r="AB559" s="338">
        <f t="shared" si="364"/>
        <v>-2.4073148110947833E-6</v>
      </c>
      <c r="AC559" s="330">
        <f t="shared" si="365"/>
        <v>6.0336833888275602E-4</v>
      </c>
      <c r="AD559" s="330">
        <f t="shared" si="366"/>
        <v>-33.147248059176526</v>
      </c>
      <c r="AE559" s="330">
        <f t="shared" si="367"/>
        <v>-37125934.991357833</v>
      </c>
      <c r="AF559" s="330">
        <f t="shared" si="368"/>
        <v>684.25171647556067</v>
      </c>
      <c r="AG559" s="330">
        <f t="shared" si="369"/>
        <v>683.64186570920549</v>
      </c>
      <c r="AH559" s="330">
        <f t="shared" si="370"/>
        <v>1.314694991980202</v>
      </c>
      <c r="AI559" s="330">
        <f t="shared" si="371"/>
        <v>4.8851950535158331</v>
      </c>
      <c r="AJ559" s="330">
        <f t="shared" si="372"/>
        <v>15.662349416861613</v>
      </c>
      <c r="AK559" s="339">
        <f t="shared" si="373"/>
        <v>220.09749657392095</v>
      </c>
      <c r="AL559" s="44">
        <f t="shared" si="343"/>
        <v>4.5103658164518645</v>
      </c>
    </row>
    <row r="560" spans="2:38" ht="15" x14ac:dyDescent="0.15">
      <c r="B560" s="330">
        <f t="shared" si="344"/>
        <v>684.25171647556067</v>
      </c>
      <c r="C560" s="330">
        <f t="shared" si="345"/>
        <v>683.64186570920549</v>
      </c>
      <c r="D560" s="330">
        <f t="shared" si="346"/>
        <v>1.314694991980202</v>
      </c>
      <c r="E560" s="330">
        <f t="shared" si="340"/>
        <v>134.48453738986524</v>
      </c>
      <c r="F560" s="330">
        <f t="shared" si="347"/>
        <v>134.48453738986524</v>
      </c>
      <c r="G560" s="330">
        <f t="shared" si="348"/>
        <v>82.389787607395348</v>
      </c>
      <c r="H560" s="315">
        <f t="shared" si="349"/>
        <v>0.02</v>
      </c>
      <c r="I560" s="330">
        <f t="shared" si="350"/>
        <v>0.48788061308414399</v>
      </c>
      <c r="J560" s="330">
        <f t="shared" si="339"/>
        <v>80</v>
      </c>
      <c r="K560" s="337">
        <f t="shared" si="351"/>
        <v>-1</v>
      </c>
      <c r="L560" s="325">
        <f t="shared" si="352"/>
        <v>1.294694991980202</v>
      </c>
      <c r="M560" s="325">
        <f t="shared" si="353"/>
        <v>1.304694991980202</v>
      </c>
      <c r="N560" s="330">
        <f t="shared" si="354"/>
        <v>-1.8381911438692722E-2</v>
      </c>
      <c r="O560" s="330">
        <f t="shared" si="355"/>
        <v>2.0905400142112729E-3</v>
      </c>
      <c r="P560" s="334">
        <f t="shared" si="341"/>
        <v>13.240843973699894</v>
      </c>
      <c r="Q560" s="330">
        <f t="shared" si="356"/>
        <v>4.3140421538561924</v>
      </c>
      <c r="R560" s="279">
        <f>IF(H560&gt;0, rate1(1,$L$52,$L$51,$L$54,L560,$L$53,$L$50,P560),"")</f>
        <v>143.82284125138392</v>
      </c>
      <c r="S560" s="325">
        <f t="shared" si="357"/>
        <v>14.348220285759561</v>
      </c>
      <c r="T560" s="325">
        <f t="shared" si="358"/>
        <v>1.3771057897735859E-3</v>
      </c>
      <c r="U560" s="330">
        <f t="shared" si="359"/>
        <v>1.314694991980202</v>
      </c>
      <c r="V560" s="338">
        <f t="shared" si="360"/>
        <v>1.314694991980202</v>
      </c>
      <c r="W560" s="330">
        <f t="shared" si="361"/>
        <v>1.039946447047857E-4</v>
      </c>
      <c r="X560" s="330">
        <f t="shared" si="362"/>
        <v>6.2676465452704662</v>
      </c>
      <c r="Y560" s="330">
        <f t="shared" si="342"/>
        <v>13.444594078025698</v>
      </c>
      <c r="Z560" s="110">
        <f>IF(H560&gt;0, rate1(1,$L$52,$L$51,$L$54,U560,$L$53,$L$50,Y560),"")</f>
        <v>128.6652076229251</v>
      </c>
      <c r="AA560" s="338">
        <f t="shared" si="363"/>
        <v>23.30155409984334</v>
      </c>
      <c r="AB560" s="338">
        <f t="shared" si="364"/>
        <v>-4.6631120073159487E-6</v>
      </c>
      <c r="AC560" s="330">
        <f t="shared" si="365"/>
        <v>1.3771057897735859E-3</v>
      </c>
      <c r="AD560" s="330">
        <f t="shared" si="366"/>
        <v>-14.523212485576915</v>
      </c>
      <c r="AE560" s="330">
        <f t="shared" si="367"/>
        <v>18807.653484708877</v>
      </c>
      <c r="AF560" s="330">
        <f t="shared" si="368"/>
        <v>684.2319574583322</v>
      </c>
      <c r="AG560" s="330">
        <f t="shared" si="369"/>
        <v>683.64048860341575</v>
      </c>
      <c r="AH560" s="330">
        <f t="shared" si="370"/>
        <v>1.2947298538396586</v>
      </c>
      <c r="AI560" s="330">
        <f t="shared" si="371"/>
        <v>9.5750144955527698</v>
      </c>
      <c r="AJ560" s="330">
        <f t="shared" si="372"/>
        <v>15.665009143110378</v>
      </c>
      <c r="AK560" s="339">
        <f t="shared" si="373"/>
        <v>220.09791797227172</v>
      </c>
      <c r="AL560" s="44">
        <f t="shared" si="343"/>
        <v>4.5107566320561459</v>
      </c>
    </row>
    <row r="561" spans="2:38" ht="15" x14ac:dyDescent="0.15">
      <c r="B561" s="330">
        <f t="shared" si="344"/>
        <v>684.2319574583322</v>
      </c>
      <c r="C561" s="330">
        <f t="shared" si="345"/>
        <v>683.64048860341575</v>
      </c>
      <c r="D561" s="330">
        <f t="shared" si="346"/>
        <v>1.2947298538396586</v>
      </c>
      <c r="E561" s="330">
        <f t="shared" si="340"/>
        <v>134.48453738986524</v>
      </c>
      <c r="F561" s="330">
        <f t="shared" si="347"/>
        <v>134.48453738986524</v>
      </c>
      <c r="G561" s="330">
        <f t="shared" si="348"/>
        <v>78.63629139635384</v>
      </c>
      <c r="H561" s="315">
        <f t="shared" si="349"/>
        <v>0.02</v>
      </c>
      <c r="I561" s="330">
        <f t="shared" si="350"/>
        <v>0.47317508393316532</v>
      </c>
      <c r="J561" s="330">
        <f t="shared" si="339"/>
        <v>80</v>
      </c>
      <c r="K561" s="337">
        <f t="shared" si="351"/>
        <v>-1</v>
      </c>
      <c r="L561" s="325">
        <f t="shared" si="352"/>
        <v>1.2747298538396585</v>
      </c>
      <c r="M561" s="325">
        <f t="shared" si="353"/>
        <v>1.2847298538396585</v>
      </c>
      <c r="N561" s="330">
        <f t="shared" si="354"/>
        <v>-1.8103244772572635E-2</v>
      </c>
      <c r="O561" s="330">
        <f t="shared" si="355"/>
        <v>2.0905400142112729E-3</v>
      </c>
      <c r="P561" s="334">
        <f t="shared" si="341"/>
        <v>12.970223007245476</v>
      </c>
      <c r="Q561" s="330">
        <f t="shared" si="356"/>
        <v>0.50231562432995247</v>
      </c>
      <c r="R561" s="279">
        <f>IF(H561&gt;0, rate1(1,$L$52,$L$51,$L$54,L561,$L$53,$L$50,P561),"")</f>
        <v>163.4169956506214</v>
      </c>
      <c r="S561" s="325">
        <f t="shared" si="357"/>
        <v>1.4703508616010965</v>
      </c>
      <c r="T561" s="325">
        <f t="shared" si="358"/>
        <v>3.8488809632341983E-2</v>
      </c>
      <c r="U561" s="330">
        <f t="shared" si="359"/>
        <v>1.2947298538396586</v>
      </c>
      <c r="V561" s="338">
        <f t="shared" si="360"/>
        <v>1.2947298538396586</v>
      </c>
      <c r="W561" s="330">
        <f t="shared" si="361"/>
        <v>1.0086007399645602E-4</v>
      </c>
      <c r="X561" s="330">
        <f t="shared" si="362"/>
        <v>2.3968123560342605</v>
      </c>
      <c r="Y561" s="330">
        <f t="shared" si="342"/>
        <v>13.17292245217909</v>
      </c>
      <c r="Z561" s="110">
        <f>IF(H561&gt;0, rate1(1,$L$52,$L$51,$L$54,U561,$L$53,$L$50,Y561),"")</f>
        <v>148.79748760689191</v>
      </c>
      <c r="AA561" s="338">
        <f t="shared" si="363"/>
        <v>7.705129670515217</v>
      </c>
      <c r="AB561" s="338">
        <f t="shared" si="364"/>
        <v>-1.5042225721595331E-5</v>
      </c>
      <c r="AC561" s="330">
        <f t="shared" si="365"/>
        <v>3.8488809632341983E-2</v>
      </c>
      <c r="AD561" s="330">
        <f t="shared" si="366"/>
        <v>-0.51963155501681413</v>
      </c>
      <c r="AE561" s="330">
        <f t="shared" si="367"/>
        <v>702.53402096928312</v>
      </c>
      <c r="AF561" s="330">
        <f t="shared" si="368"/>
        <v>684.17536540392734</v>
      </c>
      <c r="AG561" s="330">
        <f t="shared" si="369"/>
        <v>683.60199979378342</v>
      </c>
      <c r="AH561" s="330">
        <f t="shared" si="370"/>
        <v>1.2747618038711699</v>
      </c>
      <c r="AI561" s="330">
        <f t="shared" si="371"/>
        <v>235.5251329832879</v>
      </c>
      <c r="AJ561" s="330">
        <f t="shared" si="372"/>
        <v>15.730432791161292</v>
      </c>
      <c r="AK561" s="339">
        <f t="shared" si="373"/>
        <v>220.09870685568234</v>
      </c>
      <c r="AL561" s="44">
        <f t="shared" si="343"/>
        <v>4.5115226332157903</v>
      </c>
    </row>
    <row r="562" spans="2:38" ht="15" x14ac:dyDescent="0.15">
      <c r="B562" s="330">
        <f t="shared" si="344"/>
        <v>684.17536540392734</v>
      </c>
      <c r="C562" s="330">
        <f t="shared" si="345"/>
        <v>683.60199979378342</v>
      </c>
      <c r="D562" s="330">
        <f t="shared" si="346"/>
        <v>1.2747618038711699</v>
      </c>
      <c r="E562" s="330">
        <f t="shared" si="340"/>
        <v>134.48453738986524</v>
      </c>
      <c r="F562" s="330">
        <f t="shared" si="347"/>
        <v>134.48453738986524</v>
      </c>
      <c r="G562" s="330">
        <f t="shared" si="348"/>
        <v>74.998033814364746</v>
      </c>
      <c r="H562" s="315">
        <f t="shared" si="349"/>
        <v>0.02</v>
      </c>
      <c r="I562" s="330">
        <f t="shared" si="350"/>
        <v>0.45869248811513902</v>
      </c>
      <c r="J562" s="330">
        <f t="shared" si="339"/>
        <v>80</v>
      </c>
      <c r="K562" s="337">
        <f t="shared" si="351"/>
        <v>-1</v>
      </c>
      <c r="L562" s="325">
        <f t="shared" si="352"/>
        <v>1.2547618038711699</v>
      </c>
      <c r="M562" s="325">
        <f t="shared" si="353"/>
        <v>1.2647618038711699</v>
      </c>
      <c r="N562" s="330">
        <f t="shared" si="354"/>
        <v>-1.7824489487416217E-2</v>
      </c>
      <c r="O562" s="330">
        <f t="shared" si="355"/>
        <v>2.0905400142112729E-3</v>
      </c>
      <c r="P562" s="334">
        <f t="shared" si="341"/>
        <v>12.700969513980292</v>
      </c>
      <c r="Q562" s="330">
        <f t="shared" si="356"/>
        <v>-3.193292501409644</v>
      </c>
      <c r="R562" s="279">
        <f>IF(H562&gt;0, rate1(1,$L$52,$L$51,$L$54,L562,$L$53,$L$50,P562),"")</f>
        <v>182.32785286291443</v>
      </c>
      <c r="S562" s="325">
        <f t="shared" si="357"/>
        <v>-8.3777461888995646</v>
      </c>
      <c r="T562" s="325">
        <f t="shared" si="358"/>
        <v>-1.9007221061831531E-3</v>
      </c>
      <c r="U562" s="330">
        <f t="shared" si="359"/>
        <v>1.2747618038711699</v>
      </c>
      <c r="V562" s="338">
        <f t="shared" si="360"/>
        <v>1.2747618038711699</v>
      </c>
      <c r="W562" s="330">
        <f t="shared" si="361"/>
        <v>9.7773022848191005E-5</v>
      </c>
      <c r="X562" s="330">
        <f t="shared" si="362"/>
        <v>-1.3570038869795411</v>
      </c>
      <c r="Y562" s="330">
        <f t="shared" si="342"/>
        <v>12.902607172392534</v>
      </c>
      <c r="Z562" s="110">
        <f>IF(H562&gt;0, rate1(1,$L$52,$L$51,$L$54,U562,$L$53,$L$50,Y562),"")</f>
        <v>168.21971387836393</v>
      </c>
      <c r="AA562" s="338">
        <f t="shared" si="363"/>
        <v>-3.8587417774959403</v>
      </c>
      <c r="AB562" s="338">
        <f t="shared" si="364"/>
        <v>2.0123115680080553E-5</v>
      </c>
      <c r="AC562" s="330">
        <f t="shared" si="365"/>
        <v>2.0123115680080553E-5</v>
      </c>
      <c r="AD562" s="330">
        <f t="shared" si="366"/>
        <v>-993.88187783453327</v>
      </c>
      <c r="AE562" s="330">
        <f t="shared" si="367"/>
        <v>-51591.263397479568</v>
      </c>
      <c r="AF562" s="330">
        <f t="shared" si="368"/>
        <v>684.15752079132426</v>
      </c>
      <c r="AG562" s="330">
        <f t="shared" si="369"/>
        <v>683.60197967066779</v>
      </c>
      <c r="AH562" s="330">
        <f t="shared" si="370"/>
        <v>1.2547908031440083</v>
      </c>
      <c r="AI562" s="330">
        <f t="shared" si="371"/>
        <v>0.11036775437272538</v>
      </c>
      <c r="AJ562" s="330">
        <f t="shared" si="372"/>
        <v>15.730463448870839</v>
      </c>
      <c r="AK562" s="339">
        <f t="shared" si="373"/>
        <v>220.11722767867079</v>
      </c>
      <c r="AL562" s="44">
        <f t="shared" si="343"/>
        <v>4.5303646438544529</v>
      </c>
    </row>
    <row r="563" spans="2:38" ht="15" x14ac:dyDescent="0.15">
      <c r="B563" s="330">
        <f t="shared" si="344"/>
        <v>684.15752079132426</v>
      </c>
      <c r="C563" s="330">
        <f t="shared" si="345"/>
        <v>683.60197967066779</v>
      </c>
      <c r="D563" s="330">
        <f t="shared" si="346"/>
        <v>1.2547908031440083</v>
      </c>
      <c r="E563" s="330">
        <f t="shared" si="340"/>
        <v>134.48453738986524</v>
      </c>
      <c r="F563" s="330">
        <f t="shared" si="347"/>
        <v>134.48453738986524</v>
      </c>
      <c r="G563" s="330">
        <f t="shared" si="348"/>
        <v>90.055270430350888</v>
      </c>
      <c r="H563" s="315">
        <f t="shared" si="349"/>
        <v>0.08</v>
      </c>
      <c r="I563" s="330">
        <f t="shared" si="350"/>
        <v>0.44443289652517709</v>
      </c>
      <c r="J563" s="330">
        <f t="shared" si="339"/>
        <v>80</v>
      </c>
      <c r="K563" s="337">
        <f t="shared" si="351"/>
        <v>1</v>
      </c>
      <c r="L563" s="325">
        <f t="shared" si="352"/>
        <v>1.3347908031440083</v>
      </c>
      <c r="M563" s="325">
        <f t="shared" si="353"/>
        <v>1.2947908031440083</v>
      </c>
      <c r="N563" s="330">
        <f t="shared" si="354"/>
        <v>7.2067714107814762E-2</v>
      </c>
      <c r="O563" s="330">
        <f t="shared" si="355"/>
        <v>2.0905400142112729E-3</v>
      </c>
      <c r="P563" s="334">
        <f t="shared" si="341"/>
        <v>13.451968484699766</v>
      </c>
      <c r="Q563" s="330">
        <f t="shared" si="356"/>
        <v>2.4084493738896811</v>
      </c>
      <c r="R563" s="279">
        <f>IF(H563&gt;0, rate1(1,$L$52,$L$51,$L$54,L563,$L$53,$L$50,P563),"")</f>
        <v>128.10989184556269</v>
      </c>
      <c r="S563" s="325">
        <f t="shared" si="357"/>
        <v>8.9928297722566697</v>
      </c>
      <c r="T563" s="325">
        <f t="shared" si="358"/>
        <v>-9.0165455991523501E-3</v>
      </c>
      <c r="U563" s="330">
        <f t="shared" si="359"/>
        <v>1.2547908031440083</v>
      </c>
      <c r="V563" s="338">
        <f t="shared" si="360"/>
        <v>1.2547908031440083</v>
      </c>
      <c r="W563" s="330">
        <f t="shared" si="361"/>
        <v>9.4733506373456677E-5</v>
      </c>
      <c r="X563" s="330">
        <f t="shared" si="362"/>
        <v>-4.9955716754522825</v>
      </c>
      <c r="Y563" s="330">
        <f t="shared" si="342"/>
        <v>12.633662857112446</v>
      </c>
      <c r="Z563" s="110">
        <f>IF(H563&gt;0, rate1(1,$L$52,$L$51,$L$54,U563,$L$53,$L$50,Y563),"")</f>
        <v>186.96710060269521</v>
      </c>
      <c r="AA563" s="338">
        <f t="shared" si="363"/>
        <v>-12.780902347727327</v>
      </c>
      <c r="AB563" s="338">
        <f t="shared" si="364"/>
        <v>6.874260043579775E-6</v>
      </c>
      <c r="AC563" s="330">
        <f t="shared" si="365"/>
        <v>6.874260043579775E-6</v>
      </c>
      <c r="AD563" s="330">
        <f t="shared" si="366"/>
        <v>11637.616193282667</v>
      </c>
      <c r="AE563" s="330">
        <f t="shared" si="367"/>
        <v>935757475.12726116</v>
      </c>
      <c r="AF563" s="330">
        <f t="shared" si="368"/>
        <v>684.22958163117198</v>
      </c>
      <c r="AG563" s="330">
        <f t="shared" si="369"/>
        <v>683.60197279640772</v>
      </c>
      <c r="AH563" s="330">
        <f t="shared" si="370"/>
        <v>1.3336987553519306</v>
      </c>
      <c r="AI563" s="330">
        <f t="shared" si="371"/>
        <v>5.3659088650755721E-2</v>
      </c>
      <c r="AJ563" s="330">
        <f t="shared" si="372"/>
        <v>15.730478354173242</v>
      </c>
      <c r="AK563" s="339">
        <f t="shared" si="373"/>
        <v>220.11723595603536</v>
      </c>
      <c r="AL563" s="44">
        <f t="shared" si="343"/>
        <v>4.5303734732748024</v>
      </c>
    </row>
    <row r="564" spans="2:38" ht="15" x14ac:dyDescent="0.15">
      <c r="B564" s="330">
        <f t="shared" si="344"/>
        <v>684.22958163117198</v>
      </c>
      <c r="C564" s="330">
        <f t="shared" si="345"/>
        <v>683.60197279640772</v>
      </c>
      <c r="D564" s="330">
        <f t="shared" si="346"/>
        <v>1.3336987553519306</v>
      </c>
      <c r="E564" s="330">
        <f t="shared" si="340"/>
        <v>134.48453738986524</v>
      </c>
      <c r="F564" s="330">
        <f t="shared" si="347"/>
        <v>134.48453738986524</v>
      </c>
      <c r="G564" s="330">
        <f t="shared" si="348"/>
        <v>86.071733866325744</v>
      </c>
      <c r="H564" s="315">
        <f t="shared" si="349"/>
        <v>0.02</v>
      </c>
      <c r="I564" s="330">
        <f t="shared" si="350"/>
        <v>0.50208706781140788</v>
      </c>
      <c r="J564" s="330">
        <f t="shared" si="339"/>
        <v>80</v>
      </c>
      <c r="K564" s="337">
        <f t="shared" si="351"/>
        <v>-1</v>
      </c>
      <c r="L564" s="325">
        <f t="shared" si="352"/>
        <v>1.3136987553519306</v>
      </c>
      <c r="M564" s="325">
        <f t="shared" si="353"/>
        <v>1.3236987553519306</v>
      </c>
      <c r="N564" s="330">
        <f t="shared" si="354"/>
        <v>-1.8647115002668357E-2</v>
      </c>
      <c r="O564" s="330">
        <f t="shared" si="355"/>
        <v>2.0905400142112729E-3</v>
      </c>
      <c r="P564" s="334">
        <f t="shared" si="341"/>
        <v>13.499727286763846</v>
      </c>
      <c r="Q564" s="330">
        <f t="shared" si="356"/>
        <v>8.0522394612622037</v>
      </c>
      <c r="R564" s="279">
        <f>IF(H564&gt;0, rate1(1,$L$52,$L$51,$L$54,L564,$L$53,$L$50,P564),"")</f>
        <v>124.50198721147433</v>
      </c>
      <c r="S564" s="325">
        <f t="shared" si="357"/>
        <v>30.937264734122888</v>
      </c>
      <c r="T564" s="325">
        <f t="shared" si="358"/>
        <v>6.2287303694161917E-4</v>
      </c>
      <c r="U564" s="330">
        <f t="shared" si="359"/>
        <v>1.3336987553519306</v>
      </c>
      <c r="V564" s="338">
        <f t="shared" si="360"/>
        <v>1.3336987553519306</v>
      </c>
      <c r="W564" s="330">
        <f t="shared" si="361"/>
        <v>1.070228347419544E-4</v>
      </c>
      <c r="X564" s="330">
        <f t="shared" si="362"/>
        <v>10.062948756231577</v>
      </c>
      <c r="Y564" s="330">
        <f t="shared" si="342"/>
        <v>13.704467522067684</v>
      </c>
      <c r="Z564" s="110">
        <f>IF(H564&gt;0, rate1(1,$L$52,$L$51,$L$54,U564,$L$53,$L$50,Y564),"")</f>
        <v>108.80543588685569</v>
      </c>
      <c r="AA564" s="338">
        <f t="shared" si="363"/>
        <v>44.240108495814084</v>
      </c>
      <c r="AB564" s="338">
        <f t="shared" si="364"/>
        <v>-2.4750824746962623E-6</v>
      </c>
      <c r="AC564" s="330">
        <f t="shared" si="365"/>
        <v>6.2287303694161917E-4</v>
      </c>
      <c r="AD564" s="330">
        <f t="shared" si="366"/>
        <v>-32.109272377886803</v>
      </c>
      <c r="AE564" s="330">
        <f t="shared" si="367"/>
        <v>-37061613.512363613</v>
      </c>
      <c r="AF564" s="330">
        <f t="shared" si="368"/>
        <v>684.2103116431324</v>
      </c>
      <c r="AG564" s="330">
        <f t="shared" si="369"/>
        <v>683.60134992337078</v>
      </c>
      <c r="AH564" s="330">
        <f t="shared" si="370"/>
        <v>1.3137363546702816</v>
      </c>
      <c r="AI564" s="330">
        <f t="shared" si="371"/>
        <v>5.0029164264151929</v>
      </c>
      <c r="AJ564" s="330">
        <f t="shared" si="372"/>
        <v>15.731868053180579</v>
      </c>
      <c r="AK564" s="339">
        <f t="shared" si="373"/>
        <v>220.11724078831909</v>
      </c>
      <c r="AL564" s="44">
        <f t="shared" si="343"/>
        <v>4.5303777660018945</v>
      </c>
    </row>
    <row r="565" spans="2:38" ht="15" x14ac:dyDescent="0.15">
      <c r="B565" s="330">
        <f t="shared" si="344"/>
        <v>684.2103116431324</v>
      </c>
      <c r="C565" s="330">
        <f t="shared" si="345"/>
        <v>683.60134992337078</v>
      </c>
      <c r="D565" s="330">
        <f t="shared" si="346"/>
        <v>1.3137363546702816</v>
      </c>
      <c r="E565" s="330">
        <f t="shared" si="340"/>
        <v>134.48453738986524</v>
      </c>
      <c r="F565" s="330">
        <f t="shared" si="347"/>
        <v>134.48453738986524</v>
      </c>
      <c r="G565" s="330">
        <f t="shared" si="348"/>
        <v>82.206888701329603</v>
      </c>
      <c r="H565" s="315">
        <f t="shared" si="349"/>
        <v>0.02</v>
      </c>
      <c r="I565" s="330">
        <f t="shared" si="350"/>
        <v>0.48716937580929881</v>
      </c>
      <c r="J565" s="330">
        <f t="shared" si="339"/>
        <v>80</v>
      </c>
      <c r="K565" s="337">
        <f t="shared" si="351"/>
        <v>-1</v>
      </c>
      <c r="L565" s="325">
        <f t="shared" si="352"/>
        <v>1.2937363546702816</v>
      </c>
      <c r="M565" s="325">
        <f t="shared" si="353"/>
        <v>1.3037363546702816</v>
      </c>
      <c r="N565" s="330">
        <f t="shared" si="354"/>
        <v>-1.8368532198634213E-2</v>
      </c>
      <c r="O565" s="330">
        <f t="shared" si="355"/>
        <v>2.0905400142112729E-3</v>
      </c>
      <c r="P565" s="334">
        <f t="shared" si="341"/>
        <v>13.227818023557084</v>
      </c>
      <c r="Q565" s="330">
        <f t="shared" si="356"/>
        <v>4.1283269940334577</v>
      </c>
      <c r="R565" s="279">
        <f>IF(H565&gt;0, rate1(1,$L$52,$L$51,$L$54,L565,$L$53,$L$50,P565),"")</f>
        <v>144.77987107241225</v>
      </c>
      <c r="S565" s="325">
        <f t="shared" si="357"/>
        <v>13.639781684194006</v>
      </c>
      <c r="T565" s="325">
        <f t="shared" si="358"/>
        <v>1.453231761241888E-3</v>
      </c>
      <c r="U565" s="330">
        <f t="shared" si="359"/>
        <v>1.3137363546702816</v>
      </c>
      <c r="V565" s="338">
        <f t="shared" si="360"/>
        <v>1.3137363546702816</v>
      </c>
      <c r="W565" s="330">
        <f t="shared" si="361"/>
        <v>1.0384304026311852E-4</v>
      </c>
      <c r="X565" s="330">
        <f t="shared" si="362"/>
        <v>6.0790725464459996</v>
      </c>
      <c r="Y565" s="330">
        <f t="shared" si="342"/>
        <v>13.43151792643854</v>
      </c>
      <c r="Z565" s="110">
        <f>IF(H565&gt;0, rate1(1,$L$52,$L$51,$L$54,U565,$L$53,$L$50,Y565),"")</f>
        <v>129.64871738263881</v>
      </c>
      <c r="AA565" s="338">
        <f t="shared" si="363"/>
        <v>22.429036460827181</v>
      </c>
      <c r="AB565" s="338">
        <f t="shared" si="364"/>
        <v>-4.8459033822144182E-6</v>
      </c>
      <c r="AC565" s="330">
        <f t="shared" si="365"/>
        <v>1.453231761241888E-3</v>
      </c>
      <c r="AD565" s="330">
        <f t="shared" si="366"/>
        <v>-13.762429733099561</v>
      </c>
      <c r="AE565" s="330">
        <f t="shared" si="367"/>
        <v>17674.293379447761</v>
      </c>
      <c r="AF565" s="330">
        <f t="shared" si="368"/>
        <v>684.19048987917256</v>
      </c>
      <c r="AG565" s="330">
        <f t="shared" si="369"/>
        <v>683.5998966916095</v>
      </c>
      <c r="AH565" s="330">
        <f t="shared" si="370"/>
        <v>1.2937710775701421</v>
      </c>
      <c r="AI565" s="330">
        <f t="shared" si="371"/>
        <v>10.037526283712797</v>
      </c>
      <c r="AJ565" s="330">
        <f t="shared" si="372"/>
        <v>15.734656254926055</v>
      </c>
      <c r="AK565" s="339">
        <f t="shared" si="373"/>
        <v>220.11767139801032</v>
      </c>
      <c r="AL565" s="44">
        <f t="shared" si="343"/>
        <v>4.5307779993160073</v>
      </c>
    </row>
    <row r="566" spans="2:38" ht="15" x14ac:dyDescent="0.15">
      <c r="B566" s="330">
        <f t="shared" si="344"/>
        <v>684.19048987917256</v>
      </c>
      <c r="C566" s="330">
        <f t="shared" si="345"/>
        <v>683.5998966916095</v>
      </c>
      <c r="D566" s="330">
        <f t="shared" si="346"/>
        <v>1.2937710775701421</v>
      </c>
      <c r="E566" s="330">
        <f t="shared" si="340"/>
        <v>134.48453738986524</v>
      </c>
      <c r="F566" s="330">
        <f t="shared" si="347"/>
        <v>134.48453738986524</v>
      </c>
      <c r="G566" s="330">
        <f t="shared" si="348"/>
        <v>78.458966567827204</v>
      </c>
      <c r="H566" s="315">
        <f t="shared" si="349"/>
        <v>0.02</v>
      </c>
      <c r="I566" s="330">
        <f t="shared" si="350"/>
        <v>0.47247455005044686</v>
      </c>
      <c r="J566" s="330">
        <f t="shared" si="339"/>
        <v>80</v>
      </c>
      <c r="K566" s="337">
        <f t="shared" si="351"/>
        <v>-1</v>
      </c>
      <c r="L566" s="325">
        <f t="shared" si="352"/>
        <v>1.2737710775701421</v>
      </c>
      <c r="M566" s="325">
        <f t="shared" si="353"/>
        <v>1.2837710775701421</v>
      </c>
      <c r="N566" s="330">
        <f t="shared" si="354"/>
        <v>-1.8089861289654285E-2</v>
      </c>
      <c r="O566" s="330">
        <f t="shared" si="355"/>
        <v>2.0905400142112729E-3</v>
      </c>
      <c r="P566" s="334">
        <f t="shared" si="341"/>
        <v>12.957262386384901</v>
      </c>
      <c r="Q566" s="330">
        <f t="shared" si="356"/>
        <v>0.32221677440564633</v>
      </c>
      <c r="R566" s="279">
        <f>IF(H566&gt;0, rate1(1,$L$52,$L$51,$L$54,L566,$L$53,$L$50,P566),"")</f>
        <v>164.34041545090957</v>
      </c>
      <c r="S566" s="325">
        <f t="shared" si="357"/>
        <v>0.93787569355021383</v>
      </c>
      <c r="T566" s="325">
        <f t="shared" si="358"/>
        <v>-0.29118814073644361</v>
      </c>
      <c r="U566" s="330">
        <f t="shared" si="359"/>
        <v>1.2937710775701421</v>
      </c>
      <c r="V566" s="338">
        <f t="shared" si="360"/>
        <v>1.2937710775701421</v>
      </c>
      <c r="W566" s="330">
        <f t="shared" si="361"/>
        <v>1.0071075104622906E-4</v>
      </c>
      <c r="X566" s="330">
        <f t="shared" si="362"/>
        <v>2.2138978555949507</v>
      </c>
      <c r="Y566" s="330">
        <f t="shared" si="342"/>
        <v>13.159911102192964</v>
      </c>
      <c r="Z566" s="110">
        <f>IF(H566&gt;0, rate1(1,$L$52,$L$51,$L$54,U566,$L$53,$L$50,Y566),"")</f>
        <v>149.74605951657088</v>
      </c>
      <c r="AA566" s="338">
        <f t="shared" si="363"/>
        <v>7.0720234484806506</v>
      </c>
      <c r="AB566" s="338">
        <f t="shared" si="364"/>
        <v>-1.658602801862187E-5</v>
      </c>
      <c r="AC566" s="330">
        <f t="shared" si="365"/>
        <v>-1.658602801862187E-5</v>
      </c>
      <c r="AD566" s="330">
        <f t="shared" si="366"/>
        <v>1205.834210429713</v>
      </c>
      <c r="AE566" s="330">
        <f t="shared" si="367"/>
        <v>1697839.0872000416</v>
      </c>
      <c r="AF566" s="330">
        <f t="shared" si="368"/>
        <v>684.17241660391096</v>
      </c>
      <c r="AG566" s="330">
        <f t="shared" si="369"/>
        <v>683.59991327763748</v>
      </c>
      <c r="AH566" s="330">
        <f t="shared" si="370"/>
        <v>1.2738028868140625</v>
      </c>
      <c r="AI566" s="330">
        <f t="shared" si="371"/>
        <v>-0.10092482712249387</v>
      </c>
      <c r="AJ566" s="330">
        <f t="shared" si="372"/>
        <v>15.734628220251855</v>
      </c>
      <c r="AK566" s="339">
        <f t="shared" si="373"/>
        <v>220.11849655181635</v>
      </c>
      <c r="AL566" s="44">
        <f t="shared" si="343"/>
        <v>4.5315810014187043</v>
      </c>
    </row>
    <row r="567" spans="2:38" ht="15" x14ac:dyDescent="0.15">
      <c r="B567" s="330">
        <f t="shared" si="344"/>
        <v>684.17241660391096</v>
      </c>
      <c r="C567" s="330">
        <f t="shared" si="345"/>
        <v>683.59991327763748</v>
      </c>
      <c r="D567" s="330">
        <f t="shared" si="346"/>
        <v>1.2738028868140625</v>
      </c>
      <c r="E567" s="330">
        <f t="shared" si="340"/>
        <v>134.48453738986524</v>
      </c>
      <c r="F567" s="330">
        <f t="shared" si="347"/>
        <v>134.48453738986524</v>
      </c>
      <c r="G567" s="330">
        <f t="shared" si="348"/>
        <v>79.405829355241721</v>
      </c>
      <c r="H567" s="315">
        <f t="shared" si="349"/>
        <v>5.0000000000000001E-3</v>
      </c>
      <c r="I567" s="330">
        <f t="shared" si="350"/>
        <v>0.45800266101878151</v>
      </c>
      <c r="J567" s="330">
        <f t="shared" si="339"/>
        <v>80</v>
      </c>
      <c r="K567" s="337">
        <f t="shared" si="351"/>
        <v>1</v>
      </c>
      <c r="L567" s="325">
        <f t="shared" si="352"/>
        <v>1.2788028868140624</v>
      </c>
      <c r="M567" s="325">
        <f t="shared" si="353"/>
        <v>1.2763028868140625</v>
      </c>
      <c r="N567" s="330">
        <f t="shared" si="354"/>
        <v>4.5968620755054701E-3</v>
      </c>
      <c r="O567" s="330">
        <f t="shared" si="355"/>
        <v>2.0905400142112729E-3</v>
      </c>
      <c r="P567" s="334">
        <f t="shared" si="341"/>
        <v>12.94030616308695</v>
      </c>
      <c r="Q567" s="330">
        <f t="shared" si="356"/>
        <v>-1.0714400572188367</v>
      </c>
      <c r="R567" s="279">
        <f>IF(H567&gt;0, rate1(1,$L$52,$L$51,$L$54,L567,$L$53,$L$50,P567),"")</f>
        <v>165.54648094102211</v>
      </c>
      <c r="S567" s="325">
        <f t="shared" si="357"/>
        <v>-3.0959179420850043</v>
      </c>
      <c r="T567" s="325">
        <f t="shared" si="358"/>
        <v>1.1223032640066671E-3</v>
      </c>
      <c r="U567" s="330">
        <f t="shared" si="359"/>
        <v>1.2738028868140625</v>
      </c>
      <c r="V567" s="338">
        <f t="shared" si="360"/>
        <v>1.2738028868140625</v>
      </c>
      <c r="W567" s="330">
        <f t="shared" si="361"/>
        <v>9.7625982113269671E-5</v>
      </c>
      <c r="X567" s="330">
        <f t="shared" si="362"/>
        <v>-1.5343438346347824</v>
      </c>
      <c r="Y567" s="330">
        <f t="shared" si="342"/>
        <v>12.889661317444123</v>
      </c>
      <c r="Z567" s="110">
        <f>IF(H567&gt;0, rate1(1,$L$52,$L$51,$L$54,U567,$L$53,$L$50,Y567),"")</f>
        <v>169.13509532591294</v>
      </c>
      <c r="AA567" s="338">
        <f t="shared" si="363"/>
        <v>-4.3394079012162941</v>
      </c>
      <c r="AB567" s="338">
        <f t="shared" si="364"/>
        <v>1.8284046455980803E-5</v>
      </c>
      <c r="AC567" s="330">
        <f t="shared" si="365"/>
        <v>1.1223032640066671E-3</v>
      </c>
      <c r="AD567" s="330">
        <f t="shared" si="366"/>
        <v>4.455123815776675</v>
      </c>
      <c r="AE567" s="330">
        <f t="shared" si="367"/>
        <v>-2173031.3094747225</v>
      </c>
      <c r="AF567" s="330">
        <f t="shared" si="368"/>
        <v>684.17589116272245</v>
      </c>
      <c r="AG567" s="330">
        <f t="shared" si="369"/>
        <v>683.59879097437351</v>
      </c>
      <c r="AH567" s="330">
        <f t="shared" si="370"/>
        <v>1.2789066030958438</v>
      </c>
      <c r="AI567" s="330">
        <f t="shared" si="371"/>
        <v>6.7793846032070038</v>
      </c>
      <c r="AJ567" s="330">
        <f t="shared" si="372"/>
        <v>15.736511382641634</v>
      </c>
      <c r="AK567" s="339">
        <f t="shared" si="373"/>
        <v>220.11848863335871</v>
      </c>
      <c r="AL567" s="44">
        <f t="shared" si="343"/>
        <v>4.5315729274325349</v>
      </c>
    </row>
    <row r="568" spans="2:38" ht="15" x14ac:dyDescent="0.15">
      <c r="B568" s="330">
        <f t="shared" si="344"/>
        <v>684.17589116272245</v>
      </c>
      <c r="C568" s="330">
        <f t="shared" si="345"/>
        <v>683.59879097437351</v>
      </c>
      <c r="D568" s="330">
        <f t="shared" si="346"/>
        <v>1.2789066030958438</v>
      </c>
      <c r="E568" s="330">
        <f t="shared" si="340"/>
        <v>134.48453738986524</v>
      </c>
      <c r="F568" s="330">
        <f t="shared" si="347"/>
        <v>134.48453738986524</v>
      </c>
      <c r="G568" s="330">
        <f t="shared" si="348"/>
        <v>95.034147893603162</v>
      </c>
      <c r="H568" s="315">
        <f t="shared" si="349"/>
        <v>0.08</v>
      </c>
      <c r="I568" s="330">
        <f t="shared" si="350"/>
        <v>0.46168015067914897</v>
      </c>
      <c r="J568" s="330">
        <f t="shared" si="339"/>
        <v>80</v>
      </c>
      <c r="K568" s="337">
        <f t="shared" si="351"/>
        <v>1</v>
      </c>
      <c r="L568" s="325">
        <f t="shared" si="352"/>
        <v>1.3589066030958439</v>
      </c>
      <c r="M568" s="325">
        <f t="shared" si="353"/>
        <v>1.3189066030958438</v>
      </c>
      <c r="N568" s="330">
        <f t="shared" si="354"/>
        <v>7.3432936213813971E-2</v>
      </c>
      <c r="O568" s="330">
        <f t="shared" si="355"/>
        <v>2.0905400142112729E-3</v>
      </c>
      <c r="P568" s="334">
        <f t="shared" si="341"/>
        <v>13.781882963205403</v>
      </c>
      <c r="Q568" s="330">
        <f t="shared" si="356"/>
        <v>7.0993777096292092</v>
      </c>
      <c r="R568" s="279">
        <f>IF(H568&gt;0, rate1(1,$L$52,$L$51,$L$54,L568,$L$53,$L$50,P568),"")</f>
        <v>102.77142712718829</v>
      </c>
      <c r="S568" s="325">
        <f t="shared" si="357"/>
        <v>33.043756307870133</v>
      </c>
      <c r="T568" s="325">
        <f t="shared" si="358"/>
        <v>-2.2916456956008748E-3</v>
      </c>
      <c r="U568" s="330">
        <f t="shared" si="359"/>
        <v>1.2789066030958438</v>
      </c>
      <c r="V568" s="338">
        <f t="shared" si="360"/>
        <v>1.2789066030958438</v>
      </c>
      <c r="W568" s="330">
        <f t="shared" si="361"/>
        <v>9.8409860833648111E-5</v>
      </c>
      <c r="X568" s="330">
        <f t="shared" si="362"/>
        <v>-0.58740031547836224</v>
      </c>
      <c r="Y568" s="330">
        <f t="shared" si="342"/>
        <v>12.958601411027791</v>
      </c>
      <c r="Z568" s="110">
        <f>IF(H568&gt;0, rate1(1,$L$52,$L$51,$L$54,U568,$L$53,$L$50,Y568),"")</f>
        <v>164.24507491365054</v>
      </c>
      <c r="AA568" s="338">
        <f t="shared" si="363"/>
        <v>-1.7107373418173384</v>
      </c>
      <c r="AB568" s="338">
        <f t="shared" si="364"/>
        <v>3.6303724199140578E-5</v>
      </c>
      <c r="AC568" s="330">
        <f t="shared" si="365"/>
        <v>3.6303724199140578E-5</v>
      </c>
      <c r="AD568" s="330">
        <f t="shared" si="366"/>
        <v>2203.6306677840466</v>
      </c>
      <c r="AE568" s="330">
        <f t="shared" si="367"/>
        <v>3796240.7725053742</v>
      </c>
      <c r="AF568" s="330">
        <f t="shared" si="368"/>
        <v>684.24928779521201</v>
      </c>
      <c r="AG568" s="330">
        <f t="shared" si="369"/>
        <v>683.59875467064933</v>
      </c>
      <c r="AH568" s="330">
        <f t="shared" si="370"/>
        <v>1.3578379086697778</v>
      </c>
      <c r="AI568" s="330">
        <f t="shared" si="371"/>
        <v>0.35324725182819211</v>
      </c>
      <c r="AJ568" s="330">
        <f t="shared" si="372"/>
        <v>15.736609506878253</v>
      </c>
      <c r="AK568" s="339">
        <f t="shared" si="373"/>
        <v>220.11902695601563</v>
      </c>
      <c r="AL568" s="44">
        <f t="shared" si="343"/>
        <v>4.5321152782007914</v>
      </c>
    </row>
    <row r="569" spans="2:38" ht="15" x14ac:dyDescent="0.15">
      <c r="B569" s="330">
        <f t="shared" si="344"/>
        <v>684.24928779521201</v>
      </c>
      <c r="C569" s="330">
        <f t="shared" si="345"/>
        <v>683.59875467064933</v>
      </c>
      <c r="D569" s="330">
        <f t="shared" si="346"/>
        <v>1.3578379086697778</v>
      </c>
      <c r="E569" s="330">
        <f t="shared" si="340"/>
        <v>134.48453738986524</v>
      </c>
      <c r="F569" s="330">
        <f t="shared" si="347"/>
        <v>134.48453738986524</v>
      </c>
      <c r="G569" s="330">
        <f t="shared" si="348"/>
        <v>90.904702275359853</v>
      </c>
      <c r="H569" s="315">
        <f t="shared" si="349"/>
        <v>0.02</v>
      </c>
      <c r="I569" s="330">
        <f t="shared" si="350"/>
        <v>0.52042649965014787</v>
      </c>
      <c r="J569" s="330">
        <f t="shared" si="339"/>
        <v>80</v>
      </c>
      <c r="K569" s="337">
        <f t="shared" si="351"/>
        <v>-1</v>
      </c>
      <c r="L569" s="325">
        <f t="shared" si="352"/>
        <v>1.3378379086697778</v>
      </c>
      <c r="M569" s="325">
        <f t="shared" si="353"/>
        <v>1.3478379086697778</v>
      </c>
      <c r="N569" s="330">
        <f t="shared" si="354"/>
        <v>-1.8983921906884138E-2</v>
      </c>
      <c r="O569" s="330">
        <f t="shared" si="355"/>
        <v>2.0905400142112729E-3</v>
      </c>
      <c r="P569" s="334">
        <f t="shared" si="341"/>
        <v>13.830368318051551</v>
      </c>
      <c r="Q569" s="330">
        <f t="shared" si="356"/>
        <v>12.957818952794796</v>
      </c>
      <c r="R569" s="279">
        <f>IF(H569&gt;0, rate1(1,$L$52,$L$51,$L$54,L569,$L$53,$L$50,P569),"")</f>
        <v>98.964142240839251</v>
      </c>
      <c r="S569" s="325">
        <f t="shared" si="357"/>
        <v>62.631895900318099</v>
      </c>
      <c r="T569" s="325">
        <f t="shared" si="358"/>
        <v>3.080210600301549E-4</v>
      </c>
      <c r="U569" s="330">
        <f t="shared" si="359"/>
        <v>1.3578379086697778</v>
      </c>
      <c r="V569" s="338">
        <f t="shared" si="360"/>
        <v>1.3578379086697778</v>
      </c>
      <c r="W569" s="330">
        <f t="shared" si="361"/>
        <v>1.10931993349217E-4</v>
      </c>
      <c r="X569" s="330">
        <f t="shared" si="362"/>
        <v>15.042250730373041</v>
      </c>
      <c r="Y569" s="330">
        <f t="shared" si="342"/>
        <v>14.036352642780962</v>
      </c>
      <c r="Z569" s="110">
        <f>IF(H569&gt;0, rate1(1,$L$52,$L$51,$L$54,U569,$L$53,$L$50,Y569),"")</f>
        <v>82.542547439140009</v>
      </c>
      <c r="AA569" s="338">
        <f t="shared" si="363"/>
        <v>87.171891728743191</v>
      </c>
      <c r="AB569" s="338">
        <f t="shared" si="364"/>
        <v>-1.2873338524169235E-6</v>
      </c>
      <c r="AC569" s="330">
        <f t="shared" si="365"/>
        <v>3.080210600301549E-4</v>
      </c>
      <c r="AD569" s="330">
        <f t="shared" si="366"/>
        <v>-64.930625191803514</v>
      </c>
      <c r="AE569" s="330">
        <f t="shared" si="367"/>
        <v>-13176869.031101473</v>
      </c>
      <c r="AF569" s="330">
        <f t="shared" si="368"/>
        <v>684.22999585224511</v>
      </c>
      <c r="AG569" s="330">
        <f t="shared" si="369"/>
        <v>683.59844664958928</v>
      </c>
      <c r="AH569" s="330">
        <f t="shared" si="370"/>
        <v>1.3378789394226265</v>
      </c>
      <c r="AI569" s="330">
        <f t="shared" si="371"/>
        <v>3.1124511672172583</v>
      </c>
      <c r="AJ569" s="330">
        <f t="shared" si="372"/>
        <v>15.737474076646924</v>
      </c>
      <c r="AK569" s="339">
        <f t="shared" si="373"/>
        <v>220.11906052656721</v>
      </c>
      <c r="AL569" s="44">
        <f t="shared" si="343"/>
        <v>4.5321435379809376</v>
      </c>
    </row>
    <row r="570" spans="2:38" ht="15" x14ac:dyDescent="0.15">
      <c r="B570" s="330">
        <f t="shared" si="344"/>
        <v>684.22999585224511</v>
      </c>
      <c r="C570" s="330">
        <f t="shared" si="345"/>
        <v>683.59844664958928</v>
      </c>
      <c r="D570" s="330">
        <f t="shared" si="346"/>
        <v>1.3378789394226265</v>
      </c>
      <c r="E570" s="330">
        <f t="shared" si="340"/>
        <v>134.48453738986524</v>
      </c>
      <c r="F570" s="330">
        <f t="shared" si="347"/>
        <v>134.48453738986524</v>
      </c>
      <c r="G570" s="330">
        <f t="shared" si="348"/>
        <v>86.896085396065686</v>
      </c>
      <c r="H570" s="315">
        <f t="shared" si="349"/>
        <v>0.02</v>
      </c>
      <c r="I570" s="330">
        <f t="shared" si="350"/>
        <v>0.50523936212466658</v>
      </c>
      <c r="J570" s="330">
        <f t="shared" si="339"/>
        <v>80</v>
      </c>
      <c r="K570" s="337">
        <f t="shared" si="351"/>
        <v>-1</v>
      </c>
      <c r="L570" s="325">
        <f t="shared" si="352"/>
        <v>1.3178789394226265</v>
      </c>
      <c r="M570" s="325">
        <f t="shared" si="353"/>
        <v>1.3278789394226265</v>
      </c>
      <c r="N570" s="330">
        <f t="shared" si="354"/>
        <v>-1.8705444970307683E-2</v>
      </c>
      <c r="O570" s="330">
        <f t="shared" si="355"/>
        <v>2.0905400142112729E-3</v>
      </c>
      <c r="P570" s="334">
        <f t="shared" si="341"/>
        <v>13.556840875976974</v>
      </c>
      <c r="Q570" s="330">
        <f t="shared" si="356"/>
        <v>8.8890722102708821</v>
      </c>
      <c r="R570" s="279">
        <f>IF(H570&gt;0, rate1(1,$L$52,$L$51,$L$54,L570,$L$53,$L$50,P570),"")</f>
        <v>120.16100945627107</v>
      </c>
      <c r="S570" s="325">
        <f t="shared" si="357"/>
        <v>35.386236964882201</v>
      </c>
      <c r="T570" s="325">
        <f t="shared" si="358"/>
        <v>5.4398057540902436E-4</v>
      </c>
      <c r="U570" s="330">
        <f t="shared" si="359"/>
        <v>1.3378789394226265</v>
      </c>
      <c r="V570" s="338">
        <f t="shared" si="360"/>
        <v>1.3378789394226265</v>
      </c>
      <c r="W570" s="330">
        <f t="shared" si="361"/>
        <v>1.0769476496097496E-4</v>
      </c>
      <c r="X570" s="330">
        <f t="shared" si="362"/>
        <v>10.91245302582638</v>
      </c>
      <c r="Y570" s="330">
        <f t="shared" si="342"/>
        <v>13.761797629909909</v>
      </c>
      <c r="Z570" s="110">
        <f>IF(H570&gt;0, rate1(1,$L$52,$L$51,$L$54,U570,$L$53,$L$50,Y570),"")</f>
        <v>104.34223695637891</v>
      </c>
      <c r="AA570" s="338">
        <f t="shared" si="363"/>
        <v>50.026919294433263</v>
      </c>
      <c r="AB570" s="338">
        <f t="shared" si="364"/>
        <v>-2.1966455675954151E-6</v>
      </c>
      <c r="AC570" s="330">
        <f t="shared" si="365"/>
        <v>5.4398057540902436E-4</v>
      </c>
      <c r="AD570" s="330">
        <f t="shared" si="366"/>
        <v>-36.766018685431561</v>
      </c>
      <c r="AE570" s="330">
        <f t="shared" si="367"/>
        <v>66113.972872491053</v>
      </c>
      <c r="AF570" s="330">
        <f t="shared" si="368"/>
        <v>684.21074642669942</v>
      </c>
      <c r="AG570" s="330">
        <f t="shared" si="369"/>
        <v>683.59790266901382</v>
      </c>
      <c r="AH570" s="330">
        <f t="shared" si="370"/>
        <v>1.3179171365656239</v>
      </c>
      <c r="AI570" s="330">
        <f t="shared" si="371"/>
        <v>4.5270972495199411</v>
      </c>
      <c r="AJ570" s="330">
        <f t="shared" si="372"/>
        <v>15.73873160366068</v>
      </c>
      <c r="AK570" s="339">
        <f t="shared" si="373"/>
        <v>220.11934346301391</v>
      </c>
      <c r="AL570" s="44">
        <f t="shared" si="343"/>
        <v>4.5323925340743152</v>
      </c>
    </row>
    <row r="571" spans="2:38" ht="15" x14ac:dyDescent="0.15">
      <c r="B571" s="330">
        <f t="shared" si="344"/>
        <v>684.21074642669942</v>
      </c>
      <c r="C571" s="330">
        <f t="shared" si="345"/>
        <v>683.59790266901382</v>
      </c>
      <c r="D571" s="330">
        <f t="shared" si="346"/>
        <v>1.3179171365656239</v>
      </c>
      <c r="E571" s="330">
        <f t="shared" si="340"/>
        <v>134.48453738986524</v>
      </c>
      <c r="F571" s="330">
        <f t="shared" si="347"/>
        <v>134.48453738986524</v>
      </c>
      <c r="G571" s="330">
        <f t="shared" si="348"/>
        <v>83.006530119873247</v>
      </c>
      <c r="H571" s="315">
        <f t="shared" si="349"/>
        <v>0.02</v>
      </c>
      <c r="I571" s="330">
        <f t="shared" si="350"/>
        <v>0.49027500614847669</v>
      </c>
      <c r="J571" s="330">
        <f t="shared" si="339"/>
        <v>80</v>
      </c>
      <c r="K571" s="337">
        <f t="shared" si="351"/>
        <v>-1</v>
      </c>
      <c r="L571" s="325">
        <f t="shared" si="352"/>
        <v>1.2979171365656239</v>
      </c>
      <c r="M571" s="325">
        <f t="shared" si="353"/>
        <v>1.3079171365656239</v>
      </c>
      <c r="N571" s="330">
        <f t="shared" si="354"/>
        <v>-1.8426880551070113E-2</v>
      </c>
      <c r="O571" s="330">
        <f t="shared" si="355"/>
        <v>2.0905400142112729E-3</v>
      </c>
      <c r="P571" s="334">
        <f t="shared" si="341"/>
        <v>13.2846499439559</v>
      </c>
      <c r="Q571" s="330">
        <f t="shared" si="356"/>
        <v>4.9402655797114932</v>
      </c>
      <c r="R571" s="279">
        <f>IF(H571&gt;0, rate1(1,$L$52,$L$51,$L$54,L571,$L$53,$L$50,P571),"")</f>
        <v>140.59387771226099</v>
      </c>
      <c r="S571" s="325">
        <f t="shared" si="357"/>
        <v>16.808362371657072</v>
      </c>
      <c r="T571" s="325">
        <f t="shared" si="358"/>
        <v>1.1656413306989852E-3</v>
      </c>
      <c r="U571" s="330">
        <f t="shared" si="359"/>
        <v>1.3179171365656239</v>
      </c>
      <c r="V571" s="338">
        <f t="shared" si="360"/>
        <v>1.3179171365656239</v>
      </c>
      <c r="W571" s="330">
        <f t="shared" si="361"/>
        <v>1.0450502377978843E-4</v>
      </c>
      <c r="X571" s="330">
        <f t="shared" si="362"/>
        <v>6.9034943623602487</v>
      </c>
      <c r="Y571" s="330">
        <f t="shared" si="342"/>
        <v>13.488568603471405</v>
      </c>
      <c r="Z571" s="110">
        <f>IF(H571&gt;0, rate1(1,$L$52,$L$51,$L$54,U571,$L$53,$L$50,Y571),"")</f>
        <v>125.34675308066132</v>
      </c>
      <c r="AA571" s="338">
        <f t="shared" si="363"/>
        <v>26.34495136743433</v>
      </c>
      <c r="AB571" s="338">
        <f t="shared" si="364"/>
        <v>-4.1233073311028997E-6</v>
      </c>
      <c r="AC571" s="330">
        <f t="shared" si="365"/>
        <v>1.1656413306989852E-3</v>
      </c>
      <c r="AD571" s="330">
        <f t="shared" si="366"/>
        <v>-17.157936556699529</v>
      </c>
      <c r="AE571" s="330">
        <f t="shared" si="367"/>
        <v>22938.501265897143</v>
      </c>
      <c r="AF571" s="330">
        <f t="shared" si="368"/>
        <v>684.19115390481761</v>
      </c>
      <c r="AG571" s="330">
        <f t="shared" si="369"/>
        <v>683.59673702768316</v>
      </c>
      <c r="AH571" s="330">
        <f t="shared" si="370"/>
        <v>1.2979524648728102</v>
      </c>
      <c r="AI571" s="330">
        <f t="shared" si="371"/>
        <v>8.2908398976275706</v>
      </c>
      <c r="AJ571" s="330">
        <f t="shared" si="372"/>
        <v>15.741034614743354</v>
      </c>
      <c r="AK571" s="339">
        <f t="shared" si="373"/>
        <v>220.1197368500431</v>
      </c>
      <c r="AL571" s="44">
        <f t="shared" si="343"/>
        <v>4.5327547018542766</v>
      </c>
    </row>
    <row r="572" spans="2:38" ht="15" x14ac:dyDescent="0.15">
      <c r="B572" s="330">
        <f t="shared" si="344"/>
        <v>684.19115390481761</v>
      </c>
      <c r="C572" s="330">
        <f t="shared" si="345"/>
        <v>683.59673702768316</v>
      </c>
      <c r="D572" s="330">
        <f t="shared" si="346"/>
        <v>1.2979524648728102</v>
      </c>
      <c r="E572" s="330">
        <f t="shared" si="340"/>
        <v>134.48453738986524</v>
      </c>
      <c r="F572" s="330">
        <f t="shared" si="347"/>
        <v>134.48453738986524</v>
      </c>
      <c r="G572" s="330">
        <f t="shared" si="348"/>
        <v>79.234268292867156</v>
      </c>
      <c r="H572" s="315">
        <f t="shared" si="349"/>
        <v>0.02</v>
      </c>
      <c r="I572" s="330">
        <f t="shared" si="350"/>
        <v>0.47553350170755948</v>
      </c>
      <c r="J572" s="330">
        <f t="shared" si="339"/>
        <v>80</v>
      </c>
      <c r="K572" s="337">
        <f t="shared" si="351"/>
        <v>-1</v>
      </c>
      <c r="L572" s="325">
        <f t="shared" si="352"/>
        <v>1.2779524648728102</v>
      </c>
      <c r="M572" s="325">
        <f t="shared" si="353"/>
        <v>1.2879524648728102</v>
      </c>
      <c r="N572" s="330">
        <f t="shared" si="354"/>
        <v>-1.8148228137050637E-2</v>
      </c>
      <c r="O572" s="330">
        <f t="shared" si="355"/>
        <v>2.0905400142112729E-3</v>
      </c>
      <c r="P572" s="334">
        <f t="shared" si="341"/>
        <v>13.013809636681973</v>
      </c>
      <c r="Q572" s="330">
        <f t="shared" si="356"/>
        <v>1.1096314917871695</v>
      </c>
      <c r="R572" s="279">
        <f>IF(H572&gt;0, rate1(1,$L$52,$L$51,$L$54,L572,$L$53,$L$50,P572),"")</f>
        <v>160.30160953298846</v>
      </c>
      <c r="S572" s="325">
        <f t="shared" si="357"/>
        <v>3.3111770714259201</v>
      </c>
      <c r="T572" s="325">
        <f t="shared" si="358"/>
        <v>7.8523746022860028E-3</v>
      </c>
      <c r="U572" s="330">
        <f t="shared" si="359"/>
        <v>1.2979524648728102</v>
      </c>
      <c r="V572" s="338">
        <f t="shared" si="360"/>
        <v>1.2979524648728102</v>
      </c>
      <c r="W572" s="330">
        <f t="shared" si="361"/>
        <v>1.0136278472439031E-4</v>
      </c>
      <c r="X572" s="330">
        <f t="shared" si="362"/>
        <v>3.0136074534314616</v>
      </c>
      <c r="Y572" s="330">
        <f t="shared" si="342"/>
        <v>13.216679405635237</v>
      </c>
      <c r="Z572" s="110">
        <f>IF(H572&gt;0, rate1(1,$L$52,$L$51,$L$54,U572,$L$53,$L$50,Y572),"")</f>
        <v>145.59710649296267</v>
      </c>
      <c r="AA572" s="338">
        <f t="shared" si="363"/>
        <v>9.9009177459469857</v>
      </c>
      <c r="AB572" s="338">
        <f t="shared" si="364"/>
        <v>-1.1387902643021911E-5</v>
      </c>
      <c r="AC572" s="330">
        <f t="shared" si="365"/>
        <v>7.8523746022860028E-3</v>
      </c>
      <c r="AD572" s="330">
        <f t="shared" si="366"/>
        <v>-2.547000240433964</v>
      </c>
      <c r="AE572" s="330">
        <f t="shared" si="367"/>
        <v>3240.388223938146</v>
      </c>
      <c r="AF572" s="330">
        <f t="shared" si="368"/>
        <v>684.16515330207824</v>
      </c>
      <c r="AG572" s="330">
        <f t="shared" si="369"/>
        <v>683.58888465308087</v>
      </c>
      <c r="AH572" s="330">
        <f t="shared" si="370"/>
        <v>1.2779848874661466</v>
      </c>
      <c r="AI572" s="330">
        <f t="shared" si="371"/>
        <v>48.985001617654142</v>
      </c>
      <c r="AJ572" s="330">
        <f t="shared" si="372"/>
        <v>15.754641559637147</v>
      </c>
      <c r="AK572" s="339">
        <f t="shared" si="373"/>
        <v>220.12042504389478</v>
      </c>
      <c r="AL572" s="44">
        <f t="shared" si="343"/>
        <v>4.533417969046087</v>
      </c>
    </row>
    <row r="573" spans="2:38" ht="15" x14ac:dyDescent="0.15">
      <c r="B573" s="330">
        <f t="shared" si="344"/>
        <v>684.16515330207824</v>
      </c>
      <c r="C573" s="330">
        <f t="shared" si="345"/>
        <v>683.58888465308087</v>
      </c>
      <c r="D573" s="330">
        <f t="shared" si="346"/>
        <v>1.2779848874661466</v>
      </c>
      <c r="E573" s="330">
        <f t="shared" si="340"/>
        <v>134.48453738986524</v>
      </c>
      <c r="F573" s="330">
        <f t="shared" si="347"/>
        <v>134.48453738986524</v>
      </c>
      <c r="G573" s="330">
        <f t="shared" si="348"/>
        <v>75.577530739545011</v>
      </c>
      <c r="H573" s="315">
        <f t="shared" si="349"/>
        <v>0.02</v>
      </c>
      <c r="I573" s="330">
        <f t="shared" si="350"/>
        <v>0.46101491919789628</v>
      </c>
      <c r="J573" s="330">
        <f t="shared" si="339"/>
        <v>80</v>
      </c>
      <c r="K573" s="337">
        <f t="shared" si="351"/>
        <v>-1</v>
      </c>
      <c r="L573" s="325">
        <f t="shared" si="352"/>
        <v>1.2579848874661466</v>
      </c>
      <c r="M573" s="325">
        <f t="shared" si="353"/>
        <v>1.2679848874661466</v>
      </c>
      <c r="N573" s="330">
        <f t="shared" si="354"/>
        <v>-1.7869487192721412E-2</v>
      </c>
      <c r="O573" s="330">
        <f t="shared" si="355"/>
        <v>2.0905400142112729E-3</v>
      </c>
      <c r="P573" s="334">
        <f t="shared" si="341"/>
        <v>12.744334431037231</v>
      </c>
      <c r="Q573" s="330">
        <f t="shared" si="356"/>
        <v>-2.6045986425536398</v>
      </c>
      <c r="R573" s="279">
        <f>IF(H573&gt;0, rate1(1,$L$52,$L$51,$L$54,L573,$L$53,$L$50,P573),"")</f>
        <v>179.32042961276227</v>
      </c>
      <c r="S573" s="325">
        <f t="shared" si="357"/>
        <v>-6.9478839297762587</v>
      </c>
      <c r="T573" s="325">
        <f t="shared" si="358"/>
        <v>-2.2483326820834002E-3</v>
      </c>
      <c r="U573" s="330">
        <f t="shared" si="359"/>
        <v>1.2779848874661466</v>
      </c>
      <c r="V573" s="338">
        <f t="shared" si="360"/>
        <v>1.2779848874661466</v>
      </c>
      <c r="W573" s="330">
        <f t="shared" si="361"/>
        <v>9.8268062800777045E-5</v>
      </c>
      <c r="X573" s="330">
        <f t="shared" si="362"/>
        <v>-0.75897600555218503</v>
      </c>
      <c r="Y573" s="330">
        <f t="shared" si="342"/>
        <v>12.946144229263153</v>
      </c>
      <c r="Z573" s="110">
        <f>IF(H573&gt;0, rate1(1,$L$52,$L$51,$L$54,U573,$L$53,$L$50,Y573),"")</f>
        <v>165.13148969206807</v>
      </c>
      <c r="AA573" s="338">
        <f t="shared" si="363"/>
        <v>-2.1985667862734166</v>
      </c>
      <c r="AB573" s="338">
        <f t="shared" si="364"/>
        <v>3.0722529609977945E-5</v>
      </c>
      <c r="AC573" s="330">
        <f t="shared" si="365"/>
        <v>3.0722529609977945E-5</v>
      </c>
      <c r="AD573" s="330">
        <f t="shared" si="366"/>
        <v>-650.98806165702183</v>
      </c>
      <c r="AE573" s="330">
        <f t="shared" si="367"/>
        <v>-164514.28938834602</v>
      </c>
      <c r="AF573" s="330">
        <f t="shared" si="368"/>
        <v>684.14725309235587</v>
      </c>
      <c r="AG573" s="330">
        <f t="shared" si="369"/>
        <v>683.58885393055129</v>
      </c>
      <c r="AH573" s="330">
        <f t="shared" si="370"/>
        <v>1.2580143657091889</v>
      </c>
      <c r="AI573" s="330">
        <f t="shared" si="371"/>
        <v>0.17132754854715904</v>
      </c>
      <c r="AJ573" s="330">
        <f t="shared" si="372"/>
        <v>15.754689150622854</v>
      </c>
      <c r="AK573" s="339">
        <f t="shared" si="373"/>
        <v>220.12430633465527</v>
      </c>
      <c r="AL573" s="44">
        <f t="shared" si="343"/>
        <v>4.5373367691754991</v>
      </c>
    </row>
    <row r="574" spans="2:38" ht="15" x14ac:dyDescent="0.15">
      <c r="B574" s="330">
        <f t="shared" si="344"/>
        <v>684.14725309235587</v>
      </c>
      <c r="C574" s="330">
        <f t="shared" si="345"/>
        <v>683.58885393055129</v>
      </c>
      <c r="D574" s="330">
        <f t="shared" si="346"/>
        <v>1.2580143657091889</v>
      </c>
      <c r="E574" s="330">
        <f t="shared" si="340"/>
        <v>134.48453738986524</v>
      </c>
      <c r="F574" s="330">
        <f t="shared" si="347"/>
        <v>134.48453738986524</v>
      </c>
      <c r="G574" s="330">
        <f t="shared" si="348"/>
        <v>90.710487796909206</v>
      </c>
      <c r="H574" s="315">
        <f t="shared" si="349"/>
        <v>0.08</v>
      </c>
      <c r="I574" s="330">
        <f t="shared" si="350"/>
        <v>0.44671932944365839</v>
      </c>
      <c r="J574" s="330">
        <f t="shared" ref="J574:J637" si="374">$B$7</f>
        <v>80</v>
      </c>
      <c r="K574" s="337">
        <f t="shared" si="351"/>
        <v>1</v>
      </c>
      <c r="L574" s="325">
        <f t="shared" si="352"/>
        <v>1.338014365709189</v>
      </c>
      <c r="M574" s="325">
        <f t="shared" si="353"/>
        <v>1.2980143657091889</v>
      </c>
      <c r="N574" s="330">
        <f t="shared" si="354"/>
        <v>7.2250199497592371E-2</v>
      </c>
      <c r="O574" s="330">
        <f t="shared" si="355"/>
        <v>2.0905400142112729E-3</v>
      </c>
      <c r="P574" s="334">
        <f t="shared" si="341"/>
        <v>13.495951879901565</v>
      </c>
      <c r="Q574" s="330">
        <f t="shared" si="356"/>
        <v>3.0254850612978998</v>
      </c>
      <c r="R574" s="279">
        <f>IF(H574&gt;0, rate1(1,$L$52,$L$51,$L$54,L574,$L$53,$L$50,P574),"")</f>
        <v>124.78792618589299</v>
      </c>
      <c r="S574" s="325">
        <f t="shared" si="357"/>
        <v>11.59748877653683</v>
      </c>
      <c r="T574" s="325">
        <f t="shared" si="358"/>
        <v>-6.8176717164878308E-3</v>
      </c>
      <c r="U574" s="330">
        <f t="shared" si="359"/>
        <v>1.2580143657091889</v>
      </c>
      <c r="V574" s="338">
        <f t="shared" si="360"/>
        <v>1.2580143657091889</v>
      </c>
      <c r="W574" s="330">
        <f t="shared" si="361"/>
        <v>9.5220873103540882E-5</v>
      </c>
      <c r="X574" s="330">
        <f t="shared" si="362"/>
        <v>-4.4160253409981891</v>
      </c>
      <c r="Y574" s="330">
        <f t="shared" si="342"/>
        <v>12.676977632435964</v>
      </c>
      <c r="Z574" s="110">
        <f>IF(H574&gt;0, rate1(1,$L$52,$L$51,$L$54,U574,$L$53,$L$50,Y574),"")</f>
        <v>183.98551309181886</v>
      </c>
      <c r="AA574" s="338">
        <f t="shared" si="363"/>
        <v>-11.48125714695828</v>
      </c>
      <c r="AB574" s="338">
        <f t="shared" si="364"/>
        <v>7.629109150014308E-6</v>
      </c>
      <c r="AC574" s="330">
        <f t="shared" si="365"/>
        <v>7.629109150014308E-6</v>
      </c>
      <c r="AD574" s="330">
        <f t="shared" si="366"/>
        <v>10486.152239655657</v>
      </c>
      <c r="AE574" s="330">
        <f t="shared" si="367"/>
        <v>580790842.91598761</v>
      </c>
      <c r="AF574" s="330">
        <f t="shared" si="368"/>
        <v>684.21949566274429</v>
      </c>
      <c r="AG574" s="330">
        <f t="shared" si="369"/>
        <v>683.58884630144212</v>
      </c>
      <c r="AH574" s="330">
        <f t="shared" si="370"/>
        <v>1.3369254840758353</v>
      </c>
      <c r="AI574" s="330">
        <f t="shared" si="371"/>
        <v>6.1136596970522955E-2</v>
      </c>
      <c r="AJ574" s="330">
        <f t="shared" si="372"/>
        <v>15.754706133010901</v>
      </c>
      <c r="AK574" s="339">
        <f t="shared" si="373"/>
        <v>220.12431928316835</v>
      </c>
      <c r="AL574" s="44">
        <f t="shared" si="343"/>
        <v>4.537350475379383</v>
      </c>
    </row>
    <row r="575" spans="2:38" ht="15" x14ac:dyDescent="0.15">
      <c r="B575" s="330">
        <f t="shared" si="344"/>
        <v>684.21949566274429</v>
      </c>
      <c r="C575" s="330">
        <f t="shared" si="345"/>
        <v>683.58884630144212</v>
      </c>
      <c r="D575" s="330">
        <f t="shared" si="346"/>
        <v>1.3369254840758353</v>
      </c>
      <c r="E575" s="330">
        <f t="shared" ref="E575:E638" si="375">IF(H575&gt;0,IF(AND(C575&lt;$B$6,C575&gt;$K$12),bb2wang($B$6,$K$12,C575,$H$8,$H$9,I575,$H$10,$H$11,$K$10,$K$11,$H$13),E574)," ")</f>
        <v>134.48453738986524</v>
      </c>
      <c r="F575" s="330">
        <f t="shared" si="347"/>
        <v>134.48453738986524</v>
      </c>
      <c r="G575" s="330">
        <f t="shared" si="348"/>
        <v>86.70759835842739</v>
      </c>
      <c r="H575" s="315">
        <f t="shared" si="349"/>
        <v>0.02</v>
      </c>
      <c r="I575" s="330">
        <f t="shared" si="350"/>
        <v>0.5045194890417406</v>
      </c>
      <c r="J575" s="330">
        <f t="shared" si="374"/>
        <v>80</v>
      </c>
      <c r="K575" s="337">
        <f t="shared" si="351"/>
        <v>-1</v>
      </c>
      <c r="L575" s="325">
        <f t="shared" si="352"/>
        <v>1.3169254840758353</v>
      </c>
      <c r="M575" s="325">
        <f t="shared" si="353"/>
        <v>1.3269254840758353</v>
      </c>
      <c r="N575" s="330">
        <f t="shared" si="354"/>
        <v>-1.8692140712696093E-2</v>
      </c>
      <c r="O575" s="330">
        <f t="shared" si="355"/>
        <v>2.0905400142112729E-3</v>
      </c>
      <c r="P575" s="334">
        <f t="shared" ref="P575:P641" si="376">IF(H575&gt;0, $C$54*$L$55*$L$55*M575*M575/(($B$19*(B575-C575))^0.333)*1000,"")</f>
        <v>13.543808561956293</v>
      </c>
      <c r="Q575" s="330">
        <f t="shared" si="356"/>
        <v>8.697734915099133</v>
      </c>
      <c r="R575" s="279">
        <f>IF(H575&gt;0, rate1(1,$L$52,$L$51,$L$54,L575,$L$53,$L$50,P575),"")</f>
        <v>121.15408701017734</v>
      </c>
      <c r="S575" s="325">
        <f t="shared" si="357"/>
        <v>34.340737159432166</v>
      </c>
      <c r="T575" s="325">
        <f t="shared" si="358"/>
        <v>5.6063969501670254E-4</v>
      </c>
      <c r="U575" s="330">
        <f t="shared" si="359"/>
        <v>1.3369254840758353</v>
      </c>
      <c r="V575" s="338">
        <f t="shared" si="360"/>
        <v>1.3369254840758353</v>
      </c>
      <c r="W575" s="330">
        <f t="shared" si="361"/>
        <v>1.0754131974599623E-4</v>
      </c>
      <c r="X575" s="330">
        <f t="shared" si="362"/>
        <v>10.718221988184055</v>
      </c>
      <c r="Y575" s="330">
        <f t="shared" ref="Y575:Y641" si="377">IF(H575&gt;0, $C$54*$L$55*$L$55*V575*V575/(($B$19*(B575-C575))^0.333)*1000,"")</f>
        <v>13.748715970450323</v>
      </c>
      <c r="Z575" s="110">
        <f>IF(H575&gt;0, rate1(1,$L$52,$L$51,$L$54,U575,$L$53,$L$50,Y575),"")</f>
        <v>105.36331173268842</v>
      </c>
      <c r="AA575" s="338">
        <f t="shared" si="363"/>
        <v>48.660307634877562</v>
      </c>
      <c r="AB575" s="338">
        <f t="shared" si="364"/>
        <v>-2.2564126226348164E-6</v>
      </c>
      <c r="AC575" s="330">
        <f t="shared" si="365"/>
        <v>5.6063969501670254E-4</v>
      </c>
      <c r="AD575" s="330">
        <f t="shared" si="366"/>
        <v>-35.673535387829006</v>
      </c>
      <c r="AE575" s="330">
        <f t="shared" si="367"/>
        <v>-37031157.430759221</v>
      </c>
      <c r="AF575" s="330">
        <f t="shared" si="368"/>
        <v>684.20024288233662</v>
      </c>
      <c r="AG575" s="330">
        <f t="shared" si="369"/>
        <v>683.58828566174714</v>
      </c>
      <c r="AH575" s="330">
        <f t="shared" si="370"/>
        <v>1.3169635449962946</v>
      </c>
      <c r="AI575" s="330">
        <f t="shared" si="371"/>
        <v>4.6274930450312164</v>
      </c>
      <c r="AJ575" s="330">
        <f t="shared" si="372"/>
        <v>15.755991547745632</v>
      </c>
      <c r="AK575" s="339">
        <f t="shared" si="373"/>
        <v>220.12432482889889</v>
      </c>
      <c r="AL575" s="44">
        <f t="shared" si="343"/>
        <v>4.5373553663071409</v>
      </c>
    </row>
    <row r="576" spans="2:38" ht="15" x14ac:dyDescent="0.15">
      <c r="B576" s="330">
        <f t="shared" si="344"/>
        <v>684.20024288233662</v>
      </c>
      <c r="C576" s="330">
        <f t="shared" si="345"/>
        <v>683.58828566174714</v>
      </c>
      <c r="D576" s="330">
        <f t="shared" si="346"/>
        <v>1.3169635449962946</v>
      </c>
      <c r="E576" s="330">
        <f t="shared" si="375"/>
        <v>134.48453738986524</v>
      </c>
      <c r="F576" s="330">
        <f t="shared" si="347"/>
        <v>134.48453738986524</v>
      </c>
      <c r="G576" s="330">
        <f t="shared" si="348"/>
        <v>82.82368608640445</v>
      </c>
      <c r="H576" s="315">
        <f t="shared" si="349"/>
        <v>0.02</v>
      </c>
      <c r="I576" s="330">
        <f t="shared" si="350"/>
        <v>0.48956577647159066</v>
      </c>
      <c r="J576" s="330">
        <f t="shared" si="374"/>
        <v>80</v>
      </c>
      <c r="K576" s="337">
        <f t="shared" si="351"/>
        <v>-1</v>
      </c>
      <c r="L576" s="325">
        <f t="shared" si="352"/>
        <v>1.2969635449962946</v>
      </c>
      <c r="M576" s="325">
        <f t="shared" si="353"/>
        <v>1.3069635449962946</v>
      </c>
      <c r="N576" s="330">
        <f t="shared" si="354"/>
        <v>-1.8413572102017994E-2</v>
      </c>
      <c r="O576" s="330">
        <f t="shared" si="355"/>
        <v>2.0905400142112729E-3</v>
      </c>
      <c r="P576" s="334">
        <f t="shared" si="376"/>
        <v>13.271681821712836</v>
      </c>
      <c r="Q576" s="330">
        <f t="shared" si="356"/>
        <v>4.7546132672600123</v>
      </c>
      <c r="R576" s="279">
        <f>IF(H576&gt;0, rate1(1,$L$52,$L$51,$L$54,L576,$L$53,$L$50,P576),"")</f>
        <v>141.55145551593839</v>
      </c>
      <c r="S576" s="325">
        <f t="shared" si="357"/>
        <v>16.067280435754761</v>
      </c>
      <c r="T576" s="325">
        <f t="shared" si="358"/>
        <v>1.2220899571446524E-3</v>
      </c>
      <c r="U576" s="330">
        <f t="shared" si="359"/>
        <v>1.3169635449962946</v>
      </c>
      <c r="V576" s="338">
        <f t="shared" si="360"/>
        <v>1.3169635449962946</v>
      </c>
      <c r="W576" s="330">
        <f t="shared" si="361"/>
        <v>1.0435384727003338E-4</v>
      </c>
      <c r="X576" s="330">
        <f t="shared" si="362"/>
        <v>6.7149912538570788</v>
      </c>
      <c r="Y576" s="330">
        <f t="shared" si="377"/>
        <v>13.475550626374226</v>
      </c>
      <c r="Z576" s="110">
        <f>IF(H576&gt;0, rate1(1,$L$52,$L$51,$L$54,U576,$L$53,$L$50,Y576),"")</f>
        <v>126.33089425410012</v>
      </c>
      <c r="AA576" s="338">
        <f t="shared" si="363"/>
        <v>25.425962161313759</v>
      </c>
      <c r="AB576" s="338">
        <f t="shared" si="364"/>
        <v>-4.2722512456565876E-6</v>
      </c>
      <c r="AC576" s="330">
        <f t="shared" si="365"/>
        <v>1.2220899571446524E-3</v>
      </c>
      <c r="AD576" s="330">
        <f t="shared" si="366"/>
        <v>-16.365407376989602</v>
      </c>
      <c r="AE576" s="330">
        <f t="shared" si="367"/>
        <v>21661.30796941703</v>
      </c>
      <c r="AF576" s="330">
        <f t="shared" si="368"/>
        <v>684.18060722027747</v>
      </c>
      <c r="AG576" s="330">
        <f t="shared" si="369"/>
        <v>683.58706357178994</v>
      </c>
      <c r="AH576" s="330">
        <f t="shared" si="370"/>
        <v>1.2969987353579702</v>
      </c>
      <c r="AI576" s="330">
        <f t="shared" si="371"/>
        <v>8.6335386145644222</v>
      </c>
      <c r="AJ576" s="330">
        <f t="shared" si="372"/>
        <v>15.758389752916344</v>
      </c>
      <c r="AK576" s="339">
        <f t="shared" si="373"/>
        <v>220.12472606770726</v>
      </c>
      <c r="AL576" s="44">
        <f t="shared" ref="AL576:AL639" si="378">IF(H576&gt;0, AL575+AI575*J575/1000000,"")</f>
        <v>4.5377255657507432</v>
      </c>
    </row>
    <row r="577" spans="2:38" ht="15" x14ac:dyDescent="0.15">
      <c r="B577" s="330">
        <f t="shared" si="344"/>
        <v>684.18060722027747</v>
      </c>
      <c r="C577" s="330">
        <f t="shared" si="345"/>
        <v>683.58706357178994</v>
      </c>
      <c r="D577" s="330">
        <f t="shared" si="346"/>
        <v>1.2969987353579702</v>
      </c>
      <c r="E577" s="330">
        <f t="shared" si="375"/>
        <v>134.48453738986524</v>
      </c>
      <c r="F577" s="330">
        <f t="shared" si="347"/>
        <v>134.48453738986524</v>
      </c>
      <c r="G577" s="330">
        <f t="shared" si="348"/>
        <v>79.056982778254351</v>
      </c>
      <c r="H577" s="315">
        <f t="shared" si="349"/>
        <v>0.02</v>
      </c>
      <c r="I577" s="330">
        <f t="shared" si="350"/>
        <v>0.47483491879002032</v>
      </c>
      <c r="J577" s="330">
        <f t="shared" si="374"/>
        <v>80</v>
      </c>
      <c r="K577" s="337">
        <f t="shared" si="351"/>
        <v>-1</v>
      </c>
      <c r="L577" s="325">
        <f t="shared" si="352"/>
        <v>1.2769987353579701</v>
      </c>
      <c r="M577" s="325">
        <f t="shared" si="353"/>
        <v>1.2869987353579702</v>
      </c>
      <c r="N577" s="330">
        <f t="shared" si="354"/>
        <v>-1.8134915471523794E-2</v>
      </c>
      <c r="O577" s="330">
        <f t="shared" si="355"/>
        <v>2.0905400142112729E-3</v>
      </c>
      <c r="P577" s="334">
        <f t="shared" si="376"/>
        <v>13.000906389385243</v>
      </c>
      <c r="Q577" s="330">
        <f t="shared" si="356"/>
        <v>0.92957970471310603</v>
      </c>
      <c r="R577" s="279">
        <f>IF(H577&gt;0, rate1(1,$L$52,$L$51,$L$54,L577,$L$53,$L$50,P577),"")</f>
        <v>161.22547610942584</v>
      </c>
      <c r="S577" s="325">
        <f t="shared" si="357"/>
        <v>2.7580013890245305</v>
      </c>
      <c r="T577" s="325">
        <f t="shared" si="358"/>
        <v>1.0315643425962473E-2</v>
      </c>
      <c r="U577" s="330">
        <f t="shared" si="359"/>
        <v>1.2969987353579702</v>
      </c>
      <c r="V577" s="338">
        <f t="shared" si="360"/>
        <v>1.2969987353579702</v>
      </c>
      <c r="W577" s="330">
        <f t="shared" si="361"/>
        <v>1.0121387763462053E-4</v>
      </c>
      <c r="X577" s="330">
        <f t="shared" si="362"/>
        <v>2.8307478302743903</v>
      </c>
      <c r="Y577" s="330">
        <f t="shared" si="377"/>
        <v>13.203725780768988</v>
      </c>
      <c r="Z577" s="110">
        <f>IF(H577&gt;0, rate1(1,$L$52,$L$51,$L$54,U577,$L$53,$L$50,Y577),"")</f>
        <v>146.54620053360634</v>
      </c>
      <c r="AA577" s="338">
        <f t="shared" si="363"/>
        <v>9.239918389936447</v>
      </c>
      <c r="AB577" s="338">
        <f t="shared" si="364"/>
        <v>-1.2283359233051964E-5</v>
      </c>
      <c r="AC577" s="330">
        <f t="shared" si="365"/>
        <v>1.0315643425962473E-2</v>
      </c>
      <c r="AD577" s="330">
        <f t="shared" si="366"/>
        <v>-1.9388029591701359</v>
      </c>
      <c r="AE577" s="330">
        <f t="shared" si="367"/>
        <v>2500.769247960272</v>
      </c>
      <c r="AF577" s="330">
        <f t="shared" si="368"/>
        <v>684.15215666137999</v>
      </c>
      <c r="AG577" s="330">
        <f t="shared" si="369"/>
        <v>683.57674792836394</v>
      </c>
      <c r="AH577" s="330">
        <f t="shared" si="370"/>
        <v>1.2770310182010398</v>
      </c>
      <c r="AI577" s="330">
        <f t="shared" si="371"/>
        <v>63.98271337069032</v>
      </c>
      <c r="AJ577" s="330">
        <f t="shared" si="372"/>
        <v>15.776162728852647</v>
      </c>
      <c r="AK577" s="339">
        <f t="shared" si="373"/>
        <v>220.12544112919929</v>
      </c>
      <c r="AL577" s="44">
        <f t="shared" si="378"/>
        <v>4.5384162488399085</v>
      </c>
    </row>
    <row r="578" spans="2:38" ht="15" x14ac:dyDescent="0.15">
      <c r="B578" s="330">
        <f t="shared" si="344"/>
        <v>684.15215666137999</v>
      </c>
      <c r="C578" s="330">
        <f t="shared" si="345"/>
        <v>683.57674792836394</v>
      </c>
      <c r="D578" s="330">
        <f t="shared" si="346"/>
        <v>1.2770310182010398</v>
      </c>
      <c r="E578" s="330">
        <f t="shared" si="375"/>
        <v>134.48453738986524</v>
      </c>
      <c r="F578" s="330">
        <f t="shared" si="347"/>
        <v>134.48453738986524</v>
      </c>
      <c r="G578" s="330">
        <f t="shared" si="348"/>
        <v>75.405719209526552</v>
      </c>
      <c r="H578" s="315">
        <f t="shared" si="349"/>
        <v>0.02</v>
      </c>
      <c r="I578" s="330">
        <f t="shared" si="350"/>
        <v>0.46032698641283787</v>
      </c>
      <c r="J578" s="330">
        <f t="shared" si="374"/>
        <v>80</v>
      </c>
      <c r="K578" s="337">
        <f t="shared" si="351"/>
        <v>-1</v>
      </c>
      <c r="L578" s="325">
        <f t="shared" si="352"/>
        <v>1.2570310182010398</v>
      </c>
      <c r="M578" s="325">
        <f t="shared" si="353"/>
        <v>1.2670310182010398</v>
      </c>
      <c r="N578" s="330">
        <f t="shared" si="354"/>
        <v>-1.7856170284527906E-2</v>
      </c>
      <c r="O578" s="330">
        <f t="shared" si="355"/>
        <v>2.0905400142112729E-3</v>
      </c>
      <c r="P578" s="334">
        <f t="shared" si="376"/>
        <v>12.731496759526234</v>
      </c>
      <c r="Q578" s="330">
        <f t="shared" si="356"/>
        <v>-2.7791344104509221</v>
      </c>
      <c r="R578" s="279">
        <f>IF(H578&gt;0, rate1(1,$L$52,$L$51,$L$54,L578,$L$53,$L$50,P578),"")</f>
        <v>180.21225312243939</v>
      </c>
      <c r="S578" s="325">
        <f t="shared" si="357"/>
        <v>-7.3767786219986871</v>
      </c>
      <c r="T578" s="325">
        <f t="shared" si="358"/>
        <v>-2.1316273343591654E-3</v>
      </c>
      <c r="U578" s="330">
        <f t="shared" si="359"/>
        <v>1.2770310182010398</v>
      </c>
      <c r="V578" s="338">
        <f t="shared" si="360"/>
        <v>1.2770310182010398</v>
      </c>
      <c r="W578" s="330">
        <f t="shared" si="361"/>
        <v>9.8121425849528876E-5</v>
      </c>
      <c r="X578" s="330">
        <f t="shared" si="362"/>
        <v>-0.9362766359330692</v>
      </c>
      <c r="Y578" s="330">
        <f t="shared" si="377"/>
        <v>12.933255643601289</v>
      </c>
      <c r="Z578" s="110">
        <f>IF(H578&gt;0, rate1(1,$L$52,$L$51,$L$54,U578,$L$53,$L$50,Y578),"")</f>
        <v>166.04729455917274</v>
      </c>
      <c r="AA578" s="338">
        <f t="shared" si="363"/>
        <v>-2.6972046358818051</v>
      </c>
      <c r="AB578" s="338">
        <f t="shared" si="364"/>
        <v>2.6539354867525838E-5</v>
      </c>
      <c r="AC578" s="330">
        <f t="shared" si="365"/>
        <v>2.6539354867525838E-5</v>
      </c>
      <c r="AD578" s="330">
        <f t="shared" si="366"/>
        <v>-753.59782104094995</v>
      </c>
      <c r="AE578" s="330">
        <f t="shared" si="367"/>
        <v>-145357.90635513337</v>
      </c>
      <c r="AF578" s="330">
        <f t="shared" si="368"/>
        <v>684.13427395174062</v>
      </c>
      <c r="AG578" s="330">
        <f t="shared" si="369"/>
        <v>683.57672138900909</v>
      </c>
      <c r="AH578" s="330">
        <f t="shared" si="370"/>
        <v>1.2570603548023707</v>
      </c>
      <c r="AI578" s="330">
        <f t="shared" si="371"/>
        <v>0.14726720524100284</v>
      </c>
      <c r="AJ578" s="330">
        <f t="shared" si="372"/>
        <v>15.776203636409658</v>
      </c>
      <c r="AK578" s="339">
        <f t="shared" si="373"/>
        <v>220.13049940946834</v>
      </c>
      <c r="AL578" s="44">
        <f t="shared" si="378"/>
        <v>4.5435348659095638</v>
      </c>
    </row>
    <row r="579" spans="2:38" ht="15" x14ac:dyDescent="0.15">
      <c r="B579" s="330">
        <f t="shared" si="344"/>
        <v>684.13427395174062</v>
      </c>
      <c r="C579" s="330">
        <f t="shared" si="345"/>
        <v>683.57672138900909</v>
      </c>
      <c r="D579" s="330">
        <f t="shared" si="346"/>
        <v>1.2570603548023707</v>
      </c>
      <c r="E579" s="330">
        <f t="shared" si="375"/>
        <v>134.48453738986524</v>
      </c>
      <c r="F579" s="330">
        <f t="shared" si="347"/>
        <v>134.48453738986524</v>
      </c>
      <c r="G579" s="330">
        <f t="shared" si="348"/>
        <v>90.516247050636991</v>
      </c>
      <c r="H579" s="315">
        <f t="shared" si="349"/>
        <v>0.08</v>
      </c>
      <c r="I579" s="330">
        <f t="shared" si="350"/>
        <v>0.44604205018522408</v>
      </c>
      <c r="J579" s="330">
        <f t="shared" si="374"/>
        <v>80</v>
      </c>
      <c r="K579" s="337">
        <f t="shared" si="351"/>
        <v>1</v>
      </c>
      <c r="L579" s="325">
        <f t="shared" si="352"/>
        <v>1.3370603548023707</v>
      </c>
      <c r="M579" s="325">
        <f t="shared" si="353"/>
        <v>1.2970603548023707</v>
      </c>
      <c r="N579" s="330">
        <f t="shared" si="354"/>
        <v>7.2196192954022465E-2</v>
      </c>
      <c r="O579" s="330">
        <f t="shared" si="355"/>
        <v>2.0905400142112729E-3</v>
      </c>
      <c r="P579" s="334">
        <f t="shared" si="376"/>
        <v>13.482931273832904</v>
      </c>
      <c r="Q579" s="330">
        <f t="shared" si="356"/>
        <v>2.8425540726671983</v>
      </c>
      <c r="R579" s="279">
        <f>IF(H579&gt;0, rate1(1,$L$52,$L$51,$L$54,L579,$L$53,$L$50,P579),"")</f>
        <v>125.77310999381976</v>
      </c>
      <c r="S579" s="325">
        <f t="shared" si="357"/>
        <v>10.810914940139945</v>
      </c>
      <c r="T579" s="325">
        <f t="shared" si="358"/>
        <v>-7.3587625001866183E-3</v>
      </c>
      <c r="U579" s="330">
        <f t="shared" si="359"/>
        <v>1.2570603548023707</v>
      </c>
      <c r="V579" s="338">
        <f t="shared" si="360"/>
        <v>1.2570603548023707</v>
      </c>
      <c r="W579" s="330">
        <f t="shared" si="361"/>
        <v>9.5076507014901779E-5</v>
      </c>
      <c r="X579" s="330">
        <f t="shared" si="362"/>
        <v>-4.5878515200575265</v>
      </c>
      <c r="Y579" s="330">
        <f t="shared" si="377"/>
        <v>12.664154790776619</v>
      </c>
      <c r="Z579" s="110">
        <f>IF(H579&gt;0, rate1(1,$L$52,$L$51,$L$54,U579,$L$53,$L$50,Y579),"")</f>
        <v>184.86966890172823</v>
      </c>
      <c r="AA579" s="338">
        <f t="shared" si="363"/>
        <v>-11.870942627475378</v>
      </c>
      <c r="AB579" s="338">
        <f t="shared" si="364"/>
        <v>7.3869109486933463E-6</v>
      </c>
      <c r="AC579" s="330">
        <f t="shared" si="365"/>
        <v>7.3869109486933463E-6</v>
      </c>
      <c r="AD579" s="330">
        <f t="shared" si="366"/>
        <v>10829.966755474563</v>
      </c>
      <c r="AE579" s="330">
        <f t="shared" si="367"/>
        <v>682867052.87663805</v>
      </c>
      <c r="AF579" s="330">
        <f t="shared" si="368"/>
        <v>684.2064627577837</v>
      </c>
      <c r="AG579" s="330">
        <f t="shared" si="369"/>
        <v>683.57671400209813</v>
      </c>
      <c r="AH579" s="330">
        <f t="shared" si="370"/>
        <v>1.3359705376011668</v>
      </c>
      <c r="AI579" s="330">
        <f t="shared" si="371"/>
        <v>5.8732036991502597E-2</v>
      </c>
      <c r="AJ579" s="330">
        <f t="shared" si="372"/>
        <v>15.776219950864379</v>
      </c>
      <c r="AK579" s="339">
        <f t="shared" si="373"/>
        <v>220.13051051425788</v>
      </c>
      <c r="AL579" s="44">
        <f t="shared" si="378"/>
        <v>4.5435466472859831</v>
      </c>
    </row>
    <row r="580" spans="2:38" ht="15" x14ac:dyDescent="0.15">
      <c r="B580" s="330">
        <f t="shared" si="344"/>
        <v>684.2064627577837</v>
      </c>
      <c r="C580" s="330">
        <f t="shared" si="345"/>
        <v>683.57671400209813</v>
      </c>
      <c r="D580" s="330">
        <f t="shared" si="346"/>
        <v>1.3359705376011668</v>
      </c>
      <c r="E580" s="330">
        <f t="shared" si="375"/>
        <v>134.48453738986524</v>
      </c>
      <c r="F580" s="330">
        <f t="shared" si="347"/>
        <v>134.48453738986524</v>
      </c>
      <c r="G580" s="330">
        <f t="shared" si="348"/>
        <v>86.519089929661121</v>
      </c>
      <c r="H580" s="315">
        <f t="shared" si="349"/>
        <v>0.02</v>
      </c>
      <c r="I580" s="330">
        <f t="shared" si="350"/>
        <v>0.50379900454845483</v>
      </c>
      <c r="J580" s="330">
        <f t="shared" si="374"/>
        <v>80</v>
      </c>
      <c r="K580" s="337">
        <f t="shared" si="351"/>
        <v>-1</v>
      </c>
      <c r="L580" s="325">
        <f t="shared" si="352"/>
        <v>1.3159705376011668</v>
      </c>
      <c r="M580" s="325">
        <f t="shared" si="353"/>
        <v>1.3259705376011668</v>
      </c>
      <c r="N580" s="330">
        <f t="shared" si="354"/>
        <v>-1.867881553863926E-2</v>
      </c>
      <c r="O580" s="330">
        <f t="shared" si="355"/>
        <v>2.0905400142112729E-3</v>
      </c>
      <c r="P580" s="334">
        <f t="shared" si="376"/>
        <v>13.530759013177363</v>
      </c>
      <c r="Q580" s="330">
        <f t="shared" si="356"/>
        <v>8.5063737998568314</v>
      </c>
      <c r="R580" s="279">
        <f>IF(H580&gt;0, rate1(1,$L$52,$L$51,$L$54,L580,$L$53,$L$50,P580),"")</f>
        <v>122.14696854549237</v>
      </c>
      <c r="S580" s="325">
        <f t="shared" si="357"/>
        <v>33.312197717960835</v>
      </c>
      <c r="T580" s="325">
        <f t="shared" si="358"/>
        <v>5.7807320014808465E-4</v>
      </c>
      <c r="U580" s="330">
        <f t="shared" si="359"/>
        <v>1.3359705376011668</v>
      </c>
      <c r="V580" s="338">
        <f t="shared" si="360"/>
        <v>1.3359705376011668</v>
      </c>
      <c r="W580" s="330">
        <f t="shared" si="361"/>
        <v>1.073877442057114E-4</v>
      </c>
      <c r="X580" s="330">
        <f t="shared" si="362"/>
        <v>10.523964680486472</v>
      </c>
      <c r="Y580" s="330">
        <f t="shared" si="377"/>
        <v>13.73561697530066</v>
      </c>
      <c r="Z580" s="110">
        <f>IF(H580&gt;0, rate1(1,$L$52,$L$51,$L$54,U580,$L$53,$L$50,Y580),"")</f>
        <v>106.38416307097197</v>
      </c>
      <c r="AA580" s="338">
        <f t="shared" si="363"/>
        <v>47.319910652028838</v>
      </c>
      <c r="AB580" s="338">
        <f t="shared" si="364"/>
        <v>-2.3183927320681857E-6</v>
      </c>
      <c r="AC580" s="330">
        <f t="shared" si="365"/>
        <v>5.7807320014808465E-4</v>
      </c>
      <c r="AD580" s="330">
        <f t="shared" si="366"/>
        <v>-34.597694539163228</v>
      </c>
      <c r="AE580" s="330">
        <f t="shared" si="367"/>
        <v>-37114618.892345972</v>
      </c>
      <c r="AF580" s="330">
        <f t="shared" si="368"/>
        <v>684.18720586904487</v>
      </c>
      <c r="AG580" s="330">
        <f t="shared" si="369"/>
        <v>683.576135928898</v>
      </c>
      <c r="AH580" s="330">
        <f t="shared" si="370"/>
        <v>1.3160084620062544</v>
      </c>
      <c r="AI580" s="330">
        <f t="shared" si="371"/>
        <v>4.7326037398364686</v>
      </c>
      <c r="AJ580" s="330">
        <f t="shared" si="372"/>
        <v>15.777534563014333</v>
      </c>
      <c r="AK580" s="339">
        <f t="shared" si="373"/>
        <v>220.13051583046146</v>
      </c>
      <c r="AL580" s="44">
        <f t="shared" si="378"/>
        <v>4.5435513458489423</v>
      </c>
    </row>
    <row r="581" spans="2:38" ht="15" x14ac:dyDescent="0.15">
      <c r="B581" s="330">
        <f t="shared" si="344"/>
        <v>684.18720586904487</v>
      </c>
      <c r="C581" s="330">
        <f t="shared" si="345"/>
        <v>683.576135928898</v>
      </c>
      <c r="D581" s="330">
        <f t="shared" si="346"/>
        <v>1.3160084620062544</v>
      </c>
      <c r="E581" s="330">
        <f t="shared" si="375"/>
        <v>134.48453738986524</v>
      </c>
      <c r="F581" s="330">
        <f t="shared" si="347"/>
        <v>134.48453738986524</v>
      </c>
      <c r="G581" s="330">
        <f t="shared" si="348"/>
        <v>82.640825404688826</v>
      </c>
      <c r="H581" s="315">
        <f t="shared" si="349"/>
        <v>0.02</v>
      </c>
      <c r="I581" s="330">
        <f t="shared" si="350"/>
        <v>0.48885595211750116</v>
      </c>
      <c r="J581" s="330">
        <f t="shared" si="374"/>
        <v>80</v>
      </c>
      <c r="K581" s="337">
        <f t="shared" si="351"/>
        <v>-1</v>
      </c>
      <c r="L581" s="325">
        <f t="shared" si="352"/>
        <v>1.2960084620062544</v>
      </c>
      <c r="M581" s="325">
        <f t="shared" si="353"/>
        <v>1.3060084620062544</v>
      </c>
      <c r="N581" s="330">
        <f t="shared" si="354"/>
        <v>-1.8400242728820571E-2</v>
      </c>
      <c r="O581" s="330">
        <f t="shared" si="355"/>
        <v>2.0905400142112729E-3</v>
      </c>
      <c r="P581" s="334">
        <f t="shared" si="376"/>
        <v>13.258696596982761</v>
      </c>
      <c r="Q581" s="330">
        <f t="shared" si="356"/>
        <v>4.5689419443219066</v>
      </c>
      <c r="R581" s="279">
        <f>IF(H581&gt;0, rate1(1,$L$52,$L$51,$L$54,L581,$L$53,$L$50,P581),"")</f>
        <v>142.5088705576143</v>
      </c>
      <c r="S581" s="325">
        <f t="shared" si="357"/>
        <v>15.336111483972328</v>
      </c>
      <c r="T581" s="325">
        <f t="shared" si="358"/>
        <v>1.2834890932169377E-3</v>
      </c>
      <c r="U581" s="330">
        <f t="shared" si="359"/>
        <v>1.3160084620062544</v>
      </c>
      <c r="V581" s="338">
        <f t="shared" si="360"/>
        <v>1.3160084620062544</v>
      </c>
      <c r="W581" s="330">
        <f t="shared" si="361"/>
        <v>1.0420254400167472E-4</v>
      </c>
      <c r="X581" s="330">
        <f t="shared" si="362"/>
        <v>6.5264667524021718</v>
      </c>
      <c r="Y581" s="330">
        <f t="shared" si="377"/>
        <v>13.462515444440614</v>
      </c>
      <c r="Z581" s="110">
        <f>IF(H581&gt;0, rate1(1,$L$52,$L$51,$L$54,U581,$L$53,$L$50,Y581),"")</f>
        <v>127.31484790179165</v>
      </c>
      <c r="AA581" s="338">
        <f t="shared" si="363"/>
        <v>24.52113621055182</v>
      </c>
      <c r="AB581" s="338">
        <f t="shared" si="364"/>
        <v>-4.4301662585044849E-6</v>
      </c>
      <c r="AC581" s="330">
        <f t="shared" si="365"/>
        <v>1.2834890932169377E-3</v>
      </c>
      <c r="AD581" s="330">
        <f t="shared" si="366"/>
        <v>-15.582524312592318</v>
      </c>
      <c r="AE581" s="330">
        <f t="shared" si="367"/>
        <v>20429.26019112522</v>
      </c>
      <c r="AF581" s="330">
        <f t="shared" si="368"/>
        <v>684.16752213722282</v>
      </c>
      <c r="AG581" s="330">
        <f t="shared" si="369"/>
        <v>683.57485243980477</v>
      </c>
      <c r="AH581" s="330">
        <f t="shared" si="370"/>
        <v>1.296043514122899</v>
      </c>
      <c r="AI581" s="330">
        <f t="shared" si="371"/>
        <v>9.0063803621125551</v>
      </c>
      <c r="AJ581" s="330">
        <f t="shared" si="372"/>
        <v>15.780036335337142</v>
      </c>
      <c r="AK581" s="339">
        <f t="shared" si="373"/>
        <v>220.13092529103002</v>
      </c>
      <c r="AL581" s="44">
        <f t="shared" si="378"/>
        <v>4.5439299541481288</v>
      </c>
    </row>
    <row r="582" spans="2:38" ht="15" x14ac:dyDescent="0.15">
      <c r="B582" s="330">
        <f t="shared" si="344"/>
        <v>684.16752213722282</v>
      </c>
      <c r="C582" s="330">
        <f t="shared" si="345"/>
        <v>683.57485243980477</v>
      </c>
      <c r="D582" s="330">
        <f t="shared" si="346"/>
        <v>1.296043514122899</v>
      </c>
      <c r="E582" s="330">
        <f t="shared" si="375"/>
        <v>134.48453738986524</v>
      </c>
      <c r="F582" s="330">
        <f t="shared" si="347"/>
        <v>134.48453738986524</v>
      </c>
      <c r="G582" s="330">
        <f t="shared" si="348"/>
        <v>78.879685224345053</v>
      </c>
      <c r="H582" s="315">
        <f t="shared" si="349"/>
        <v>0.02</v>
      </c>
      <c r="I582" s="330">
        <f t="shared" si="350"/>
        <v>0.47413575793443674</v>
      </c>
      <c r="J582" s="330">
        <f t="shared" si="374"/>
        <v>80</v>
      </c>
      <c r="K582" s="337">
        <f t="shared" si="351"/>
        <v>-1</v>
      </c>
      <c r="L582" s="325">
        <f t="shared" si="352"/>
        <v>1.276043514122899</v>
      </c>
      <c r="M582" s="325">
        <f t="shared" si="353"/>
        <v>1.286043514122899</v>
      </c>
      <c r="N582" s="330">
        <f t="shared" si="354"/>
        <v>-1.8121581874056103E-2</v>
      </c>
      <c r="O582" s="330">
        <f t="shared" si="355"/>
        <v>2.0905400142112729E-3</v>
      </c>
      <c r="P582" s="334">
        <f t="shared" si="376"/>
        <v>12.987986173763398</v>
      </c>
      <c r="Q582" s="330">
        <f t="shared" si="356"/>
        <v>0.74951358285281344</v>
      </c>
      <c r="R582" s="279">
        <f>IF(H582&gt;0, rate1(1,$L$52,$L$51,$L$54,L582,$L$53,$L$50,P582),"")</f>
        <v>162.14920996238541</v>
      </c>
      <c r="S582" s="325">
        <f t="shared" si="357"/>
        <v>2.2110888065323087</v>
      </c>
      <c r="T582" s="325">
        <f t="shared" si="358"/>
        <v>1.4963049593318709E-2</v>
      </c>
      <c r="U582" s="330">
        <f t="shared" si="359"/>
        <v>1.296043514122899</v>
      </c>
      <c r="V582" s="338">
        <f t="shared" si="360"/>
        <v>1.296043514122899</v>
      </c>
      <c r="W582" s="330">
        <f t="shared" si="361"/>
        <v>1.0106484735405985E-4</v>
      </c>
      <c r="X582" s="330">
        <f t="shared" si="362"/>
        <v>2.6478715574098715</v>
      </c>
      <c r="Y582" s="330">
        <f t="shared" si="377"/>
        <v>13.190755083763527</v>
      </c>
      <c r="Z582" s="110">
        <f>IF(H582&gt;0, rate1(1,$L$52,$L$51,$L$54,U582,$L$53,$L$50,Y582),"")</f>
        <v>147.49513948528491</v>
      </c>
      <c r="AA582" s="338">
        <f t="shared" si="363"/>
        <v>8.5873807858857791</v>
      </c>
      <c r="AB582" s="338">
        <f t="shared" si="364"/>
        <v>-1.3320123268633493E-5</v>
      </c>
      <c r="AC582" s="330">
        <f t="shared" si="365"/>
        <v>1.4963049593318709E-2</v>
      </c>
      <c r="AD582" s="330">
        <f t="shared" si="366"/>
        <v>-1.3366259247667258</v>
      </c>
      <c r="AE582" s="330">
        <f t="shared" si="367"/>
        <v>1753.7148881603823</v>
      </c>
      <c r="AF582" s="330">
        <f t="shared" si="368"/>
        <v>684.1344375057555</v>
      </c>
      <c r="AG582" s="330">
        <f t="shared" si="369"/>
        <v>683.55988939021142</v>
      </c>
      <c r="AH582" s="330">
        <f t="shared" si="370"/>
        <v>1.2760756569095173</v>
      </c>
      <c r="AI582" s="330">
        <f t="shared" si="371"/>
        <v>92.279509698442354</v>
      </c>
      <c r="AJ582" s="330">
        <f t="shared" si="372"/>
        <v>15.805669532475598</v>
      </c>
      <c r="AK582" s="339">
        <f t="shared" si="373"/>
        <v>220.13166958573706</v>
      </c>
      <c r="AL582" s="44">
        <f t="shared" si="378"/>
        <v>4.5446504645770975</v>
      </c>
    </row>
    <row r="583" spans="2:38" ht="15" x14ac:dyDescent="0.15">
      <c r="B583" s="330">
        <f t="shared" si="344"/>
        <v>684.1344375057555</v>
      </c>
      <c r="C583" s="330">
        <f t="shared" si="345"/>
        <v>683.55988939021142</v>
      </c>
      <c r="D583" s="330">
        <f t="shared" si="346"/>
        <v>1.2760756569095173</v>
      </c>
      <c r="E583" s="330">
        <f t="shared" si="375"/>
        <v>134.48453738986524</v>
      </c>
      <c r="F583" s="330">
        <f t="shared" si="347"/>
        <v>134.48453738986524</v>
      </c>
      <c r="G583" s="330">
        <f t="shared" si="348"/>
        <v>75.233900115220834</v>
      </c>
      <c r="H583" s="315">
        <f t="shared" si="349"/>
        <v>0.02</v>
      </c>
      <c r="I583" s="330">
        <f t="shared" si="350"/>
        <v>0.45963849243526056</v>
      </c>
      <c r="J583" s="330">
        <f t="shared" si="374"/>
        <v>80</v>
      </c>
      <c r="K583" s="337">
        <f t="shared" si="351"/>
        <v>-1</v>
      </c>
      <c r="L583" s="325">
        <f t="shared" si="352"/>
        <v>1.2560756569095173</v>
      </c>
      <c r="M583" s="325">
        <f t="shared" si="353"/>
        <v>1.2660756569095173</v>
      </c>
      <c r="N583" s="330">
        <f t="shared" si="354"/>
        <v>-1.7842832436502087E-2</v>
      </c>
      <c r="O583" s="330">
        <f t="shared" si="355"/>
        <v>2.0905400142112729E-3</v>
      </c>
      <c r="P583" s="334">
        <f t="shared" si="376"/>
        <v>12.718642255810384</v>
      </c>
      <c r="Q583" s="330">
        <f t="shared" si="356"/>
        <v>-2.953679971326622</v>
      </c>
      <c r="R583" s="279">
        <f>IF(H583&gt;0, rate1(1,$L$52,$L$51,$L$54,L583,$L$53,$L$50,P583),"")</f>
        <v>181.10397103719765</v>
      </c>
      <c r="S583" s="325">
        <f t="shared" si="357"/>
        <v>-7.8014796564544469</v>
      </c>
      <c r="T583" s="325">
        <f t="shared" si="358"/>
        <v>-2.027253726981836E-3</v>
      </c>
      <c r="U583" s="330">
        <f t="shared" si="359"/>
        <v>1.2760756569095173</v>
      </c>
      <c r="V583" s="338">
        <f t="shared" si="360"/>
        <v>1.2760756569095173</v>
      </c>
      <c r="W583" s="330">
        <f t="shared" si="361"/>
        <v>9.7974669277300919E-5</v>
      </c>
      <c r="X583" s="330">
        <f t="shared" si="362"/>
        <v>-1.113589306643874</v>
      </c>
      <c r="Y583" s="330">
        <f t="shared" si="377"/>
        <v>12.92035012040631</v>
      </c>
      <c r="Z583" s="110">
        <f>IF(H583&gt;0, rate1(1,$L$52,$L$51,$L$54,U583,$L$53,$L$50,Y583),"")</f>
        <v>166.96297363476296</v>
      </c>
      <c r="AA583" s="338">
        <f t="shared" si="363"/>
        <v>-3.1904092539521516</v>
      </c>
      <c r="AB583" s="338">
        <f t="shared" si="364"/>
        <v>2.3380692276034108E-5</v>
      </c>
      <c r="AC583" s="330">
        <f t="shared" si="365"/>
        <v>2.3380692276034108E-5</v>
      </c>
      <c r="AD583" s="330">
        <f t="shared" si="366"/>
        <v>-855.40666477615741</v>
      </c>
      <c r="AE583" s="330">
        <f t="shared" si="367"/>
        <v>-113979.11611711029</v>
      </c>
      <c r="AF583" s="330">
        <f t="shared" si="368"/>
        <v>684.11657129262676</v>
      </c>
      <c r="AG583" s="330">
        <f t="shared" si="369"/>
        <v>683.55986600951917</v>
      </c>
      <c r="AH583" s="330">
        <f t="shared" si="370"/>
        <v>1.2561048515556603</v>
      </c>
      <c r="AI583" s="330">
        <f t="shared" si="371"/>
        <v>0.12910093656219088</v>
      </c>
      <c r="AJ583" s="330">
        <f t="shared" si="372"/>
        <v>15.805705393846866</v>
      </c>
      <c r="AK583" s="339">
        <f t="shared" si="373"/>
        <v>220.13894856441473</v>
      </c>
      <c r="AL583" s="44">
        <f t="shared" si="378"/>
        <v>4.5520328253529732</v>
      </c>
    </row>
    <row r="584" spans="2:38" ht="15" x14ac:dyDescent="0.15">
      <c r="B584" s="330">
        <f t="shared" si="344"/>
        <v>684.11657129262676</v>
      </c>
      <c r="C584" s="330">
        <f t="shared" si="345"/>
        <v>683.55986600951917</v>
      </c>
      <c r="D584" s="330">
        <f t="shared" si="346"/>
        <v>1.2561048515556603</v>
      </c>
      <c r="E584" s="330">
        <f t="shared" si="375"/>
        <v>134.48453738986524</v>
      </c>
      <c r="F584" s="330">
        <f t="shared" si="347"/>
        <v>134.48453738986524</v>
      </c>
      <c r="G584" s="330">
        <f t="shared" si="348"/>
        <v>90.321980346977057</v>
      </c>
      <c r="H584" s="315">
        <f t="shared" si="349"/>
        <v>0.08</v>
      </c>
      <c r="I584" s="330">
        <f t="shared" si="350"/>
        <v>0.44536422648607188</v>
      </c>
      <c r="J584" s="330">
        <f t="shared" si="374"/>
        <v>80</v>
      </c>
      <c r="K584" s="337">
        <f t="shared" si="351"/>
        <v>1</v>
      </c>
      <c r="L584" s="325">
        <f t="shared" si="352"/>
        <v>1.3361048515556604</v>
      </c>
      <c r="M584" s="325">
        <f t="shared" si="353"/>
        <v>1.2961048515556604</v>
      </c>
      <c r="N584" s="330">
        <f t="shared" si="354"/>
        <v>7.2142102038891487E-2</v>
      </c>
      <c r="O584" s="330">
        <f t="shared" si="355"/>
        <v>2.0905400142112729E-3</v>
      </c>
      <c r="P584" s="334">
        <f t="shared" si="376"/>
        <v>13.46989346216013</v>
      </c>
      <c r="Q584" s="330">
        <f t="shared" si="356"/>
        <v>2.6596064601302629</v>
      </c>
      <c r="R584" s="279">
        <f>IF(H584&gt;0, rate1(1,$L$52,$L$51,$L$54,L584,$L$53,$L$50,P584),"")</f>
        <v>126.75810493460278</v>
      </c>
      <c r="S584" s="325">
        <f t="shared" si="357"/>
        <v>10.036520056060873</v>
      </c>
      <c r="T584" s="325">
        <f t="shared" si="358"/>
        <v>-7.9833942260223445E-3</v>
      </c>
      <c r="U584" s="330">
        <f t="shared" si="359"/>
        <v>1.2561048515556603</v>
      </c>
      <c r="V584" s="338">
        <f t="shared" si="360"/>
        <v>1.2561048515556603</v>
      </c>
      <c r="W584" s="330">
        <f t="shared" si="361"/>
        <v>9.4932024875316046E-5</v>
      </c>
      <c r="X584" s="330">
        <f t="shared" si="362"/>
        <v>-4.7596852640654816</v>
      </c>
      <c r="Y584" s="330">
        <f t="shared" si="377"/>
        <v>12.651315148159021</v>
      </c>
      <c r="Z584" s="110">
        <f>IF(H584&gt;0, rate1(1,$L$52,$L$51,$L$54,U584,$L$53,$L$50,Y584),"")</f>
        <v>185.75372537840667</v>
      </c>
      <c r="AA584" s="338">
        <f t="shared" si="363"/>
        <v>-12.256944473565094</v>
      </c>
      <c r="AB584" s="338">
        <f t="shared" si="364"/>
        <v>7.160928000008939E-6</v>
      </c>
      <c r="AC584" s="330">
        <f t="shared" si="365"/>
        <v>7.160928000008939E-6</v>
      </c>
      <c r="AD584" s="330">
        <f t="shared" si="366"/>
        <v>11171.736400631335</v>
      </c>
      <c r="AE584" s="330">
        <f t="shared" si="367"/>
        <v>787590373.83760715</v>
      </c>
      <c r="AF584" s="330">
        <f t="shared" si="368"/>
        <v>684.18870623373766</v>
      </c>
      <c r="AG584" s="330">
        <f t="shared" si="369"/>
        <v>683.55985884859115</v>
      </c>
      <c r="AH584" s="330">
        <f t="shared" si="370"/>
        <v>1.3350140960987318</v>
      </c>
      <c r="AI584" s="330">
        <f t="shared" si="371"/>
        <v>5.6492860978818005E-2</v>
      </c>
      <c r="AJ584" s="330">
        <f t="shared" si="372"/>
        <v>15.80572108630825</v>
      </c>
      <c r="AK584" s="339">
        <f t="shared" si="373"/>
        <v>220.1389582771817</v>
      </c>
      <c r="AL584" s="44">
        <f t="shared" si="378"/>
        <v>4.5520431534278982</v>
      </c>
    </row>
    <row r="585" spans="2:38" ht="15" x14ac:dyDescent="0.15">
      <c r="B585" s="330">
        <f t="shared" si="344"/>
        <v>684.18870623373766</v>
      </c>
      <c r="C585" s="330">
        <f t="shared" si="345"/>
        <v>683.55985884859115</v>
      </c>
      <c r="D585" s="330">
        <f t="shared" si="346"/>
        <v>1.3350140960987318</v>
      </c>
      <c r="E585" s="330">
        <f t="shared" si="375"/>
        <v>134.48453738986524</v>
      </c>
      <c r="F585" s="330">
        <f t="shared" si="347"/>
        <v>134.48453738986524</v>
      </c>
      <c r="G585" s="330">
        <f t="shared" si="348"/>
        <v>86.330560424401057</v>
      </c>
      <c r="H585" s="315">
        <f t="shared" si="349"/>
        <v>0.02</v>
      </c>
      <c r="I585" s="330">
        <f t="shared" si="350"/>
        <v>0.50307790811721131</v>
      </c>
      <c r="J585" s="330">
        <f t="shared" si="374"/>
        <v>80</v>
      </c>
      <c r="K585" s="337">
        <f t="shared" si="351"/>
        <v>-1</v>
      </c>
      <c r="L585" s="325">
        <f t="shared" si="352"/>
        <v>1.3150140960987318</v>
      </c>
      <c r="M585" s="325">
        <f t="shared" si="353"/>
        <v>1.3250140960987318</v>
      </c>
      <c r="N585" s="330">
        <f t="shared" si="354"/>
        <v>-1.8665469393205125E-2</v>
      </c>
      <c r="O585" s="330">
        <f t="shared" si="355"/>
        <v>2.0905400142112729E-3</v>
      </c>
      <c r="P585" s="334">
        <f t="shared" si="376"/>
        <v>13.517692192638766</v>
      </c>
      <c r="Q585" s="330">
        <f t="shared" si="356"/>
        <v>8.3149891770850957</v>
      </c>
      <c r="R585" s="279">
        <f>IF(H585&gt;0, rate1(1,$L$52,$L$51,$L$54,L585,$L$53,$L$50,P585),"")</f>
        <v>123.13965433206425</v>
      </c>
      <c r="S585" s="325">
        <f t="shared" si="357"/>
        <v>32.300204615033451</v>
      </c>
      <c r="T585" s="325">
        <f t="shared" si="358"/>
        <v>5.9633697679535688E-4</v>
      </c>
      <c r="U585" s="330">
        <f t="shared" si="359"/>
        <v>1.3350140960987318</v>
      </c>
      <c r="V585" s="338">
        <f t="shared" si="360"/>
        <v>1.3350140960987318</v>
      </c>
      <c r="W585" s="330">
        <f t="shared" si="361"/>
        <v>1.0723403822687771E-4</v>
      </c>
      <c r="X585" s="330">
        <f t="shared" si="362"/>
        <v>10.329681413190372</v>
      </c>
      <c r="Y585" s="330">
        <f t="shared" si="377"/>
        <v>13.722500607117343</v>
      </c>
      <c r="Z585" s="110">
        <f>IF(H585&gt;0, rate1(1,$L$52,$L$51,$L$54,U585,$L$53,$L$50,Y585),"")</f>
        <v>107.40479126702185</v>
      </c>
      <c r="AA585" s="338">
        <f t="shared" si="363"/>
        <v>46.004973747772581</v>
      </c>
      <c r="AB585" s="338">
        <f t="shared" si="364"/>
        <v>-2.3827152711578913E-6</v>
      </c>
      <c r="AC585" s="330">
        <f t="shared" si="365"/>
        <v>5.9633697679535688E-4</v>
      </c>
      <c r="AD585" s="330">
        <f t="shared" si="366"/>
        <v>-33.538084637108355</v>
      </c>
      <c r="AE585" s="330">
        <f t="shared" si="367"/>
        <v>-37134427.132992052</v>
      </c>
      <c r="AF585" s="330">
        <f t="shared" si="368"/>
        <v>684.16944442736769</v>
      </c>
      <c r="AG585" s="330">
        <f t="shared" si="369"/>
        <v>683.55926251161441</v>
      </c>
      <c r="AH585" s="330">
        <f t="shared" si="370"/>
        <v>1.3150518836946061</v>
      </c>
      <c r="AI585" s="330">
        <f t="shared" si="371"/>
        <v>4.8427696182031355</v>
      </c>
      <c r="AJ585" s="330">
        <f t="shared" si="372"/>
        <v>15.807066300091083</v>
      </c>
      <c r="AK585" s="339">
        <f t="shared" si="373"/>
        <v>220.13896337972878</v>
      </c>
      <c r="AL585" s="44">
        <f t="shared" si="378"/>
        <v>4.5520476728567765</v>
      </c>
    </row>
    <row r="586" spans="2:38" ht="15" x14ac:dyDescent="0.15">
      <c r="B586" s="330">
        <f t="shared" si="344"/>
        <v>684.16944442736769</v>
      </c>
      <c r="C586" s="330">
        <f t="shared" si="345"/>
        <v>683.55926251161441</v>
      </c>
      <c r="D586" s="330">
        <f t="shared" si="346"/>
        <v>1.3150518836946061</v>
      </c>
      <c r="E586" s="330">
        <f t="shared" si="375"/>
        <v>134.48453738986524</v>
      </c>
      <c r="F586" s="330">
        <f t="shared" si="347"/>
        <v>134.48453738986524</v>
      </c>
      <c r="G586" s="330">
        <f t="shared" si="348"/>
        <v>82.457948393229842</v>
      </c>
      <c r="H586" s="315">
        <f t="shared" si="349"/>
        <v>0.02</v>
      </c>
      <c r="I586" s="330">
        <f t="shared" si="350"/>
        <v>0.48814553260262983</v>
      </c>
      <c r="J586" s="330">
        <f t="shared" si="374"/>
        <v>80</v>
      </c>
      <c r="K586" s="337">
        <f t="shared" si="351"/>
        <v>-1</v>
      </c>
      <c r="L586" s="325">
        <f t="shared" si="352"/>
        <v>1.2950518836946061</v>
      </c>
      <c r="M586" s="325">
        <f t="shared" si="353"/>
        <v>1.3050518836946061</v>
      </c>
      <c r="N586" s="330">
        <f t="shared" si="354"/>
        <v>-1.8386892376522024E-2</v>
      </c>
      <c r="O586" s="330">
        <f t="shared" si="355"/>
        <v>2.0905400142112729E-3</v>
      </c>
      <c r="P586" s="334">
        <f t="shared" si="376"/>
        <v>13.245694233216089</v>
      </c>
      <c r="Q586" s="330">
        <f t="shared" si="356"/>
        <v>4.3832519274844657</v>
      </c>
      <c r="R586" s="279">
        <f>IF(H586&gt;0, rate1(1,$L$52,$L$51,$L$54,L586,$L$53,$L$50,P586),"")</f>
        <v>143.46612307703543</v>
      </c>
      <c r="S586" s="325">
        <f t="shared" si="357"/>
        <v>14.614655597296954</v>
      </c>
      <c r="T586" s="325">
        <f t="shared" si="358"/>
        <v>1.350522034517902E-3</v>
      </c>
      <c r="U586" s="330">
        <f t="shared" si="359"/>
        <v>1.3150518836946061</v>
      </c>
      <c r="V586" s="338">
        <f t="shared" si="360"/>
        <v>1.3150518836946061</v>
      </c>
      <c r="W586" s="330">
        <f t="shared" si="361"/>
        <v>1.0405111387079558E-4</v>
      </c>
      <c r="X586" s="330">
        <f t="shared" si="362"/>
        <v>6.3379211726760616</v>
      </c>
      <c r="Y586" s="330">
        <f t="shared" si="377"/>
        <v>13.449463020772603</v>
      </c>
      <c r="Z586" s="110">
        <f>IF(H586&gt;0, rate1(1,$L$52,$L$51,$L$54,U586,$L$53,$L$50,Y586),"")</f>
        <v>128.29861428579679</v>
      </c>
      <c r="AA586" s="338">
        <f t="shared" si="363"/>
        <v>23.630144808079393</v>
      </c>
      <c r="AB586" s="338">
        <f t="shared" si="364"/>
        <v>-4.5978987210743496E-6</v>
      </c>
      <c r="AC586" s="330">
        <f t="shared" si="365"/>
        <v>1.350522034517902E-3</v>
      </c>
      <c r="AD586" s="330">
        <f t="shared" si="366"/>
        <v>-14.809088255371881</v>
      </c>
      <c r="AE586" s="330">
        <f t="shared" si="367"/>
        <v>19240.218498516519</v>
      </c>
      <c r="AF586" s="330">
        <f t="shared" si="368"/>
        <v>684.1497070129567</v>
      </c>
      <c r="AG586" s="330">
        <f t="shared" si="369"/>
        <v>683.55791198957991</v>
      </c>
      <c r="AH586" s="330">
        <f t="shared" si="370"/>
        <v>1.2950867972658791</v>
      </c>
      <c r="AI586" s="330">
        <f t="shared" si="371"/>
        <v>9.4135256850338589</v>
      </c>
      <c r="AJ586" s="330">
        <f t="shared" si="372"/>
        <v>15.809681168336926</v>
      </c>
      <c r="AK586" s="339">
        <f t="shared" si="373"/>
        <v>220.13938145874391</v>
      </c>
      <c r="AL586" s="44">
        <f t="shared" si="378"/>
        <v>4.5524350944262331</v>
      </c>
    </row>
    <row r="587" spans="2:38" ht="15" x14ac:dyDescent="0.15">
      <c r="B587" s="330">
        <f t="shared" si="344"/>
        <v>684.1497070129567</v>
      </c>
      <c r="C587" s="330">
        <f t="shared" si="345"/>
        <v>683.55791198957991</v>
      </c>
      <c r="D587" s="330">
        <f t="shared" si="346"/>
        <v>1.2950867972658791</v>
      </c>
      <c r="E587" s="330">
        <f t="shared" si="375"/>
        <v>134.48453738986524</v>
      </c>
      <c r="F587" s="330">
        <f t="shared" si="347"/>
        <v>134.48453738986524</v>
      </c>
      <c r="G587" s="330">
        <f t="shared" si="348"/>
        <v>78.702375953198683</v>
      </c>
      <c r="H587" s="315">
        <f t="shared" si="349"/>
        <v>0.02</v>
      </c>
      <c r="I587" s="330">
        <f t="shared" si="350"/>
        <v>0.47343601870143176</v>
      </c>
      <c r="J587" s="330">
        <f t="shared" si="374"/>
        <v>80</v>
      </c>
      <c r="K587" s="337">
        <f t="shared" si="351"/>
        <v>-1</v>
      </c>
      <c r="L587" s="325">
        <f t="shared" si="352"/>
        <v>1.275086797265879</v>
      </c>
      <c r="M587" s="325">
        <f t="shared" si="353"/>
        <v>1.285086797265879</v>
      </c>
      <c r="N587" s="330">
        <f t="shared" si="354"/>
        <v>-1.8108227289670875E-2</v>
      </c>
      <c r="O587" s="330">
        <f t="shared" si="355"/>
        <v>2.0905400142112729E-3</v>
      </c>
      <c r="P587" s="334">
        <f t="shared" si="376"/>
        <v>12.975048953729972</v>
      </c>
      <c r="Q587" s="330">
        <f t="shared" si="356"/>
        <v>0.56943344652717087</v>
      </c>
      <c r="R587" s="279">
        <f>IF(H587&gt;0, rate1(1,$L$52,$L$51,$L$54,L587,$L$53,$L$50,P587),"")</f>
        <v>163.07281130547105</v>
      </c>
      <c r="S587" s="325">
        <f t="shared" si="357"/>
        <v>1.6703324930843413</v>
      </c>
      <c r="T587" s="325">
        <f t="shared" si="358"/>
        <v>2.7013799087003972E-2</v>
      </c>
      <c r="U587" s="330">
        <f t="shared" si="359"/>
        <v>1.2950867972658791</v>
      </c>
      <c r="V587" s="338">
        <f t="shared" si="360"/>
        <v>1.2950867972658791</v>
      </c>
      <c r="W587" s="330">
        <f t="shared" si="361"/>
        <v>1.0091569378856136E-4</v>
      </c>
      <c r="X587" s="330">
        <f t="shared" si="362"/>
        <v>2.4649789534304318</v>
      </c>
      <c r="Y587" s="330">
        <f t="shared" si="377"/>
        <v>13.17776727817756</v>
      </c>
      <c r="Z587" s="110">
        <f>IF(H587&gt;0, rate1(1,$L$52,$L$51,$L$54,U587,$L$53,$L$50,Y587),"")</f>
        <v>148.44392358083172</v>
      </c>
      <c r="AA587" s="338">
        <f t="shared" si="363"/>
        <v>7.9431416255645741</v>
      </c>
      <c r="AB587" s="338">
        <f t="shared" si="364"/>
        <v>-1.4534586680039888E-5</v>
      </c>
      <c r="AC587" s="330">
        <f t="shared" si="365"/>
        <v>2.7013799087003972E-2</v>
      </c>
      <c r="AD587" s="330">
        <f t="shared" si="366"/>
        <v>-0.74036235834824771</v>
      </c>
      <c r="AE587" s="330">
        <f t="shared" si="367"/>
        <v>992.00159501429187</v>
      </c>
      <c r="AF587" s="330">
        <f t="shared" si="368"/>
        <v>684.10458498657999</v>
      </c>
      <c r="AG587" s="330">
        <f t="shared" si="369"/>
        <v>683.53089819049285</v>
      </c>
      <c r="AH587" s="330">
        <f t="shared" si="370"/>
        <v>1.275118799688606</v>
      </c>
      <c r="AI587" s="330">
        <f t="shared" si="371"/>
        <v>165.65483154884242</v>
      </c>
      <c r="AJ587" s="330">
        <f t="shared" si="372"/>
        <v>15.855696399322715</v>
      </c>
      <c r="AK587" s="339">
        <f t="shared" si="373"/>
        <v>220.14015767875904</v>
      </c>
      <c r="AL587" s="44">
        <f t="shared" si="378"/>
        <v>4.5531881764810356</v>
      </c>
    </row>
    <row r="588" spans="2:38" ht="15" x14ac:dyDescent="0.15">
      <c r="B588" s="330">
        <f t="shared" si="344"/>
        <v>684.10458498657999</v>
      </c>
      <c r="C588" s="330">
        <f t="shared" si="345"/>
        <v>683.53089819049285</v>
      </c>
      <c r="D588" s="330">
        <f t="shared" si="346"/>
        <v>1.275118799688606</v>
      </c>
      <c r="E588" s="330">
        <f t="shared" si="375"/>
        <v>134.48453738986524</v>
      </c>
      <c r="F588" s="330">
        <f t="shared" si="347"/>
        <v>134.48453738986524</v>
      </c>
      <c r="G588" s="330">
        <f t="shared" si="348"/>
        <v>75.062073781813794</v>
      </c>
      <c r="H588" s="315">
        <f t="shared" si="349"/>
        <v>0.02</v>
      </c>
      <c r="I588" s="330">
        <f t="shared" si="350"/>
        <v>0.45894943686971601</v>
      </c>
      <c r="J588" s="330">
        <f t="shared" si="374"/>
        <v>80</v>
      </c>
      <c r="K588" s="337">
        <f t="shared" si="351"/>
        <v>-1</v>
      </c>
      <c r="L588" s="325">
        <f t="shared" si="352"/>
        <v>1.255118799688606</v>
      </c>
      <c r="M588" s="325">
        <f t="shared" si="353"/>
        <v>1.265118799688606</v>
      </c>
      <c r="N588" s="330">
        <f t="shared" si="354"/>
        <v>-1.7829473593640843E-2</v>
      </c>
      <c r="O588" s="330">
        <f t="shared" si="355"/>
        <v>2.0905400142112729E-3</v>
      </c>
      <c r="P588" s="334">
        <f t="shared" si="376"/>
        <v>12.705770884269569</v>
      </c>
      <c r="Q588" s="330">
        <f t="shared" si="356"/>
        <v>-3.1282350015564901</v>
      </c>
      <c r="R588" s="279">
        <f>IF(H588&gt;0, rate1(1,$L$52,$L$51,$L$54,L588,$L$53,$L$50,P588),"")</f>
        <v>181.99558354842128</v>
      </c>
      <c r="S588" s="325">
        <f t="shared" si="357"/>
        <v>-8.2220485557375138</v>
      </c>
      <c r="T588" s="325">
        <f t="shared" si="358"/>
        <v>-1.9333528213260388E-3</v>
      </c>
      <c r="U588" s="330">
        <f t="shared" si="359"/>
        <v>1.275118799688606</v>
      </c>
      <c r="V588" s="338">
        <f t="shared" si="360"/>
        <v>1.275118799688606</v>
      </c>
      <c r="W588" s="330">
        <f t="shared" si="361"/>
        <v>9.7827792998383956E-5</v>
      </c>
      <c r="X588" s="330">
        <f t="shared" si="362"/>
        <v>-1.2909136956114935</v>
      </c>
      <c r="Y588" s="330">
        <f t="shared" si="377"/>
        <v>12.90742762369654</v>
      </c>
      <c r="Z588" s="110">
        <f>IF(H588&gt;0, rate1(1,$L$52,$L$51,$L$54,U588,$L$53,$L$50,Y588),"")</f>
        <v>167.87852712684997</v>
      </c>
      <c r="AA588" s="338">
        <f t="shared" si="363"/>
        <v>-3.678269732193558</v>
      </c>
      <c r="AB588" s="338">
        <f t="shared" si="364"/>
        <v>2.0911105728936721E-5</v>
      </c>
      <c r="AC588" s="330">
        <f t="shared" si="365"/>
        <v>2.0911105728936721E-5</v>
      </c>
      <c r="AD588" s="330">
        <f t="shared" si="366"/>
        <v>-956.42957666863424</v>
      </c>
      <c r="AE588" s="330">
        <f t="shared" si="367"/>
        <v>-70700.903209029479</v>
      </c>
      <c r="AF588" s="330">
        <f t="shared" si="368"/>
        <v>684.08673460188061</v>
      </c>
      <c r="AG588" s="330">
        <f t="shared" si="369"/>
        <v>683.53087727938714</v>
      </c>
      <c r="AH588" s="330">
        <f t="shared" si="370"/>
        <v>1.2551478520648853</v>
      </c>
      <c r="AI588" s="330">
        <f t="shared" si="371"/>
        <v>0.11489897348730535</v>
      </c>
      <c r="AJ588" s="330">
        <f t="shared" si="372"/>
        <v>15.855728315704239</v>
      </c>
      <c r="AK588" s="339">
        <f t="shared" si="373"/>
        <v>220.15319510759005</v>
      </c>
      <c r="AL588" s="44">
        <f t="shared" si="378"/>
        <v>4.5664405630049432</v>
      </c>
    </row>
    <row r="589" spans="2:38" ht="15" x14ac:dyDescent="0.15">
      <c r="B589" s="330">
        <f t="shared" si="344"/>
        <v>684.08673460188061</v>
      </c>
      <c r="C589" s="330">
        <f t="shared" si="345"/>
        <v>683.53087727938714</v>
      </c>
      <c r="D589" s="330">
        <f t="shared" si="346"/>
        <v>1.2551478520648853</v>
      </c>
      <c r="E589" s="330">
        <f t="shared" si="375"/>
        <v>134.48453738986524</v>
      </c>
      <c r="F589" s="330">
        <f t="shared" si="347"/>
        <v>134.48453738986524</v>
      </c>
      <c r="G589" s="330">
        <f t="shared" si="348"/>
        <v>90.127687997724678</v>
      </c>
      <c r="H589" s="315">
        <f t="shared" si="349"/>
        <v>0.08</v>
      </c>
      <c r="I589" s="330">
        <f t="shared" si="350"/>
        <v>0.444685857994773</v>
      </c>
      <c r="J589" s="330">
        <f t="shared" si="374"/>
        <v>80</v>
      </c>
      <c r="K589" s="337">
        <f t="shared" si="351"/>
        <v>1</v>
      </c>
      <c r="L589" s="325">
        <f t="shared" si="352"/>
        <v>1.3351478520648854</v>
      </c>
      <c r="M589" s="325">
        <f t="shared" si="353"/>
        <v>1.2951478520648854</v>
      </c>
      <c r="N589" s="330">
        <f t="shared" si="354"/>
        <v>7.208792653169982E-2</v>
      </c>
      <c r="O589" s="330">
        <f t="shared" si="355"/>
        <v>2.0905400142112729E-3</v>
      </c>
      <c r="P589" s="334">
        <f t="shared" si="376"/>
        <v>13.456838407999159</v>
      </c>
      <c r="Q589" s="330">
        <f t="shared" si="356"/>
        <v>2.4766425425217165</v>
      </c>
      <c r="R589" s="279">
        <f>IF(H589&gt;0, rate1(1,$L$52,$L$51,$L$54,L589,$L$53,$L$50,P589),"")</f>
        <v>127.74291127043675</v>
      </c>
      <c r="S589" s="325">
        <f t="shared" si="357"/>
        <v>9.2740201374171338</v>
      </c>
      <c r="T589" s="325">
        <f t="shared" si="358"/>
        <v>-8.7125635826894674E-3</v>
      </c>
      <c r="U589" s="330">
        <f t="shared" si="359"/>
        <v>1.2551478520648853</v>
      </c>
      <c r="V589" s="338">
        <f t="shared" si="360"/>
        <v>1.2551478520648853</v>
      </c>
      <c r="W589" s="330">
        <f t="shared" si="361"/>
        <v>9.478742661039874E-5</v>
      </c>
      <c r="X589" s="330">
        <f t="shared" si="362"/>
        <v>-4.9315262478040864</v>
      </c>
      <c r="Y589" s="330">
        <f t="shared" si="377"/>
        <v>12.63845866907109</v>
      </c>
      <c r="Z589" s="110">
        <f>IF(H589&gt;0, rate1(1,$L$52,$L$51,$L$54,U589,$L$53,$L$50,Y589),"")</f>
        <v>186.63768270833933</v>
      </c>
      <c r="AA589" s="338">
        <f t="shared" si="363"/>
        <v>-12.639314800788375</v>
      </c>
      <c r="AB589" s="338">
        <f t="shared" si="364"/>
        <v>6.9495739335028671E-6</v>
      </c>
      <c r="AC589" s="330">
        <f t="shared" si="365"/>
        <v>6.9495739335028671E-6</v>
      </c>
      <c r="AD589" s="330">
        <f t="shared" si="366"/>
        <v>11511.497073846764</v>
      </c>
      <c r="AE589" s="330">
        <f t="shared" si="367"/>
        <v>895019561.73194504</v>
      </c>
      <c r="AF589" s="330">
        <f t="shared" si="368"/>
        <v>684.15881557883836</v>
      </c>
      <c r="AG589" s="330">
        <f t="shared" si="369"/>
        <v>683.53087032981318</v>
      </c>
      <c r="AH589" s="330">
        <f t="shared" si="370"/>
        <v>1.3340561556520774</v>
      </c>
      <c r="AI589" s="330">
        <f t="shared" si="371"/>
        <v>5.4402814718934552E-2</v>
      </c>
      <c r="AJ589" s="330">
        <f t="shared" si="372"/>
        <v>15.855743427597217</v>
      </c>
      <c r="AK589" s="339">
        <f t="shared" si="373"/>
        <v>220.15320373214527</v>
      </c>
      <c r="AL589" s="44">
        <f t="shared" si="378"/>
        <v>4.5664497549228225</v>
      </c>
    </row>
    <row r="590" spans="2:38" ht="15" x14ac:dyDescent="0.15">
      <c r="B590" s="330">
        <f t="shared" si="344"/>
        <v>684.15881557883836</v>
      </c>
      <c r="C590" s="330">
        <f t="shared" si="345"/>
        <v>683.53087032981318</v>
      </c>
      <c r="D590" s="330">
        <f t="shared" si="346"/>
        <v>1.3340561556520774</v>
      </c>
      <c r="E590" s="330">
        <f t="shared" si="375"/>
        <v>134.48453738986524</v>
      </c>
      <c r="F590" s="330">
        <f t="shared" si="347"/>
        <v>134.48453738986524</v>
      </c>
      <c r="G590" s="330">
        <f t="shared" si="348"/>
        <v>86.142010158637348</v>
      </c>
      <c r="H590" s="315">
        <f t="shared" si="349"/>
        <v>0.02</v>
      </c>
      <c r="I590" s="330">
        <f t="shared" si="350"/>
        <v>0.50235619922013941</v>
      </c>
      <c r="J590" s="330">
        <f t="shared" si="374"/>
        <v>80</v>
      </c>
      <c r="K590" s="337">
        <f t="shared" si="351"/>
        <v>-1</v>
      </c>
      <c r="L590" s="325">
        <f t="shared" si="352"/>
        <v>1.3140561556520773</v>
      </c>
      <c r="M590" s="325">
        <f t="shared" si="353"/>
        <v>1.3240561556520773</v>
      </c>
      <c r="N590" s="330">
        <f t="shared" si="354"/>
        <v>-1.8652102221226263E-2</v>
      </c>
      <c r="O590" s="330">
        <f t="shared" si="355"/>
        <v>2.0905400142112729E-3</v>
      </c>
      <c r="P590" s="334">
        <f t="shared" si="376"/>
        <v>13.504608063203664</v>
      </c>
      <c r="Q590" s="330">
        <f t="shared" si="356"/>
        <v>8.1235813606797649</v>
      </c>
      <c r="R590" s="279">
        <f>IF(H590&gt;0, rate1(1,$L$52,$L$51,$L$54,L590,$L$53,$L$50,P590),"")</f>
        <v>124.13214464182715</v>
      </c>
      <c r="S590" s="325">
        <f t="shared" si="357"/>
        <v>31.304357240503567</v>
      </c>
      <c r="T590" s="325">
        <f t="shared" si="358"/>
        <v>6.154924215418311E-4</v>
      </c>
      <c r="U590" s="330">
        <f t="shared" si="359"/>
        <v>1.3340561556520774</v>
      </c>
      <c r="V590" s="338">
        <f t="shared" si="360"/>
        <v>1.3340561556520774</v>
      </c>
      <c r="W590" s="330">
        <f t="shared" si="361"/>
        <v>1.0708020169714061E-4</v>
      </c>
      <c r="X590" s="330">
        <f t="shared" si="362"/>
        <v>10.135372498106278</v>
      </c>
      <c r="Y590" s="330">
        <f t="shared" si="377"/>
        <v>13.709366828419599</v>
      </c>
      <c r="Z590" s="110">
        <f>IF(H590&gt;0, rate1(1,$L$52,$L$51,$L$54,U590,$L$53,$L$50,Y590),"")</f>
        <v>108.42519661877108</v>
      </c>
      <c r="AA590" s="338">
        <f t="shared" si="363"/>
        <v>44.714771073803178</v>
      </c>
      <c r="AB590" s="338">
        <f t="shared" si="364"/>
        <v>-2.4495199006385796E-6</v>
      </c>
      <c r="AC590" s="330">
        <f t="shared" si="365"/>
        <v>6.154924215418311E-4</v>
      </c>
      <c r="AD590" s="330">
        <f t="shared" si="366"/>
        <v>-32.494307484565397</v>
      </c>
      <c r="AE590" s="330">
        <f t="shared" si="367"/>
        <v>-37092585.221585654</v>
      </c>
      <c r="AF590" s="330">
        <f t="shared" si="368"/>
        <v>684.13954798419559</v>
      </c>
      <c r="AG590" s="330">
        <f t="shared" si="369"/>
        <v>683.53025483739168</v>
      </c>
      <c r="AH590" s="330">
        <f t="shared" si="370"/>
        <v>1.3140938061436307</v>
      </c>
      <c r="AI590" s="330">
        <f t="shared" si="371"/>
        <v>4.9583645180527789</v>
      </c>
      <c r="AJ590" s="330">
        <f t="shared" si="372"/>
        <v>15.857120751074454</v>
      </c>
      <c r="AK590" s="339">
        <f t="shared" si="373"/>
        <v>220.15320863534518</v>
      </c>
      <c r="AL590" s="44">
        <f t="shared" si="378"/>
        <v>4.566454107148</v>
      </c>
    </row>
    <row r="591" spans="2:38" ht="15" x14ac:dyDescent="0.15">
      <c r="B591" s="330">
        <f t="shared" si="344"/>
        <v>684.13954798419559</v>
      </c>
      <c r="C591" s="330">
        <f t="shared" si="345"/>
        <v>683.53025483739168</v>
      </c>
      <c r="D591" s="330">
        <f t="shared" si="346"/>
        <v>1.3140938061436307</v>
      </c>
      <c r="E591" s="330">
        <f t="shared" si="375"/>
        <v>134.48453738986524</v>
      </c>
      <c r="F591" s="330">
        <f t="shared" si="347"/>
        <v>134.48453738986524</v>
      </c>
      <c r="G591" s="330">
        <f t="shared" si="348"/>
        <v>82.275055371839244</v>
      </c>
      <c r="H591" s="315">
        <f t="shared" si="349"/>
        <v>0.02</v>
      </c>
      <c r="I591" s="330">
        <f t="shared" si="350"/>
        <v>0.48743451744312555</v>
      </c>
      <c r="J591" s="330">
        <f t="shared" si="374"/>
        <v>80</v>
      </c>
      <c r="K591" s="337">
        <f t="shared" si="351"/>
        <v>-1</v>
      </c>
      <c r="L591" s="325">
        <f t="shared" si="352"/>
        <v>1.2940938061436307</v>
      </c>
      <c r="M591" s="325">
        <f t="shared" si="353"/>
        <v>1.3040938061436307</v>
      </c>
      <c r="N591" s="330">
        <f t="shared" si="354"/>
        <v>-1.8373520989927394E-2</v>
      </c>
      <c r="O591" s="330">
        <f t="shared" si="355"/>
        <v>2.0905400142112729E-3</v>
      </c>
      <c r="P591" s="334">
        <f t="shared" si="376"/>
        <v>13.232674693726695</v>
      </c>
      <c r="Q591" s="330">
        <f t="shared" si="356"/>
        <v>4.1975435346421079</v>
      </c>
      <c r="R591" s="279">
        <f>IF(H591&gt;0, rate1(1,$L$52,$L$51,$L$54,L591,$L$53,$L$50,P591),"")</f>
        <v>144.42321331621514</v>
      </c>
      <c r="S591" s="325">
        <f t="shared" si="357"/>
        <v>13.902718232020666</v>
      </c>
      <c r="T591" s="325">
        <f t="shared" si="358"/>
        <v>1.4240038927867029E-3</v>
      </c>
      <c r="U591" s="330">
        <f t="shared" si="359"/>
        <v>1.3140938061436307</v>
      </c>
      <c r="V591" s="338">
        <f t="shared" si="360"/>
        <v>1.3140938061436307</v>
      </c>
      <c r="W591" s="330">
        <f t="shared" si="361"/>
        <v>1.0389955677503337E-4</v>
      </c>
      <c r="X591" s="330">
        <f t="shared" si="362"/>
        <v>6.1493548306655299</v>
      </c>
      <c r="Y591" s="330">
        <f t="shared" si="377"/>
        <v>13.436393318333884</v>
      </c>
      <c r="Z591" s="110">
        <f>IF(H591&gt;0, rate1(1,$L$52,$L$51,$L$54,U591,$L$53,$L$50,Y591),"")</f>
        <v>129.28219367050519</v>
      </c>
      <c r="AA591" s="338">
        <f t="shared" si="363"/>
        <v>22.75266938483966</v>
      </c>
      <c r="AB591" s="338">
        <f t="shared" si="364"/>
        <v>-4.7764049063075131E-6</v>
      </c>
      <c r="AC591" s="330">
        <f t="shared" si="365"/>
        <v>1.4240038927867029E-3</v>
      </c>
      <c r="AD591" s="330">
        <f t="shared" si="366"/>
        <v>-14.044905425687441</v>
      </c>
      <c r="AE591" s="330">
        <f t="shared" si="367"/>
        <v>18092.116106571222</v>
      </c>
      <c r="AF591" s="330">
        <f t="shared" si="368"/>
        <v>684.11975045931285</v>
      </c>
      <c r="AG591" s="330">
        <f t="shared" si="369"/>
        <v>683.52883083349889</v>
      </c>
      <c r="AH591" s="330">
        <f t="shared" si="370"/>
        <v>1.2941285808678571</v>
      </c>
      <c r="AI591" s="330">
        <f t="shared" si="371"/>
        <v>9.8599377488495659</v>
      </c>
      <c r="AJ591" s="330">
        <f t="shared" si="372"/>
        <v>15.859859622671356</v>
      </c>
      <c r="AK591" s="339">
        <f t="shared" si="373"/>
        <v>220.15363575883185</v>
      </c>
      <c r="AL591" s="44">
        <f t="shared" si="378"/>
        <v>4.5668507763094439</v>
      </c>
    </row>
    <row r="592" spans="2:38" ht="15" x14ac:dyDescent="0.15">
      <c r="B592" s="330">
        <f t="shared" si="344"/>
        <v>684.11975045931285</v>
      </c>
      <c r="C592" s="330">
        <f t="shared" si="345"/>
        <v>683.52883083349889</v>
      </c>
      <c r="D592" s="330">
        <f t="shared" si="346"/>
        <v>1.2941285808678571</v>
      </c>
      <c r="E592" s="330">
        <f t="shared" si="375"/>
        <v>134.48453738986524</v>
      </c>
      <c r="F592" s="330">
        <f t="shared" si="347"/>
        <v>134.48453738986524</v>
      </c>
      <c r="G592" s="330">
        <f t="shared" si="348"/>
        <v>78.525055288089078</v>
      </c>
      <c r="H592" s="315">
        <f t="shared" si="349"/>
        <v>0.02</v>
      </c>
      <c r="I592" s="330">
        <f t="shared" si="350"/>
        <v>0.47273570065117387</v>
      </c>
      <c r="J592" s="330">
        <f t="shared" si="374"/>
        <v>80</v>
      </c>
      <c r="K592" s="337">
        <f t="shared" si="351"/>
        <v>-1</v>
      </c>
      <c r="L592" s="325">
        <f t="shared" si="352"/>
        <v>1.2741285808678571</v>
      </c>
      <c r="M592" s="325">
        <f t="shared" si="353"/>
        <v>1.2841285808678571</v>
      </c>
      <c r="N592" s="330">
        <f t="shared" si="354"/>
        <v>-1.8094851663144507E-2</v>
      </c>
      <c r="O592" s="330">
        <f t="shared" si="355"/>
        <v>2.0905400142112729E-3</v>
      </c>
      <c r="P592" s="334">
        <f t="shared" si="376"/>
        <v>12.962094693057479</v>
      </c>
      <c r="Q592" s="330">
        <f t="shared" si="356"/>
        <v>0.38933961726969812</v>
      </c>
      <c r="R592" s="279">
        <f>IF(H592&gt;0, rate1(1,$L$52,$L$51,$L$54,L592,$L$53,$L$50,P592),"")</f>
        <v>163.99628035496133</v>
      </c>
      <c r="S592" s="325">
        <f t="shared" si="357"/>
        <v>1.135628060805038</v>
      </c>
      <c r="T592" s="325">
        <f t="shared" si="358"/>
        <v>0.13341525017566544</v>
      </c>
      <c r="U592" s="330">
        <f t="shared" si="359"/>
        <v>1.2941285808678571</v>
      </c>
      <c r="V592" s="338">
        <f t="shared" si="360"/>
        <v>1.2941285808678571</v>
      </c>
      <c r="W592" s="330">
        <f t="shared" si="361"/>
        <v>1.0076641684486631E-4</v>
      </c>
      <c r="X592" s="330">
        <f t="shared" si="362"/>
        <v>2.2820703381395475</v>
      </c>
      <c r="Y592" s="330">
        <f t="shared" si="377"/>
        <v>13.164762327426907</v>
      </c>
      <c r="Z592" s="110">
        <f>IF(H592&gt;0, rate1(1,$L$52,$L$51,$L$54,U592,$L$53,$L$50,Y592),"")</f>
        <v>149.39255305583077</v>
      </c>
      <c r="AA592" s="338">
        <f t="shared" si="363"/>
        <v>7.3070418091253533</v>
      </c>
      <c r="AB592" s="338">
        <f t="shared" si="364"/>
        <v>-1.597681129988266E-5</v>
      </c>
      <c r="AC592" s="330">
        <f t="shared" si="365"/>
        <v>0.13341525017566544</v>
      </c>
      <c r="AD592" s="330">
        <f t="shared" si="366"/>
        <v>-0.14990790013635144</v>
      </c>
      <c r="AE592" s="330">
        <f t="shared" si="367"/>
        <v>206.0972173354977</v>
      </c>
      <c r="AF592" s="330">
        <f t="shared" si="368"/>
        <v>683.96824035747409</v>
      </c>
      <c r="AG592" s="330">
        <f t="shared" si="369"/>
        <v>683.39541558332326</v>
      </c>
      <c r="AH592" s="330">
        <f t="shared" si="370"/>
        <v>1.274160442618224</v>
      </c>
      <c r="AI592" s="330">
        <f t="shared" si="371"/>
        <v>813.52607441397538</v>
      </c>
      <c r="AJ592" s="330">
        <f t="shared" si="372"/>
        <v>16.085839087786351</v>
      </c>
      <c r="AK592" s="339">
        <f t="shared" si="373"/>
        <v>220.1544469857561</v>
      </c>
      <c r="AL592" s="44">
        <f t="shared" si="378"/>
        <v>4.5676395713293516</v>
      </c>
    </row>
    <row r="593" spans="2:38" ht="15" x14ac:dyDescent="0.15">
      <c r="B593" s="330">
        <f t="shared" si="344"/>
        <v>683.96824035747409</v>
      </c>
      <c r="C593" s="330">
        <f t="shared" si="345"/>
        <v>683.39541558332326</v>
      </c>
      <c r="D593" s="330">
        <f t="shared" si="346"/>
        <v>1.274160442618224</v>
      </c>
      <c r="E593" s="330">
        <f t="shared" si="375"/>
        <v>134.48453738986524</v>
      </c>
      <c r="F593" s="330">
        <f t="shared" si="347"/>
        <v>134.48453738986524</v>
      </c>
      <c r="G593" s="330">
        <f t="shared" si="348"/>
        <v>74.89024053574984</v>
      </c>
      <c r="H593" s="315">
        <f t="shared" si="349"/>
        <v>0.02</v>
      </c>
      <c r="I593" s="330">
        <f t="shared" si="350"/>
        <v>0.45825981932066501</v>
      </c>
      <c r="J593" s="330">
        <f t="shared" si="374"/>
        <v>80</v>
      </c>
      <c r="K593" s="337">
        <f t="shared" si="351"/>
        <v>-1</v>
      </c>
      <c r="L593" s="325">
        <f t="shared" si="352"/>
        <v>1.254160442618224</v>
      </c>
      <c r="M593" s="325">
        <f t="shared" si="353"/>
        <v>1.264160442618224</v>
      </c>
      <c r="N593" s="330">
        <f t="shared" si="354"/>
        <v>-1.7816093700696145E-2</v>
      </c>
      <c r="O593" s="330">
        <f t="shared" si="355"/>
        <v>2.0905400142112729E-3</v>
      </c>
      <c r="P593" s="334">
        <f t="shared" si="376"/>
        <v>12.692882609148258</v>
      </c>
      <c r="Q593" s="330">
        <f t="shared" si="356"/>
        <v>-3.3027991762583468</v>
      </c>
      <c r="R593" s="279">
        <f>IF(H593&gt;0, rate1(1,$L$52,$L$51,$L$54,L593,$L$53,$L$50,P593),"")</f>
        <v>182.88709084985092</v>
      </c>
      <c r="S593" s="325">
        <f t="shared" si="357"/>
        <v>-8.6385456231697777</v>
      </c>
      <c r="T593" s="325">
        <f t="shared" si="358"/>
        <v>-1.848421369492575E-3</v>
      </c>
      <c r="U593" s="330">
        <f t="shared" si="359"/>
        <v>1.274160442618224</v>
      </c>
      <c r="V593" s="338">
        <f t="shared" si="360"/>
        <v>1.274160442618224</v>
      </c>
      <c r="W593" s="330">
        <f t="shared" si="361"/>
        <v>9.7680796929955349E-5</v>
      </c>
      <c r="X593" s="330">
        <f t="shared" si="362"/>
        <v>-1.46824947950509</v>
      </c>
      <c r="Y593" s="330">
        <f t="shared" si="377"/>
        <v>12.894488117352989</v>
      </c>
      <c r="Z593" s="110">
        <f>IF(H593&gt;0, rate1(1,$L$52,$L$51,$L$54,U593,$L$53,$L$50,Y593),"")</f>
        <v>168.79395524587193</v>
      </c>
      <c r="AA593" s="338">
        <f t="shared" si="363"/>
        <v>-4.1608731993182699</v>
      </c>
      <c r="AB593" s="338">
        <f t="shared" si="364"/>
        <v>1.8927184055376246E-5</v>
      </c>
      <c r="AC593" s="330">
        <f t="shared" si="365"/>
        <v>1.8927184055376246E-5</v>
      </c>
      <c r="AD593" s="330">
        <f t="shared" si="366"/>
        <v>-1056.6812232334701</v>
      </c>
      <c r="AE593" s="330">
        <f t="shared" si="367"/>
        <v>-15835.992490665498</v>
      </c>
      <c r="AF593" s="330">
        <f t="shared" si="368"/>
        <v>683.95040533658937</v>
      </c>
      <c r="AG593" s="330">
        <f t="shared" si="369"/>
        <v>683.39539665613916</v>
      </c>
      <c r="AH593" s="330">
        <f t="shared" si="370"/>
        <v>1.2541893524089973</v>
      </c>
      <c r="AI593" s="330">
        <f t="shared" si="371"/>
        <v>0.10349108823058123</v>
      </c>
      <c r="AJ593" s="330">
        <f t="shared" si="372"/>
        <v>16.085867835310861</v>
      </c>
      <c r="AK593" s="339">
        <f t="shared" si="373"/>
        <v>220.21832916572777</v>
      </c>
      <c r="AL593" s="44">
        <f t="shared" si="378"/>
        <v>4.6327216572824694</v>
      </c>
    </row>
    <row r="594" spans="2:38" ht="15" x14ac:dyDescent="0.15">
      <c r="B594" s="330">
        <f t="shared" si="344"/>
        <v>683.95040533658937</v>
      </c>
      <c r="C594" s="330">
        <f t="shared" si="345"/>
        <v>683.39539665613916</v>
      </c>
      <c r="D594" s="330">
        <f t="shared" si="346"/>
        <v>1.2541893524089973</v>
      </c>
      <c r="E594" s="330">
        <f t="shared" si="375"/>
        <v>134.48453738986524</v>
      </c>
      <c r="F594" s="330">
        <f t="shared" si="347"/>
        <v>134.48453738986524</v>
      </c>
      <c r="G594" s="330">
        <f t="shared" si="348"/>
        <v>89.933370315976063</v>
      </c>
      <c r="H594" s="315">
        <f t="shared" si="349"/>
        <v>0.08</v>
      </c>
      <c r="I594" s="330">
        <f t="shared" si="350"/>
        <v>0.44400694436017152</v>
      </c>
      <c r="J594" s="330">
        <f t="shared" si="374"/>
        <v>80</v>
      </c>
      <c r="K594" s="337">
        <f t="shared" si="351"/>
        <v>1</v>
      </c>
      <c r="L594" s="325">
        <f t="shared" si="352"/>
        <v>1.3341893524089974</v>
      </c>
      <c r="M594" s="325">
        <f t="shared" si="353"/>
        <v>1.2941893524089974</v>
      </c>
      <c r="N594" s="330">
        <f t="shared" si="354"/>
        <v>7.2033666210995273E-2</v>
      </c>
      <c r="O594" s="330">
        <f t="shared" si="355"/>
        <v>2.0905400142112729E-3</v>
      </c>
      <c r="P594" s="334">
        <f t="shared" si="376"/>
        <v>13.443766074327213</v>
      </c>
      <c r="Q594" s="330">
        <f t="shared" si="356"/>
        <v>2.2936626399785638</v>
      </c>
      <c r="R594" s="279">
        <f>IF(H594&gt;0, rate1(1,$L$52,$L$51,$L$54,L594,$L$53,$L$50,P594),"")</f>
        <v>128.72752926587899</v>
      </c>
      <c r="S594" s="325">
        <f t="shared" si="357"/>
        <v>8.523140004028928</v>
      </c>
      <c r="T594" s="325">
        <f t="shared" si="358"/>
        <v>-9.5749469200916773E-3</v>
      </c>
      <c r="U594" s="330">
        <f t="shared" si="359"/>
        <v>1.2541893524089973</v>
      </c>
      <c r="V594" s="338">
        <f t="shared" si="360"/>
        <v>1.2541893524089973</v>
      </c>
      <c r="W594" s="330">
        <f t="shared" si="361"/>
        <v>9.464271214443265E-5</v>
      </c>
      <c r="X594" s="330">
        <f t="shared" si="362"/>
        <v>-5.1033741447543264</v>
      </c>
      <c r="Y594" s="330">
        <f t="shared" si="377"/>
        <v>12.625585317869131</v>
      </c>
      <c r="Z594" s="110">
        <f>IF(H594&gt;0, rate1(1,$L$52,$L$51,$L$54,U594,$L$53,$L$50,Y594),"")</f>
        <v>187.521541080123</v>
      </c>
      <c r="AA594" s="338">
        <f t="shared" si="363"/>
        <v>-13.018104725467257</v>
      </c>
      <c r="AB594" s="338">
        <f t="shared" si="364"/>
        <v>6.7514627688928169E-6</v>
      </c>
      <c r="AC594" s="330">
        <f t="shared" si="365"/>
        <v>6.7514627688928169E-6</v>
      </c>
      <c r="AD594" s="330">
        <f t="shared" si="366"/>
        <v>11849.284034949855</v>
      </c>
      <c r="AE594" s="330">
        <f t="shared" si="367"/>
        <v>1005190448.4301572</v>
      </c>
      <c r="AF594" s="330">
        <f t="shared" si="368"/>
        <v>684.02243225133759</v>
      </c>
      <c r="AG594" s="330">
        <f t="shared" si="369"/>
        <v>683.39538990467634</v>
      </c>
      <c r="AH594" s="330">
        <f t="shared" si="370"/>
        <v>1.3330967123279627</v>
      </c>
      <c r="AI594" s="330">
        <f t="shared" si="371"/>
        <v>5.2447699473420914E-2</v>
      </c>
      <c r="AJ594" s="330">
        <f t="shared" si="372"/>
        <v>16.085882404116269</v>
      </c>
      <c r="AK594" s="339">
        <f t="shared" si="373"/>
        <v>220.21833691620026</v>
      </c>
      <c r="AL594" s="44">
        <f t="shared" si="378"/>
        <v>4.632729936569528</v>
      </c>
    </row>
    <row r="595" spans="2:38" ht="15" x14ac:dyDescent="0.15">
      <c r="B595" s="330">
        <f t="shared" si="344"/>
        <v>684.02243225133759</v>
      </c>
      <c r="C595" s="330">
        <f t="shared" si="345"/>
        <v>683.39538990467634</v>
      </c>
      <c r="D595" s="330">
        <f t="shared" si="346"/>
        <v>1.3330967123279627</v>
      </c>
      <c r="E595" s="330">
        <f t="shared" si="375"/>
        <v>134.48453738986524</v>
      </c>
      <c r="F595" s="330">
        <f t="shared" si="347"/>
        <v>134.48453738986524</v>
      </c>
      <c r="G595" s="330">
        <f t="shared" si="348"/>
        <v>85.953439449697385</v>
      </c>
      <c r="H595" s="315">
        <f t="shared" si="349"/>
        <v>0.02</v>
      </c>
      <c r="I595" s="330">
        <f t="shared" si="350"/>
        <v>0.50163387732900444</v>
      </c>
      <c r="J595" s="330">
        <f t="shared" si="374"/>
        <v>80</v>
      </c>
      <c r="K595" s="337">
        <f t="shared" si="351"/>
        <v>-1</v>
      </c>
      <c r="L595" s="325">
        <f t="shared" si="352"/>
        <v>1.3130967123279627</v>
      </c>
      <c r="M595" s="325">
        <f t="shared" si="353"/>
        <v>1.3230967123279627</v>
      </c>
      <c r="N595" s="330">
        <f t="shared" si="354"/>
        <v>-1.8638713967298548E-2</v>
      </c>
      <c r="O595" s="330">
        <f t="shared" si="355"/>
        <v>2.0905400142112729E-3</v>
      </c>
      <c r="P595" s="334">
        <f t="shared" si="376"/>
        <v>13.491506587597353</v>
      </c>
      <c r="Q595" s="330">
        <f t="shared" si="356"/>
        <v>7.9321506658726548</v>
      </c>
      <c r="R595" s="279">
        <f>IF(H595&gt;0, rate1(1,$L$52,$L$51,$L$54,L595,$L$53,$L$50,P595),"")</f>
        <v>125.12443974894109</v>
      </c>
      <c r="S595" s="325">
        <f t="shared" si="357"/>
        <v>30.324267860716731</v>
      </c>
      <c r="T595" s="325">
        <f t="shared" si="358"/>
        <v>6.3560713794554014E-4</v>
      </c>
      <c r="U595" s="330">
        <f t="shared" si="359"/>
        <v>1.3330967123279627</v>
      </c>
      <c r="V595" s="338">
        <f t="shared" si="360"/>
        <v>1.3330967123279627</v>
      </c>
      <c r="W595" s="330">
        <f t="shared" si="361"/>
        <v>1.0692623450414551E-4</v>
      </c>
      <c r="X595" s="330">
        <f t="shared" si="362"/>
        <v>9.9410382483794848</v>
      </c>
      <c r="Y595" s="330">
        <f t="shared" si="377"/>
        <v>13.696215601587058</v>
      </c>
      <c r="Z595" s="110">
        <f>IF(H595&gt;0, rate1(1,$L$52,$L$51,$L$54,U595,$L$53,$L$50,Y595),"")</f>
        <v>109.44537942643144</v>
      </c>
      <c r="AA595" s="338">
        <f t="shared" si="363"/>
        <v>43.448604175616488</v>
      </c>
      <c r="AB595" s="338">
        <f t="shared" si="364"/>
        <v>-2.5189576095782802E-6</v>
      </c>
      <c r="AC595" s="330">
        <f t="shared" si="365"/>
        <v>6.3560713794554014E-4</v>
      </c>
      <c r="AD595" s="330">
        <f t="shared" si="366"/>
        <v>-31.465977655074152</v>
      </c>
      <c r="AE595" s="330">
        <f t="shared" si="367"/>
        <v>-36991020.27867651</v>
      </c>
      <c r="AF595" s="330">
        <f t="shared" si="368"/>
        <v>684.00315793023231</v>
      </c>
      <c r="AG595" s="330">
        <f t="shared" si="369"/>
        <v>683.39475429753838</v>
      </c>
      <c r="AH595" s="330">
        <f t="shared" si="370"/>
        <v>1.3131342254190488</v>
      </c>
      <c r="AI595" s="330">
        <f t="shared" si="371"/>
        <v>5.0798000712000722</v>
      </c>
      <c r="AJ595" s="330">
        <f t="shared" si="372"/>
        <v>16.087293459691601</v>
      </c>
      <c r="AK595" s="339">
        <f t="shared" si="373"/>
        <v>220.21834163299863</v>
      </c>
      <c r="AL595" s="44">
        <f t="shared" si="378"/>
        <v>4.6327341323854858</v>
      </c>
    </row>
    <row r="596" spans="2:38" ht="15" x14ac:dyDescent="0.15">
      <c r="B596" s="330">
        <f t="shared" si="344"/>
        <v>684.00315793023231</v>
      </c>
      <c r="C596" s="330">
        <f t="shared" si="345"/>
        <v>683.39475429753838</v>
      </c>
      <c r="D596" s="330">
        <f t="shared" si="346"/>
        <v>1.3131342254190488</v>
      </c>
      <c r="E596" s="330">
        <f t="shared" si="375"/>
        <v>134.48453738986524</v>
      </c>
      <c r="F596" s="330">
        <f t="shared" si="347"/>
        <v>134.48453738986524</v>
      </c>
      <c r="G596" s="330">
        <f t="shared" si="348"/>
        <v>82.092146661711965</v>
      </c>
      <c r="H596" s="315">
        <f t="shared" si="349"/>
        <v>0.02</v>
      </c>
      <c r="I596" s="330">
        <f t="shared" si="350"/>
        <v>0.48672290615513703</v>
      </c>
      <c r="J596" s="330">
        <f t="shared" si="374"/>
        <v>80</v>
      </c>
      <c r="K596" s="337">
        <f t="shared" si="351"/>
        <v>-1</v>
      </c>
      <c r="L596" s="325">
        <f t="shared" si="352"/>
        <v>1.2931342254190488</v>
      </c>
      <c r="M596" s="325">
        <f t="shared" si="353"/>
        <v>1.3031342254190488</v>
      </c>
      <c r="N596" s="330">
        <f t="shared" si="354"/>
        <v>-1.8360128513609464E-2</v>
      </c>
      <c r="O596" s="330">
        <f t="shared" si="355"/>
        <v>2.0905400142112729E-3</v>
      </c>
      <c r="P596" s="334">
        <f t="shared" si="376"/>
        <v>13.219637941696112</v>
      </c>
      <c r="Q596" s="330">
        <f t="shared" si="356"/>
        <v>4.0118170850726926</v>
      </c>
      <c r="R596" s="279">
        <f>IF(H596&gt;0, rate1(1,$L$52,$L$51,$L$54,L596,$L$53,$L$50,P596),"")</f>
        <v>145.38014151908115</v>
      </c>
      <c r="S596" s="325">
        <f t="shared" si="357"/>
        <v>13.200110040778435</v>
      </c>
      <c r="T596" s="325">
        <f t="shared" si="358"/>
        <v>1.5049149927534576E-3</v>
      </c>
      <c r="U596" s="330">
        <f t="shared" si="359"/>
        <v>1.3131342254190488</v>
      </c>
      <c r="V596" s="338">
        <f t="shared" si="360"/>
        <v>1.3131342254190488</v>
      </c>
      <c r="W596" s="330">
        <f t="shared" si="361"/>
        <v>1.0374787261091534E-4</v>
      </c>
      <c r="X596" s="330">
        <f t="shared" si="362"/>
        <v>5.9607680437409698</v>
      </c>
      <c r="Y596" s="330">
        <f t="shared" si="377"/>
        <v>13.423306299954017</v>
      </c>
      <c r="Z596" s="110">
        <f>IF(H596&gt;0, rate1(1,$L$52,$L$51,$L$54,U596,$L$53,$L$50,Y596),"")</f>
        <v>130.26558632227238</v>
      </c>
      <c r="AA596" s="338">
        <f t="shared" si="363"/>
        <v>21.888401122547229</v>
      </c>
      <c r="AB596" s="338">
        <f t="shared" si="364"/>
        <v>-4.9667694526857996E-6</v>
      </c>
      <c r="AC596" s="330">
        <f t="shared" si="365"/>
        <v>1.5049149927534576E-3</v>
      </c>
      <c r="AD596" s="330">
        <f t="shared" si="366"/>
        <v>-13.289787194828284</v>
      </c>
      <c r="AE596" s="330">
        <f t="shared" si="367"/>
        <v>16982.950280743276</v>
      </c>
      <c r="AF596" s="330">
        <f t="shared" si="368"/>
        <v>683.98329288672596</v>
      </c>
      <c r="AG596" s="330">
        <f t="shared" si="369"/>
        <v>683.3932493825456</v>
      </c>
      <c r="AH596" s="330">
        <f t="shared" si="370"/>
        <v>1.2931688609935783</v>
      </c>
      <c r="AI596" s="330">
        <f t="shared" si="371"/>
        <v>10.351585691336924</v>
      </c>
      <c r="AJ596" s="330">
        <f t="shared" si="372"/>
        <v>16.090168900161416</v>
      </c>
      <c r="AK596" s="339">
        <f t="shared" si="373"/>
        <v>220.21877825928647</v>
      </c>
      <c r="AL596" s="44">
        <f t="shared" si="378"/>
        <v>4.6331405163911814</v>
      </c>
    </row>
    <row r="597" spans="2:38" ht="15" x14ac:dyDescent="0.15">
      <c r="B597" s="330">
        <f t="shared" si="344"/>
        <v>683.98329288672596</v>
      </c>
      <c r="C597" s="330">
        <f t="shared" si="345"/>
        <v>683.3932493825456</v>
      </c>
      <c r="D597" s="330">
        <f t="shared" si="346"/>
        <v>1.2931688609935783</v>
      </c>
      <c r="E597" s="330">
        <f t="shared" si="375"/>
        <v>134.48453738986524</v>
      </c>
      <c r="F597" s="330">
        <f t="shared" si="347"/>
        <v>134.48453738986524</v>
      </c>
      <c r="G597" s="330">
        <f t="shared" si="348"/>
        <v>78.347723553739314</v>
      </c>
      <c r="H597" s="315">
        <f t="shared" si="349"/>
        <v>0.02</v>
      </c>
      <c r="I597" s="330">
        <f t="shared" si="350"/>
        <v>0.47203480334428605</v>
      </c>
      <c r="J597" s="330">
        <f t="shared" si="374"/>
        <v>80</v>
      </c>
      <c r="K597" s="337">
        <f t="shared" si="351"/>
        <v>-1</v>
      </c>
      <c r="L597" s="325">
        <f t="shared" si="352"/>
        <v>1.2731688609935783</v>
      </c>
      <c r="M597" s="325">
        <f t="shared" si="353"/>
        <v>1.2831688609935783</v>
      </c>
      <c r="N597" s="330">
        <f t="shared" si="354"/>
        <v>-1.8081454939026465E-2</v>
      </c>
      <c r="O597" s="330">
        <f t="shared" si="355"/>
        <v>2.0905400142112729E-3</v>
      </c>
      <c r="P597" s="334">
        <f t="shared" si="376"/>
        <v>12.94912335539339</v>
      </c>
      <c r="Q597" s="330">
        <f t="shared" si="356"/>
        <v>0.20923241806524118</v>
      </c>
      <c r="R597" s="279">
        <f>IF(H597&gt;0, rate1(1,$L$52,$L$51,$L$54,L597,$L$53,$L$50,P597),"")</f>
        <v>164.91961732862657</v>
      </c>
      <c r="S597" s="325">
        <f t="shared" si="357"/>
        <v>0.60687349622301245</v>
      </c>
      <c r="T597" s="325">
        <f t="shared" si="358"/>
        <v>-4.5993986071424214E-2</v>
      </c>
      <c r="U597" s="330">
        <f t="shared" si="359"/>
        <v>1.2931688609935783</v>
      </c>
      <c r="V597" s="338">
        <f t="shared" si="360"/>
        <v>1.2931688609935783</v>
      </c>
      <c r="W597" s="330">
        <f t="shared" si="361"/>
        <v>1.0061701642949394E-4</v>
      </c>
      <c r="X597" s="330">
        <f t="shared" si="362"/>
        <v>2.0991460327940388</v>
      </c>
      <c r="Y597" s="330">
        <f t="shared" si="377"/>
        <v>13.151740194800519</v>
      </c>
      <c r="Z597" s="110">
        <f>IF(H597&gt;0, rate1(1,$L$52,$L$51,$L$54,U597,$L$53,$L$50,Y597),"")</f>
        <v>150.34102814740316</v>
      </c>
      <c r="AA597" s="338">
        <f t="shared" si="363"/>
        <v>6.6789263114283113</v>
      </c>
      <c r="AB597" s="338">
        <f t="shared" si="364"/>
        <v>-1.7717612610505537E-5</v>
      </c>
      <c r="AC597" s="330">
        <f t="shared" si="365"/>
        <v>-1.7717612610505537E-5</v>
      </c>
      <c r="AD597" s="330">
        <f t="shared" si="366"/>
        <v>1128.8202558476269</v>
      </c>
      <c r="AE597" s="330">
        <f t="shared" si="367"/>
        <v>1535922.6129522545</v>
      </c>
      <c r="AF597" s="330">
        <f t="shared" si="368"/>
        <v>683.96522914939953</v>
      </c>
      <c r="AG597" s="330">
        <f t="shared" si="369"/>
        <v>683.39326710015825</v>
      </c>
      <c r="AH597" s="330">
        <f t="shared" si="370"/>
        <v>1.2732005817618264</v>
      </c>
      <c r="AI597" s="330">
        <f t="shared" si="371"/>
        <v>-0.10743180767392027</v>
      </c>
      <c r="AJ597" s="330">
        <f t="shared" si="372"/>
        <v>16.090139057992616</v>
      </c>
      <c r="AK597" s="339">
        <f t="shared" si="373"/>
        <v>220.21962804317721</v>
      </c>
      <c r="AL597" s="44">
        <f t="shared" si="378"/>
        <v>4.6339686432464884</v>
      </c>
    </row>
    <row r="598" spans="2:38" ht="15" x14ac:dyDescent="0.15">
      <c r="B598" s="330">
        <f t="shared" si="344"/>
        <v>683.96522914939953</v>
      </c>
      <c r="C598" s="330">
        <f t="shared" si="345"/>
        <v>683.39326710015825</v>
      </c>
      <c r="D598" s="330">
        <f t="shared" si="346"/>
        <v>1.2732005817618264</v>
      </c>
      <c r="E598" s="330">
        <f t="shared" si="375"/>
        <v>134.48453738986524</v>
      </c>
      <c r="F598" s="330">
        <f t="shared" si="347"/>
        <v>134.48453738986524</v>
      </c>
      <c r="G598" s="330">
        <f t="shared" si="348"/>
        <v>82.104136763288139</v>
      </c>
      <c r="H598" s="315">
        <f t="shared" si="349"/>
        <v>0.02</v>
      </c>
      <c r="I598" s="330">
        <f t="shared" si="350"/>
        <v>0.45756963939302298</v>
      </c>
      <c r="J598" s="330">
        <f t="shared" si="374"/>
        <v>80</v>
      </c>
      <c r="K598" s="337">
        <f t="shared" si="351"/>
        <v>1</v>
      </c>
      <c r="L598" s="325">
        <f t="shared" si="352"/>
        <v>1.2932005817618264</v>
      </c>
      <c r="M598" s="325">
        <f t="shared" si="353"/>
        <v>1.2832005817618264</v>
      </c>
      <c r="N598" s="330">
        <f t="shared" si="354"/>
        <v>1.8138906714312508E-2</v>
      </c>
      <c r="O598" s="330">
        <f t="shared" si="355"/>
        <v>2.0905400142112729E-3</v>
      </c>
      <c r="P598" s="334">
        <f t="shared" si="376"/>
        <v>13.084675028218253</v>
      </c>
      <c r="Q598" s="330">
        <f t="shared" si="356"/>
        <v>0.21518103819028056</v>
      </c>
      <c r="R598" s="279">
        <f>IF(H598&gt;0, rate1(1,$L$52,$L$51,$L$54,L598,$L$53,$L$50,P598),"")</f>
        <v>155.20357084681174</v>
      </c>
      <c r="S598" s="325">
        <f t="shared" si="357"/>
        <v>0.66319891165128286</v>
      </c>
      <c r="T598" s="325">
        <f t="shared" si="358"/>
        <v>5.3856437350736364E-2</v>
      </c>
      <c r="U598" s="330">
        <f t="shared" si="359"/>
        <v>1.2732005817618264</v>
      </c>
      <c r="V598" s="338">
        <f t="shared" si="360"/>
        <v>1.2732005817618264</v>
      </c>
      <c r="W598" s="330">
        <f t="shared" si="361"/>
        <v>9.7533680986972016E-5</v>
      </c>
      <c r="X598" s="330">
        <f t="shared" si="362"/>
        <v>-1.6455963335915271</v>
      </c>
      <c r="Y598" s="330">
        <f t="shared" si="377"/>
        <v>12.88153156512872</v>
      </c>
      <c r="Z598" s="110">
        <f>IF(H598&gt;0, rate1(1,$L$52,$L$51,$L$54,U598,$L$53,$L$50,Y598),"")</f>
        <v>169.70925820398915</v>
      </c>
      <c r="AA598" s="338">
        <f t="shared" si="363"/>
        <v>-4.6383048742787372</v>
      </c>
      <c r="AB598" s="338">
        <f t="shared" si="364"/>
        <v>1.7298404957119086E-5</v>
      </c>
      <c r="AC598" s="330">
        <f t="shared" si="365"/>
        <v>5.3856437350736364E-2</v>
      </c>
      <c r="AD598" s="330">
        <f t="shared" si="366"/>
        <v>0.37135764977826824</v>
      </c>
      <c r="AE598" s="330">
        <f t="shared" si="367"/>
        <v>-41919.603723367822</v>
      </c>
      <c r="AF598" s="330">
        <f t="shared" si="368"/>
        <v>683.92951161876306</v>
      </c>
      <c r="AG598" s="330">
        <f t="shared" si="369"/>
        <v>683.3394106628075</v>
      </c>
      <c r="AH598" s="330">
        <f t="shared" si="370"/>
        <v>1.293231816553438</v>
      </c>
      <c r="AI598" s="330">
        <f t="shared" si="371"/>
        <v>347.00514335390824</v>
      </c>
      <c r="AJ598" s="330">
        <f t="shared" si="372"/>
        <v>16.186529375590922</v>
      </c>
      <c r="AK598" s="339">
        <f t="shared" si="373"/>
        <v>220.21961962613963</v>
      </c>
      <c r="AL598" s="44">
        <f t="shared" si="378"/>
        <v>4.6339600487018746</v>
      </c>
    </row>
    <row r="599" spans="2:38" ht="15" x14ac:dyDescent="0.15">
      <c r="B599" s="330">
        <f t="shared" si="344"/>
        <v>683.92951161876306</v>
      </c>
      <c r="C599" s="330">
        <f t="shared" si="345"/>
        <v>683.3394106628075</v>
      </c>
      <c r="D599" s="330">
        <f t="shared" si="346"/>
        <v>1.293231816553438</v>
      </c>
      <c r="E599" s="330">
        <f t="shared" si="375"/>
        <v>134.48453738986524</v>
      </c>
      <c r="F599" s="330">
        <f t="shared" si="347"/>
        <v>134.48453738986524</v>
      </c>
      <c r="G599" s="330">
        <f t="shared" si="348"/>
        <v>85.979306575709444</v>
      </c>
      <c r="H599" s="315">
        <f t="shared" si="349"/>
        <v>0.02</v>
      </c>
      <c r="I599" s="330">
        <f t="shared" si="350"/>
        <v>0.4720807647644506</v>
      </c>
      <c r="J599" s="330">
        <f t="shared" si="374"/>
        <v>80</v>
      </c>
      <c r="K599" s="337">
        <f t="shared" si="351"/>
        <v>1</v>
      </c>
      <c r="L599" s="325">
        <f t="shared" si="352"/>
        <v>1.313231816553438</v>
      </c>
      <c r="M599" s="325">
        <f t="shared" si="353"/>
        <v>1.303231816553438</v>
      </c>
      <c r="N599" s="330">
        <f t="shared" si="354"/>
        <v>1.8424734015620947E-2</v>
      </c>
      <c r="O599" s="330">
        <f t="shared" si="355"/>
        <v>2.0905400142112729E-3</v>
      </c>
      <c r="P599" s="334">
        <f t="shared" si="376"/>
        <v>13.356787346923364</v>
      </c>
      <c r="Q599" s="330">
        <f t="shared" si="356"/>
        <v>4.0306933199038184</v>
      </c>
      <c r="R599" s="279">
        <f>IF(H599&gt;0, rate1(1,$L$52,$L$51,$L$54,L599,$L$53,$L$50,P599),"")</f>
        <v>135.24106974230159</v>
      </c>
      <c r="S599" s="325">
        <f t="shared" si="357"/>
        <v>14.256491964835833</v>
      </c>
      <c r="T599" s="325">
        <f t="shared" si="358"/>
        <v>-1.3898649857363766E-3</v>
      </c>
      <c r="U599" s="330">
        <f t="shared" si="359"/>
        <v>1.293231816553438</v>
      </c>
      <c r="V599" s="338">
        <f t="shared" si="360"/>
        <v>1.293231816553438</v>
      </c>
      <c r="W599" s="330">
        <f t="shared" si="361"/>
        <v>1.0062681337852375E-4</v>
      </c>
      <c r="X599" s="330">
        <f t="shared" si="362"/>
        <v>2.1111371566593107</v>
      </c>
      <c r="Y599" s="330">
        <f t="shared" si="377"/>
        <v>13.152594319799938</v>
      </c>
      <c r="Z599" s="110">
        <f>IF(H599&gt;0, rate1(1,$L$52,$L$51,$L$54,U599,$L$53,$L$50,Y599),"")</f>
        <v>150.27886052837968</v>
      </c>
      <c r="AA599" s="338">
        <f t="shared" si="363"/>
        <v>6.7198576222149811</v>
      </c>
      <c r="AB599" s="338">
        <f t="shared" si="364"/>
        <v>-1.7592538140758233E-5</v>
      </c>
      <c r="AC599" s="330">
        <f t="shared" si="365"/>
        <v>-1.7592538140758233E-5</v>
      </c>
      <c r="AD599" s="330">
        <f t="shared" si="366"/>
        <v>-1136.8456239787356</v>
      </c>
      <c r="AE599" s="330">
        <f t="shared" si="367"/>
        <v>-42245.222221501368</v>
      </c>
      <c r="AF599" s="330">
        <f t="shared" si="368"/>
        <v>683.94795394531684</v>
      </c>
      <c r="AG599" s="330">
        <f t="shared" si="369"/>
        <v>683.33942825534564</v>
      </c>
      <c r="AH599" s="330">
        <f t="shared" si="370"/>
        <v>1.3132659385957737</v>
      </c>
      <c r="AI599" s="330">
        <f t="shared" si="371"/>
        <v>-0.13008280823480889</v>
      </c>
      <c r="AJ599" s="330">
        <f t="shared" si="372"/>
        <v>16.186493241477525</v>
      </c>
      <c r="AK599" s="339">
        <f t="shared" si="373"/>
        <v>220.24811018388712</v>
      </c>
      <c r="AL599" s="44">
        <f t="shared" si="378"/>
        <v>4.6617204601701872</v>
      </c>
    </row>
    <row r="600" spans="2:38" ht="15" x14ac:dyDescent="0.15">
      <c r="B600" s="330">
        <f t="shared" si="344"/>
        <v>683.94795394531684</v>
      </c>
      <c r="C600" s="330">
        <f t="shared" si="345"/>
        <v>683.33942825534564</v>
      </c>
      <c r="D600" s="330">
        <f t="shared" si="346"/>
        <v>1.3132659385957737</v>
      </c>
      <c r="E600" s="330">
        <f t="shared" si="375"/>
        <v>134.48453738986524</v>
      </c>
      <c r="F600" s="330">
        <f t="shared" si="347"/>
        <v>134.48453738986524</v>
      </c>
      <c r="G600" s="330">
        <f t="shared" si="348"/>
        <v>82.117236859359124</v>
      </c>
      <c r="H600" s="315">
        <f t="shared" si="349"/>
        <v>0.02</v>
      </c>
      <c r="I600" s="330">
        <f t="shared" si="350"/>
        <v>0.48682055197696172</v>
      </c>
      <c r="J600" s="330">
        <f t="shared" si="374"/>
        <v>80</v>
      </c>
      <c r="K600" s="337">
        <f t="shared" si="351"/>
        <v>-1</v>
      </c>
      <c r="L600" s="325">
        <f t="shared" si="352"/>
        <v>1.2932659385957737</v>
      </c>
      <c r="M600" s="325">
        <f t="shared" si="353"/>
        <v>1.3032659385957737</v>
      </c>
      <c r="N600" s="330">
        <f t="shared" si="354"/>
        <v>-1.8361966787192152E-2</v>
      </c>
      <c r="O600" s="330">
        <f t="shared" si="355"/>
        <v>2.0905400142112729E-3</v>
      </c>
      <c r="P600" s="334">
        <f t="shared" si="376"/>
        <v>13.221427191048932</v>
      </c>
      <c r="Q600" s="330">
        <f t="shared" si="356"/>
        <v>4.0372939275146962</v>
      </c>
      <c r="R600" s="279">
        <f>IF(H600&gt;0, rate1(1,$L$52,$L$51,$L$54,L600,$L$53,$L$50,P600),"")</f>
        <v>145.24889086174275</v>
      </c>
      <c r="S600" s="325">
        <f t="shared" si="357"/>
        <v>13.295940384107622</v>
      </c>
      <c r="T600" s="325">
        <f t="shared" si="358"/>
        <v>1.4933357037843814E-3</v>
      </c>
      <c r="U600" s="330">
        <f t="shared" si="359"/>
        <v>1.3132659385957737</v>
      </c>
      <c r="V600" s="338">
        <f t="shared" si="360"/>
        <v>1.3132659385957737</v>
      </c>
      <c r="W600" s="330">
        <f t="shared" si="361"/>
        <v>1.0376868639583314E-4</v>
      </c>
      <c r="X600" s="330">
        <f t="shared" si="362"/>
        <v>5.9866373752568336</v>
      </c>
      <c r="Y600" s="330">
        <f t="shared" si="377"/>
        <v>13.425102450389527</v>
      </c>
      <c r="Z600" s="110">
        <f>IF(H600&gt;0, rate1(1,$L$52,$L$51,$L$54,U600,$L$53,$L$50,Y600),"")</f>
        <v>130.13070704148817</v>
      </c>
      <c r="AA600" s="338">
        <f t="shared" si="363"/>
        <v>22.006180895013408</v>
      </c>
      <c r="AB600" s="338">
        <f t="shared" si="364"/>
        <v>-4.9399120627617976E-6</v>
      </c>
      <c r="AC600" s="330">
        <f t="shared" si="365"/>
        <v>1.4933357037843814E-3</v>
      </c>
      <c r="AD600" s="330">
        <f t="shared" si="366"/>
        <v>-13.392835883663935</v>
      </c>
      <c r="AE600" s="330">
        <f t="shared" si="367"/>
        <v>1522558.6867008726</v>
      </c>
      <c r="AF600" s="330">
        <f t="shared" si="368"/>
        <v>683.92809864282583</v>
      </c>
      <c r="AG600" s="330">
        <f t="shared" si="369"/>
        <v>683.33793491964184</v>
      </c>
      <c r="AH600" s="330">
        <f t="shared" si="370"/>
        <v>1.2933005932751296</v>
      </c>
      <c r="AI600" s="330">
        <f t="shared" si="371"/>
        <v>10.28121932583867</v>
      </c>
      <c r="AJ600" s="330">
        <f t="shared" si="372"/>
        <v>16.189349135734702</v>
      </c>
      <c r="AK600" s="339">
        <f t="shared" si="373"/>
        <v>220.24809899945748</v>
      </c>
      <c r="AL600" s="44">
        <f t="shared" si="378"/>
        <v>4.6617100535455283</v>
      </c>
    </row>
    <row r="601" spans="2:38" ht="15" x14ac:dyDescent="0.15">
      <c r="B601" s="330">
        <f t="shared" si="344"/>
        <v>683.92809864282583</v>
      </c>
      <c r="C601" s="330">
        <f t="shared" si="345"/>
        <v>683.33793491964184</v>
      </c>
      <c r="D601" s="330">
        <f t="shared" si="346"/>
        <v>1.2933005932751296</v>
      </c>
      <c r="E601" s="330">
        <f t="shared" si="375"/>
        <v>134.48453738986524</v>
      </c>
      <c r="F601" s="330">
        <f t="shared" si="347"/>
        <v>134.48453738986524</v>
      </c>
      <c r="G601" s="330">
        <f t="shared" si="348"/>
        <v>78.3720484934653</v>
      </c>
      <c r="H601" s="315">
        <f t="shared" si="349"/>
        <v>0.02</v>
      </c>
      <c r="I601" s="330">
        <f t="shared" si="350"/>
        <v>0.4721309785471931</v>
      </c>
      <c r="J601" s="330">
        <f t="shared" si="374"/>
        <v>80</v>
      </c>
      <c r="K601" s="337">
        <f t="shared" si="351"/>
        <v>-1</v>
      </c>
      <c r="L601" s="325">
        <f t="shared" si="352"/>
        <v>1.2733005932751296</v>
      </c>
      <c r="M601" s="325">
        <f t="shared" si="353"/>
        <v>1.2833005932751296</v>
      </c>
      <c r="N601" s="330">
        <f t="shared" si="354"/>
        <v>-1.8083293795738253E-2</v>
      </c>
      <c r="O601" s="330">
        <f t="shared" si="355"/>
        <v>2.0905400142112729E-3</v>
      </c>
      <c r="P601" s="334">
        <f t="shared" si="376"/>
        <v>12.950903623928019</v>
      </c>
      <c r="Q601" s="330">
        <f t="shared" si="356"/>
        <v>0.2339381998634309</v>
      </c>
      <c r="R601" s="279">
        <f>IF(H601&gt;0, rate1(1,$L$52,$L$51,$L$54,L601,$L$53,$L$50,P601),"")</f>
        <v>164.79297255192589</v>
      </c>
      <c r="S601" s="325">
        <f t="shared" si="357"/>
        <v>0.67905346782807496</v>
      </c>
      <c r="T601" s="325">
        <f t="shared" si="358"/>
        <v>-5.6343633543456929E-2</v>
      </c>
      <c r="U601" s="330">
        <f t="shared" si="359"/>
        <v>1.2933005932751296</v>
      </c>
      <c r="V601" s="338">
        <f t="shared" si="360"/>
        <v>1.2933005932751296</v>
      </c>
      <c r="W601" s="330">
        <f t="shared" si="361"/>
        <v>1.0063751674338484E-4</v>
      </c>
      <c r="X601" s="330">
        <f t="shared" si="362"/>
        <v>2.1242383696774709</v>
      </c>
      <c r="Y601" s="330">
        <f t="shared" si="377"/>
        <v>13.153527437014864</v>
      </c>
      <c r="Z601" s="110">
        <f>IF(H601&gt;0, rate1(1,$L$52,$L$51,$L$54,U601,$L$53,$L$50,Y601),"")</f>
        <v>150.21093653659534</v>
      </c>
      <c r="AA601" s="338">
        <f t="shared" si="363"/>
        <v>6.7646169682487587</v>
      </c>
      <c r="AB601" s="338">
        <f t="shared" si="364"/>
        <v>-1.7457797681561774E-5</v>
      </c>
      <c r="AC601" s="330">
        <f t="shared" si="365"/>
        <v>-1.7457797681561774E-5</v>
      </c>
      <c r="AD601" s="330">
        <f t="shared" si="366"/>
        <v>1145.619875130252</v>
      </c>
      <c r="AE601" s="330">
        <f t="shared" si="367"/>
        <v>1570607.8480087654</v>
      </c>
      <c r="AF601" s="330">
        <f t="shared" si="368"/>
        <v>683.91003280682776</v>
      </c>
      <c r="AG601" s="330">
        <f t="shared" si="369"/>
        <v>683.33795237743948</v>
      </c>
      <c r="AH601" s="330">
        <f t="shared" si="370"/>
        <v>1.2733323334001077</v>
      </c>
      <c r="AI601" s="330">
        <f t="shared" si="371"/>
        <v>-0.10593775578664838</v>
      </c>
      <c r="AJ601" s="330">
        <f t="shared" si="372"/>
        <v>16.189319708580317</v>
      </c>
      <c r="AK601" s="339">
        <f t="shared" si="373"/>
        <v>220.24894326478005</v>
      </c>
      <c r="AL601" s="44">
        <f t="shared" si="378"/>
        <v>4.6625325510915951</v>
      </c>
    </row>
    <row r="602" spans="2:38" ht="15" x14ac:dyDescent="0.15">
      <c r="B602" s="330">
        <f t="shared" si="344"/>
        <v>683.91003280682776</v>
      </c>
      <c r="C602" s="330">
        <f t="shared" si="345"/>
        <v>683.33795237743948</v>
      </c>
      <c r="D602" s="330">
        <f t="shared" si="346"/>
        <v>1.2733323334001077</v>
      </c>
      <c r="E602" s="330">
        <f t="shared" si="375"/>
        <v>134.48453738986524</v>
      </c>
      <c r="F602" s="330">
        <f t="shared" si="347"/>
        <v>134.48453738986524</v>
      </c>
      <c r="G602" s="330">
        <f t="shared" si="348"/>
        <v>82.129236731712012</v>
      </c>
      <c r="H602" s="315">
        <f t="shared" si="349"/>
        <v>0.02</v>
      </c>
      <c r="I602" s="330">
        <f t="shared" si="350"/>
        <v>0.45766434351062346</v>
      </c>
      <c r="J602" s="330">
        <f t="shared" si="374"/>
        <v>80</v>
      </c>
      <c r="K602" s="337">
        <f t="shared" si="351"/>
        <v>1</v>
      </c>
      <c r="L602" s="325">
        <f t="shared" si="352"/>
        <v>1.2933323334001077</v>
      </c>
      <c r="M602" s="325">
        <f t="shared" si="353"/>
        <v>1.2833323334001077</v>
      </c>
      <c r="N602" s="330">
        <f t="shared" si="354"/>
        <v>1.8140786531295916E-2</v>
      </c>
      <c r="O602" s="330">
        <f t="shared" si="355"/>
        <v>2.0905400142112729E-3</v>
      </c>
      <c r="P602" s="334">
        <f t="shared" si="376"/>
        <v>13.086460205502391</v>
      </c>
      <c r="Q602" s="330">
        <f t="shared" si="356"/>
        <v>0.2398916722445108</v>
      </c>
      <c r="R602" s="279">
        <f>IF(H602&gt;0, rate1(1,$L$52,$L$51,$L$54,L602,$L$53,$L$50,P602),"")</f>
        <v>155.07461634968288</v>
      </c>
      <c r="S602" s="325">
        <f t="shared" si="357"/>
        <v>0.73997316740886521</v>
      </c>
      <c r="T602" s="325">
        <f t="shared" si="358"/>
        <v>6.9765055977205323E-2</v>
      </c>
      <c r="U602" s="330">
        <f t="shared" si="359"/>
        <v>1.2733323334001077</v>
      </c>
      <c r="V602" s="338">
        <f t="shared" si="360"/>
        <v>1.2733323334001077</v>
      </c>
      <c r="W602" s="330">
        <f t="shared" si="361"/>
        <v>9.7553867730582056E-5</v>
      </c>
      <c r="X602" s="330">
        <f t="shared" si="362"/>
        <v>-1.6212693198473858</v>
      </c>
      <c r="Y602" s="330">
        <f t="shared" si="377"/>
        <v>12.883309803725385</v>
      </c>
      <c r="Z602" s="110">
        <f>IF(H602&gt;0, rate1(1,$L$52,$L$51,$L$54,U602,$L$53,$L$50,Y602),"")</f>
        <v>169.58371503066769</v>
      </c>
      <c r="AA602" s="338">
        <f t="shared" si="363"/>
        <v>-4.5731193387092413</v>
      </c>
      <c r="AB602" s="338">
        <f t="shared" si="364"/>
        <v>1.7504356501573847E-5</v>
      </c>
      <c r="AC602" s="330">
        <f t="shared" si="365"/>
        <v>6.9765055977205323E-2</v>
      </c>
      <c r="AD602" s="330">
        <f t="shared" si="366"/>
        <v>0.28667647033114541</v>
      </c>
      <c r="AE602" s="330">
        <f t="shared" si="367"/>
        <v>-32842.226214354814</v>
      </c>
      <c r="AF602" s="330">
        <f t="shared" si="368"/>
        <v>683.85840853738182</v>
      </c>
      <c r="AG602" s="330">
        <f t="shared" si="369"/>
        <v>683.26818732146228</v>
      </c>
      <c r="AH602" s="330">
        <f t="shared" si="370"/>
        <v>1.2933635873014224</v>
      </c>
      <c r="AI602" s="330">
        <f t="shared" si="371"/>
        <v>449.88056472046839</v>
      </c>
      <c r="AJ602" s="330">
        <f t="shared" si="372"/>
        <v>16.31428653211378</v>
      </c>
      <c r="AK602" s="339">
        <f t="shared" si="373"/>
        <v>220.24893496222111</v>
      </c>
      <c r="AL602" s="44">
        <f t="shared" si="378"/>
        <v>4.662524076071132</v>
      </c>
    </row>
    <row r="603" spans="2:38" ht="15" x14ac:dyDescent="0.15">
      <c r="B603" s="330">
        <f t="shared" si="344"/>
        <v>683.85840853738182</v>
      </c>
      <c r="C603" s="330">
        <f t="shared" si="345"/>
        <v>683.26818732146228</v>
      </c>
      <c r="D603" s="330">
        <f t="shared" si="346"/>
        <v>1.2933635873014224</v>
      </c>
      <c r="E603" s="330">
        <f t="shared" si="375"/>
        <v>134.48453738986524</v>
      </c>
      <c r="F603" s="330">
        <f t="shared" si="347"/>
        <v>134.48453738986524</v>
      </c>
      <c r="G603" s="330">
        <f t="shared" si="348"/>
        <v>86.005193908491449</v>
      </c>
      <c r="H603" s="315">
        <f t="shared" si="349"/>
        <v>0.02</v>
      </c>
      <c r="I603" s="330">
        <f t="shared" si="350"/>
        <v>0.47217697273563319</v>
      </c>
      <c r="J603" s="330">
        <f t="shared" si="374"/>
        <v>80</v>
      </c>
      <c r="K603" s="337">
        <f t="shared" si="351"/>
        <v>1</v>
      </c>
      <c r="L603" s="325">
        <f t="shared" si="352"/>
        <v>1.3133635873014224</v>
      </c>
      <c r="M603" s="325">
        <f t="shared" si="353"/>
        <v>1.3033635873014224</v>
      </c>
      <c r="N603" s="330">
        <f t="shared" si="354"/>
        <v>1.8426614422886622E-2</v>
      </c>
      <c r="O603" s="330">
        <f t="shared" si="355"/>
        <v>2.0905400142112729E-3</v>
      </c>
      <c r="P603" s="334">
        <f t="shared" si="376"/>
        <v>13.358582008858585</v>
      </c>
      <c r="Q603" s="330">
        <f t="shared" si="356"/>
        <v>4.0561851168059206</v>
      </c>
      <c r="R603" s="279">
        <f>IF(H603&gt;0, rate1(1,$L$52,$L$51,$L$54,L603,$L$53,$L$50,P603),"")</f>
        <v>135.10733325981423</v>
      </c>
      <c r="S603" s="325">
        <f t="shared" si="357"/>
        <v>14.360857095160149</v>
      </c>
      <c r="T603" s="325">
        <f t="shared" si="358"/>
        <v>-1.3791491288056286E-3</v>
      </c>
      <c r="U603" s="330">
        <f t="shared" si="359"/>
        <v>1.2933635873014224</v>
      </c>
      <c r="V603" s="338">
        <f t="shared" si="360"/>
        <v>1.2933635873014224</v>
      </c>
      <c r="W603" s="330">
        <f t="shared" si="361"/>
        <v>1.0064732067749382E-4</v>
      </c>
      <c r="X603" s="330">
        <f t="shared" si="362"/>
        <v>2.1362392651647895</v>
      </c>
      <c r="Y603" s="330">
        <f t="shared" si="377"/>
        <v>13.154382112973535</v>
      </c>
      <c r="Z603" s="110">
        <f>IF(H603&gt;0, rate1(1,$L$52,$L$51,$L$54,U603,$L$53,$L$50,Y603),"")</f>
        <v>150.14871615066022</v>
      </c>
      <c r="AA603" s="338">
        <f t="shared" si="363"/>
        <v>6.805652744274636</v>
      </c>
      <c r="AB603" s="338">
        <f t="shared" si="364"/>
        <v>-1.733609037790785E-5</v>
      </c>
      <c r="AC603" s="330">
        <f t="shared" si="365"/>
        <v>-1.733609037790785E-5</v>
      </c>
      <c r="AD603" s="330">
        <f t="shared" si="366"/>
        <v>-1153.6626519602648</v>
      </c>
      <c r="AE603" s="330">
        <f t="shared" si="367"/>
        <v>-33089.23446681822</v>
      </c>
      <c r="AF603" s="330">
        <f t="shared" si="368"/>
        <v>683.87685248789512</v>
      </c>
      <c r="AG603" s="330">
        <f t="shared" si="369"/>
        <v>683.2682046575527</v>
      </c>
      <c r="AH603" s="330">
        <f t="shared" si="370"/>
        <v>1.3133977282177063</v>
      </c>
      <c r="AI603" s="330">
        <f t="shared" si="371"/>
        <v>-0.12831346722364942</v>
      </c>
      <c r="AJ603" s="330">
        <f t="shared" si="372"/>
        <v>16.314250889483997</v>
      </c>
      <c r="AK603" s="339">
        <f t="shared" si="373"/>
        <v>220.28588330962205</v>
      </c>
      <c r="AL603" s="44">
        <f t="shared" si="378"/>
        <v>4.6985145212487698</v>
      </c>
    </row>
    <row r="604" spans="2:38" ht="15" x14ac:dyDescent="0.15">
      <c r="B604" s="330">
        <f t="shared" si="344"/>
        <v>683.87685248789512</v>
      </c>
      <c r="C604" s="330">
        <f t="shared" si="345"/>
        <v>683.2682046575527</v>
      </c>
      <c r="D604" s="330">
        <f t="shared" si="346"/>
        <v>1.3133977282177063</v>
      </c>
      <c r="E604" s="330">
        <f t="shared" si="375"/>
        <v>134.48453738986524</v>
      </c>
      <c r="F604" s="330">
        <f t="shared" si="347"/>
        <v>134.48453738986524</v>
      </c>
      <c r="G604" s="330">
        <f t="shared" si="348"/>
        <v>82.142346735056236</v>
      </c>
      <c r="H604" s="315">
        <f t="shared" si="349"/>
        <v>0.02</v>
      </c>
      <c r="I604" s="330">
        <f t="shared" si="350"/>
        <v>0.48691826427393609</v>
      </c>
      <c r="J604" s="330">
        <f t="shared" si="374"/>
        <v>80</v>
      </c>
      <c r="K604" s="337">
        <f t="shared" si="351"/>
        <v>-1</v>
      </c>
      <c r="L604" s="325">
        <f t="shared" si="352"/>
        <v>1.2933977282177063</v>
      </c>
      <c r="M604" s="325">
        <f t="shared" si="353"/>
        <v>1.3033977282177063</v>
      </c>
      <c r="N604" s="330">
        <f t="shared" si="354"/>
        <v>-1.83638061256024E-2</v>
      </c>
      <c r="O604" s="330">
        <f t="shared" si="355"/>
        <v>2.0905400142112729E-3</v>
      </c>
      <c r="P604" s="334">
        <f t="shared" si="376"/>
        <v>13.223217539554851</v>
      </c>
      <c r="Q604" s="330">
        <f t="shared" si="356"/>
        <v>4.0627907110841477</v>
      </c>
      <c r="R604" s="279">
        <f>IF(H604&gt;0, rate1(1,$L$52,$L$51,$L$54,L604,$L$53,$L$50,P604),"")</f>
        <v>145.11753269853347</v>
      </c>
      <c r="S604" s="325">
        <f t="shared" si="357"/>
        <v>13.392019725811414</v>
      </c>
      <c r="T604" s="325">
        <f t="shared" si="358"/>
        <v>1.4819058177701506E-3</v>
      </c>
      <c r="U604" s="330">
        <f t="shared" si="359"/>
        <v>1.3133977282177063</v>
      </c>
      <c r="V604" s="338">
        <f t="shared" si="360"/>
        <v>1.3133977282177063</v>
      </c>
      <c r="W604" s="330">
        <f t="shared" si="361"/>
        <v>1.0378951435163764E-4</v>
      </c>
      <c r="X604" s="330">
        <f t="shared" si="362"/>
        <v>6.0125269152487419</v>
      </c>
      <c r="Y604" s="330">
        <f t="shared" si="377"/>
        <v>13.426899703516892</v>
      </c>
      <c r="Z604" s="110">
        <f>IF(H604&gt;0, rate1(1,$L$52,$L$51,$L$54,U604,$L$53,$L$50,Y604),"")</f>
        <v>129.99571690208751</v>
      </c>
      <c r="AA604" s="338">
        <f t="shared" si="363"/>
        <v>22.124298304475239</v>
      </c>
      <c r="AB604" s="338">
        <f t="shared" si="364"/>
        <v>-4.9132763065388801E-6</v>
      </c>
      <c r="AC604" s="330">
        <f t="shared" si="365"/>
        <v>1.4819058177701506E-3</v>
      </c>
      <c r="AD604" s="330">
        <f t="shared" si="366"/>
        <v>-13.496134342798079</v>
      </c>
      <c r="AE604" s="330">
        <f t="shared" si="367"/>
        <v>1556998.6137124437</v>
      </c>
      <c r="AF604" s="330">
        <f t="shared" si="368"/>
        <v>683.85700677595173</v>
      </c>
      <c r="AG604" s="330">
        <f t="shared" si="369"/>
        <v>683.26672275173496</v>
      </c>
      <c r="AH604" s="330">
        <f t="shared" si="370"/>
        <v>1.293432402011413</v>
      </c>
      <c r="AI604" s="330">
        <f t="shared" si="371"/>
        <v>10.211762770585793</v>
      </c>
      <c r="AJ604" s="330">
        <f t="shared" si="372"/>
        <v>16.317087490253606</v>
      </c>
      <c r="AK604" s="339">
        <f t="shared" si="373"/>
        <v>220.28587227399743</v>
      </c>
      <c r="AL604" s="44">
        <f t="shared" si="378"/>
        <v>4.6985042561713914</v>
      </c>
    </row>
    <row r="605" spans="2:38" ht="15" x14ac:dyDescent="0.15">
      <c r="B605" s="330">
        <f t="shared" si="344"/>
        <v>683.85700677595173</v>
      </c>
      <c r="C605" s="330">
        <f t="shared" si="345"/>
        <v>683.26672275173496</v>
      </c>
      <c r="D605" s="330">
        <f t="shared" si="346"/>
        <v>1.293432402011413</v>
      </c>
      <c r="E605" s="330">
        <f t="shared" si="375"/>
        <v>134.48453738986524</v>
      </c>
      <c r="F605" s="330">
        <f t="shared" si="347"/>
        <v>134.48453738986524</v>
      </c>
      <c r="G605" s="330">
        <f t="shared" si="348"/>
        <v>78.396392589285469</v>
      </c>
      <c r="H605" s="315">
        <f t="shared" si="349"/>
        <v>0.02</v>
      </c>
      <c r="I605" s="330">
        <f t="shared" si="350"/>
        <v>0.47222721937341705</v>
      </c>
      <c r="J605" s="330">
        <f t="shared" si="374"/>
        <v>80</v>
      </c>
      <c r="K605" s="337">
        <f t="shared" si="351"/>
        <v>-1</v>
      </c>
      <c r="L605" s="325">
        <f t="shared" si="352"/>
        <v>1.2734324020114129</v>
      </c>
      <c r="M605" s="325">
        <f t="shared" si="353"/>
        <v>1.283432402011413</v>
      </c>
      <c r="N605" s="330">
        <f t="shared" si="354"/>
        <v>-1.8085133717594015E-2</v>
      </c>
      <c r="O605" s="330">
        <f t="shared" si="355"/>
        <v>2.0905400142112729E-3</v>
      </c>
      <c r="P605" s="334">
        <f t="shared" si="376"/>
        <v>12.952684987029784</v>
      </c>
      <c r="Q605" s="330">
        <f t="shared" si="356"/>
        <v>0.25866339748564826</v>
      </c>
      <c r="R605" s="279">
        <f>IF(H605&gt;0, rate1(1,$L$52,$L$51,$L$54,L605,$L$53,$L$50,P605),"")</f>
        <v>164.666224498925</v>
      </c>
      <c r="S605" s="325">
        <f t="shared" si="357"/>
        <v>0.75140133959436617</v>
      </c>
      <c r="T605" s="325">
        <f t="shared" si="358"/>
        <v>-7.2748315248701817E-2</v>
      </c>
      <c r="U605" s="330">
        <f t="shared" si="359"/>
        <v>1.293432402011413</v>
      </c>
      <c r="V605" s="338">
        <f t="shared" si="360"/>
        <v>1.293432402011413</v>
      </c>
      <c r="W605" s="330">
        <f t="shared" si="361"/>
        <v>1.0065803104630788E-4</v>
      </c>
      <c r="X605" s="330">
        <f t="shared" si="362"/>
        <v>2.1493503862963621</v>
      </c>
      <c r="Y605" s="330">
        <f t="shared" si="377"/>
        <v>13.155315777364812</v>
      </c>
      <c r="Z605" s="110">
        <f>IF(H605&gt;0, rate1(1,$L$52,$L$51,$L$54,U605,$L$53,$L$50,Y605),"")</f>
        <v>150.0807384863738</v>
      </c>
      <c r="AA605" s="338">
        <f t="shared" si="363"/>
        <v>6.8505237628845057</v>
      </c>
      <c r="AB605" s="338">
        <f t="shared" si="364"/>
        <v>-1.7204960637008007E-5</v>
      </c>
      <c r="AC605" s="330">
        <f t="shared" si="365"/>
        <v>-1.7204960637008007E-5</v>
      </c>
      <c r="AD605" s="330">
        <f t="shared" si="366"/>
        <v>1162.4554349156626</v>
      </c>
      <c r="AE605" s="330">
        <f t="shared" si="367"/>
        <v>1605722.5112302445</v>
      </c>
      <c r="AF605" s="330">
        <f t="shared" si="368"/>
        <v>683.83893884719475</v>
      </c>
      <c r="AG605" s="330">
        <f t="shared" si="369"/>
        <v>683.26673995669557</v>
      </c>
      <c r="AH605" s="330">
        <f t="shared" si="370"/>
        <v>1.2734641615025606</v>
      </c>
      <c r="AI605" s="330">
        <f t="shared" si="371"/>
        <v>-0.10448384718458353</v>
      </c>
      <c r="AJ605" s="330">
        <f t="shared" si="372"/>
        <v>16.31705846696272</v>
      </c>
      <c r="AK605" s="339">
        <f t="shared" si="373"/>
        <v>220.28671109215571</v>
      </c>
      <c r="AL605" s="44">
        <f t="shared" si="378"/>
        <v>4.6993211971930382</v>
      </c>
    </row>
    <row r="606" spans="2:38" ht="15" x14ac:dyDescent="0.15">
      <c r="B606" s="330">
        <f t="shared" si="344"/>
        <v>683.83893884719475</v>
      </c>
      <c r="C606" s="330">
        <f t="shared" si="345"/>
        <v>683.26673995669557</v>
      </c>
      <c r="D606" s="330">
        <f t="shared" si="346"/>
        <v>1.2734641615025606</v>
      </c>
      <c r="E606" s="330">
        <f t="shared" si="375"/>
        <v>134.48453738986524</v>
      </c>
      <c r="F606" s="330">
        <f t="shared" si="347"/>
        <v>134.48453738986524</v>
      </c>
      <c r="G606" s="330">
        <f t="shared" si="348"/>
        <v>82.15435638645404</v>
      </c>
      <c r="H606" s="315">
        <f t="shared" si="349"/>
        <v>0.02</v>
      </c>
      <c r="I606" s="330">
        <f t="shared" si="350"/>
        <v>0.4577591123993443</v>
      </c>
      <c r="J606" s="330">
        <f t="shared" si="374"/>
        <v>80</v>
      </c>
      <c r="K606" s="337">
        <f t="shared" si="351"/>
        <v>1</v>
      </c>
      <c r="L606" s="325">
        <f t="shared" si="352"/>
        <v>1.2934641615025606</v>
      </c>
      <c r="M606" s="325">
        <f t="shared" si="353"/>
        <v>1.2834641615025606</v>
      </c>
      <c r="N606" s="330">
        <f t="shared" si="354"/>
        <v>1.8142667441352511E-2</v>
      </c>
      <c r="O606" s="330">
        <f t="shared" si="355"/>
        <v>2.0905400142112729E-3</v>
      </c>
      <c r="P606" s="334">
        <f t="shared" si="376"/>
        <v>13.088246479878508</v>
      </c>
      <c r="Q606" s="330">
        <f t="shared" si="356"/>
        <v>0.26462172621994284</v>
      </c>
      <c r="R606" s="279">
        <f>IF(H606&gt;0, rate1(1,$L$52,$L$51,$L$54,L606,$L$53,$L$50,P606),"")</f>
        <v>154.94555645746962</v>
      </c>
      <c r="S606" s="325">
        <f t="shared" si="357"/>
        <v>0.81693572337357656</v>
      </c>
      <c r="T606" s="325">
        <f t="shared" si="358"/>
        <v>9.9105449603234086E-2</v>
      </c>
      <c r="U606" s="330">
        <f t="shared" si="359"/>
        <v>1.2734641615025606</v>
      </c>
      <c r="V606" s="338">
        <f t="shared" si="360"/>
        <v>1.2734641615025606</v>
      </c>
      <c r="W606" s="330">
        <f t="shared" si="361"/>
        <v>9.7574068281813808E-5</v>
      </c>
      <c r="X606" s="330">
        <f t="shared" si="362"/>
        <v>-1.5969231483965558</v>
      </c>
      <c r="Y606" s="330">
        <f t="shared" si="377"/>
        <v>12.885089135859939</v>
      </c>
      <c r="Z606" s="110">
        <f>IF(H606&gt;0, rate1(1,$L$52,$L$51,$L$54,U606,$L$53,$L$50,Y606),"")</f>
        <v>169.45806958804457</v>
      </c>
      <c r="AA606" s="338">
        <f t="shared" si="363"/>
        <v>-4.5077858599120093</v>
      </c>
      <c r="AB606" s="338">
        <f t="shared" si="364"/>
        <v>1.771566120462291E-5</v>
      </c>
      <c r="AC606" s="330">
        <f t="shared" si="365"/>
        <v>9.9105449603234086E-2</v>
      </c>
      <c r="AD606" s="330">
        <f t="shared" si="366"/>
        <v>0.20180524966154176</v>
      </c>
      <c r="AE606" s="330">
        <f t="shared" si="367"/>
        <v>-23458.960926357144</v>
      </c>
      <c r="AF606" s="330">
        <f t="shared" si="368"/>
        <v>683.75797606503284</v>
      </c>
      <c r="AG606" s="330">
        <f t="shared" si="369"/>
        <v>683.16763450709232</v>
      </c>
      <c r="AH606" s="330">
        <f t="shared" si="370"/>
        <v>1.2934954345230916</v>
      </c>
      <c r="AI606" s="330">
        <f t="shared" si="371"/>
        <v>639.61466123384525</v>
      </c>
      <c r="AJ606" s="330">
        <f t="shared" si="372"/>
        <v>16.494729206194343</v>
      </c>
      <c r="AK606" s="339">
        <f t="shared" si="373"/>
        <v>220.28670290099902</v>
      </c>
      <c r="AL606" s="44">
        <f t="shared" si="378"/>
        <v>4.6993128384852634</v>
      </c>
    </row>
    <row r="607" spans="2:38" ht="15" x14ac:dyDescent="0.15">
      <c r="B607" s="330">
        <f t="shared" si="344"/>
        <v>683.75797606503284</v>
      </c>
      <c r="C607" s="330">
        <f t="shared" si="345"/>
        <v>683.16763450709232</v>
      </c>
      <c r="D607" s="330">
        <f t="shared" si="346"/>
        <v>1.2934954345230916</v>
      </c>
      <c r="E607" s="330">
        <f t="shared" si="375"/>
        <v>134.48453738986524</v>
      </c>
      <c r="F607" s="330">
        <f t="shared" si="347"/>
        <v>134.48453738986524</v>
      </c>
      <c r="G607" s="330">
        <f t="shared" si="348"/>
        <v>84.092158472060049</v>
      </c>
      <c r="H607" s="315">
        <f t="shared" si="349"/>
        <v>0.01</v>
      </c>
      <c r="I607" s="330">
        <f t="shared" si="350"/>
        <v>0.4722732463524153</v>
      </c>
      <c r="J607" s="330">
        <f t="shared" si="374"/>
        <v>80</v>
      </c>
      <c r="K607" s="337">
        <f t="shared" si="351"/>
        <v>1</v>
      </c>
      <c r="L607" s="325">
        <f t="shared" si="352"/>
        <v>1.3034954345230916</v>
      </c>
      <c r="M607" s="325">
        <f t="shared" si="353"/>
        <v>1.2984954345230917</v>
      </c>
      <c r="N607" s="330">
        <f t="shared" si="354"/>
        <v>9.246938551489059E-3</v>
      </c>
      <c r="O607" s="330">
        <f t="shared" si="355"/>
        <v>2.0905400142112729E-3</v>
      </c>
      <c r="P607" s="334">
        <f t="shared" si="376"/>
        <v>13.258077808500946</v>
      </c>
      <c r="Q607" s="330">
        <f t="shared" si="356"/>
        <v>3.1178317503413666</v>
      </c>
      <c r="R607" s="279">
        <f>IF(H607&gt;0, rate1(1,$L$52,$L$51,$L$54,L607,$L$53,$L$50,P607),"")</f>
        <v>142.55445896387565</v>
      </c>
      <c r="S607" s="325">
        <f t="shared" si="357"/>
        <v>10.461967933748683</v>
      </c>
      <c r="T607" s="325">
        <f t="shared" si="358"/>
        <v>-9.7727434887063354E-4</v>
      </c>
      <c r="U607" s="330">
        <f t="shared" si="359"/>
        <v>1.2934954345230916</v>
      </c>
      <c r="V607" s="338">
        <f t="shared" si="360"/>
        <v>1.2934954345230916</v>
      </c>
      <c r="W607" s="330">
        <f t="shared" si="361"/>
        <v>1.0066784196927081E-4</v>
      </c>
      <c r="X607" s="330">
        <f t="shared" si="362"/>
        <v>2.1613610616722809</v>
      </c>
      <c r="Y607" s="330">
        <f t="shared" si="377"/>
        <v>13.156171004590311</v>
      </c>
      <c r="Z607" s="110">
        <f>IF(H607&gt;0, rate1(1,$L$52,$L$51,$L$54,U607,$L$53,$L$50,Y607),"")</f>
        <v>150.01846528314067</v>
      </c>
      <c r="AA607" s="338">
        <f t="shared" si="363"/>
        <v>6.8916643932645512</v>
      </c>
      <c r="AB607" s="338">
        <f t="shared" si="364"/>
        <v>-1.7086486135285637E-5</v>
      </c>
      <c r="AC607" s="330">
        <f t="shared" si="365"/>
        <v>-1.7086486135285637E-5</v>
      </c>
      <c r="AD607" s="330">
        <f t="shared" si="366"/>
        <v>-585.25784183026394</v>
      </c>
      <c r="AE607" s="330">
        <f t="shared" si="367"/>
        <v>-11816.920345894743</v>
      </c>
      <c r="AF607" s="330">
        <f t="shared" si="368"/>
        <v>683.76724009007046</v>
      </c>
      <c r="AG607" s="330">
        <f t="shared" si="369"/>
        <v>683.1676515935784</v>
      </c>
      <c r="AH607" s="330">
        <f t="shared" si="370"/>
        <v>1.303586540262035</v>
      </c>
      <c r="AI607" s="330">
        <f t="shared" si="371"/>
        <v>-0.11985935942989674</v>
      </c>
      <c r="AJ607" s="330">
        <f t="shared" si="372"/>
        <v>16.494695911927835</v>
      </c>
      <c r="AK607" s="339">
        <f t="shared" si="373"/>
        <v>220.33925003182802</v>
      </c>
      <c r="AL607" s="44">
        <f t="shared" si="378"/>
        <v>4.750482011383971</v>
      </c>
    </row>
    <row r="608" spans="2:38" ht="15" x14ac:dyDescent="0.15">
      <c r="B608" s="330">
        <f t="shared" ref="B608:B641" si="379">IF(H608&gt;0, AF607,"")</f>
        <v>683.76724009007046</v>
      </c>
      <c r="C608" s="330">
        <f t="shared" ref="C608:C641" si="380">IF(H608&gt;0, AG607,"")</f>
        <v>683.1676515935784</v>
      </c>
      <c r="D608" s="330">
        <f t="shared" ref="D608:D641" si="381">IF(H608&gt;0, AH607,"")</f>
        <v>1.303586540262035</v>
      </c>
      <c r="E608" s="330">
        <f t="shared" si="375"/>
        <v>134.48453738986524</v>
      </c>
      <c r="F608" s="330">
        <f t="shared" ref="F608:F641" si="382">IF(H608&gt;0, (E608+E607)/2,"")</f>
        <v>134.48453738986524</v>
      </c>
      <c r="G608" s="330">
        <f t="shared" ref="G608:G641" si="383">IF(H608&gt;0, F608*$S$53*$C$55*(B608-C608+N608)^1.5,"")</f>
        <v>80.286977024324756</v>
      </c>
      <c r="H608" s="315">
        <f t="shared" ref="H608:H641" si="384">dv(S607)</f>
        <v>0.02</v>
      </c>
      <c r="I608" s="330">
        <f t="shared" ref="I608:I641" si="385">IF(H608&gt;0, (B608-C608)*B$19,"")</f>
        <v>0.47967079719364847</v>
      </c>
      <c r="J608" s="330">
        <f t="shared" si="374"/>
        <v>80</v>
      </c>
      <c r="K608" s="337">
        <f t="shared" ref="K608:K641" si="386">IF(H608&gt;0, IF((1-S607-0.015)&gt;0,1,-1),"")</f>
        <v>-1</v>
      </c>
      <c r="L608" s="325">
        <f t="shared" ref="L608:L641" si="387">IF(H608&gt;0, D608+K608*H608,"")</f>
        <v>1.283586540262035</v>
      </c>
      <c r="M608" s="325">
        <f t="shared" ref="M608:M641" si="388">IF(H608&gt;0, (D608+L608)/2,"")</f>
        <v>1.293586540262035</v>
      </c>
      <c r="N608" s="330">
        <f t="shared" ref="N608:N641" si="389">IF(H608&gt;0, 2*($P$53*M608/$S$52/$S$51)^2-(B608-C608)*2,"")</f>
        <v>-1.822686933478046E-2</v>
      </c>
      <c r="O608" s="330">
        <f t="shared" ref="O608:O641" si="390">IF(wh(B607,$F$51,$F$52,$F$53)&gt;0,wh(B607,$F$51,$F$52,$F$53),O607)</f>
        <v>2.0905400142112729E-3</v>
      </c>
      <c r="P608" s="334">
        <f t="shared" si="376"/>
        <v>13.090099789731683</v>
      </c>
      <c r="Q608" s="330">
        <f t="shared" ref="Q608:Q641" si="391">IF(H608&gt;0, M608/$S$54*(B608-C608+N608/2)*E608-J608,"")</f>
        <v>2.1787230837115743</v>
      </c>
      <c r="R608" s="279">
        <f>IF(H608&gt;0, rate1(1,$L$52,$L$51,$L$54,L608,$L$53,$L$50,P608),"")</f>
        <v>154.81162554070832</v>
      </c>
      <c r="S608" s="325">
        <f t="shared" ref="S608:S641" si="392">IF(H608&gt;0, Q608/O608/R608,"")</f>
        <v>6.7319360132411594</v>
      </c>
      <c r="T608" s="325">
        <f t="shared" ref="T608:T641" si="393">IF(H608&gt;0, N608/(1-S608),"")</f>
        <v>3.1798801125265809E-3</v>
      </c>
      <c r="U608" s="330">
        <f t="shared" ref="U608:U641" si="394">L608-K608*H608</f>
        <v>1.303586540262035</v>
      </c>
      <c r="V608" s="338">
        <f t="shared" ref="V608:V641" si="395">IF(H608&gt;0, (D608+U608)/2,"")</f>
        <v>1.303586540262035</v>
      </c>
      <c r="W608" s="330">
        <f t="shared" ref="W608:W641" si="396">IF(H608&gt;0, 2*($P$53*V608/$S$52/$S$51)^2-(B608-C608)*2,"")</f>
        <v>1.0224467378172619E-4</v>
      </c>
      <c r="X608" s="330">
        <f t="shared" ref="X608:X641" si="397">IF(H608&gt;0, V608/$S$54*(B608-C608+W608/2)*F608-J608,"")</f>
        <v>4.0993283688927136</v>
      </c>
      <c r="Y608" s="330">
        <f t="shared" si="377"/>
        <v>13.293266652264389</v>
      </c>
      <c r="Z608" s="110">
        <f>IF(H608&gt;0, rate1(1,$L$52,$L$51,$L$54,U608,$L$53,$L$50,Y608),"")</f>
        <v>139.9568238852647</v>
      </c>
      <c r="AA608" s="338">
        <f t="shared" ref="AA608:AA641" si="398">IF(H608&gt;0, X608/O608/Z608,"")</f>
        <v>14.010710039571459</v>
      </c>
      <c r="AB608" s="338">
        <f t="shared" ref="AB608:AB641" si="399">IF(H608&gt;0, W608/(1-AA608),"")</f>
        <v>-7.8585006867998646E-6</v>
      </c>
      <c r="AC608" s="330">
        <f t="shared" ref="AC608:AC641" si="400">IF(H608&gt;0, delta_z(N608,S608,H608,AE607,AB608),"")</f>
        <v>3.1798801125265809E-3</v>
      </c>
      <c r="AD608" s="330">
        <f t="shared" ref="AD608:AD641" si="401">IF(H608&gt;0, H608/AC608*K608,"")</f>
        <v>-6.2895452948724397</v>
      </c>
      <c r="AE608" s="330">
        <f t="shared" ref="AE608:AE641" si="402">IF(H608&gt;0, (AD608-AD607)/(AC608+AC607)*2,"")</f>
        <v>366111.96614556637</v>
      </c>
      <c r="AF608" s="330">
        <f t="shared" ref="AF608:AF641" si="403">IF(H608&gt;0, B608-(AC608-N608),"")</f>
        <v>683.74583334062311</v>
      </c>
      <c r="AG608" s="330">
        <f t="shared" ref="AG608:AG641" si="404">IF(H608&gt;0, C608-AC608,"")</f>
        <v>683.1644717134659</v>
      </c>
      <c r="AH608" s="330">
        <f t="shared" ref="AH608:AH641" si="405">IF(H608&gt;0, $S$54*$S$53*$C$55*SQRT(AF608-AG608),"")</f>
        <v>1.2836197866466432</v>
      </c>
      <c r="AI608" s="330">
        <f t="shared" ref="AI608:AI641" si="406">IF(H608&gt;0, AC608/R608*1000000,"")</f>
        <v>20.540318606049514</v>
      </c>
      <c r="AJ608" s="330">
        <f t="shared" ref="AJ608:AJ641" si="407">IF(H608&gt;0, AJ607+AI608/3600,"")</f>
        <v>16.500401555985071</v>
      </c>
      <c r="AK608" s="339">
        <f t="shared" ref="AK608:AK641" si="408">IF(H608&gt;0, AK607+AI607*G607/1000000,"")</f>
        <v>220.33923995259576</v>
      </c>
      <c r="AL608" s="44">
        <f t="shared" si="378"/>
        <v>4.7504724226352169</v>
      </c>
    </row>
    <row r="609" spans="2:38" ht="15" x14ac:dyDescent="0.15">
      <c r="B609" s="330">
        <f t="shared" si="379"/>
        <v>683.74583334062311</v>
      </c>
      <c r="C609" s="330">
        <f t="shared" si="380"/>
        <v>683.1644717134659</v>
      </c>
      <c r="D609" s="330">
        <f t="shared" si="381"/>
        <v>1.2836197866466432</v>
      </c>
      <c r="E609" s="330">
        <f t="shared" si="375"/>
        <v>134.48453738986524</v>
      </c>
      <c r="F609" s="330">
        <f t="shared" si="382"/>
        <v>134.48453738986524</v>
      </c>
      <c r="G609" s="330">
        <f t="shared" si="383"/>
        <v>76.597819193322081</v>
      </c>
      <c r="H609" s="315">
        <f t="shared" si="384"/>
        <v>0.02</v>
      </c>
      <c r="I609" s="330">
        <f t="shared" si="385"/>
        <v>0.46508930172576585</v>
      </c>
      <c r="J609" s="330">
        <f t="shared" si="374"/>
        <v>80</v>
      </c>
      <c r="K609" s="337">
        <f t="shared" si="386"/>
        <v>-1</v>
      </c>
      <c r="L609" s="325">
        <f t="shared" si="387"/>
        <v>1.2636197866466432</v>
      </c>
      <c r="M609" s="325">
        <f t="shared" si="388"/>
        <v>1.2736197866466432</v>
      </c>
      <c r="N609" s="330">
        <f t="shared" si="389"/>
        <v>-1.794815342825884E-2</v>
      </c>
      <c r="O609" s="330">
        <f t="shared" si="390"/>
        <v>2.0905400142112729E-3</v>
      </c>
      <c r="P609" s="334">
        <f t="shared" si="376"/>
        <v>12.820237881541296</v>
      </c>
      <c r="Q609" s="330">
        <f t="shared" si="391"/>
        <v>-1.5681756225731078</v>
      </c>
      <c r="R609" s="279">
        <f>IF(H609&gt;0, rate1(1,$L$52,$L$51,$L$54,L609,$L$53,$L$50,P609),"")</f>
        <v>174.02132332597253</v>
      </c>
      <c r="S609" s="325">
        <f t="shared" si="392"/>
        <v>-4.3105605198371864</v>
      </c>
      <c r="T609" s="325">
        <f t="shared" si="393"/>
        <v>-3.3797097992226822E-3</v>
      </c>
      <c r="U609" s="330">
        <f t="shared" si="394"/>
        <v>1.2836197866466432</v>
      </c>
      <c r="V609" s="338">
        <f t="shared" si="395"/>
        <v>1.2836197866466432</v>
      </c>
      <c r="W609" s="330">
        <f t="shared" si="396"/>
        <v>9.9136541588329408E-5</v>
      </c>
      <c r="X609" s="330">
        <f t="shared" si="397"/>
        <v>0.29382248233869745</v>
      </c>
      <c r="Y609" s="330">
        <f t="shared" si="377"/>
        <v>13.02234792949001</v>
      </c>
      <c r="Z609" s="110">
        <f>IF(H609&gt;0, rate1(1,$L$52,$L$51,$L$54,U609,$L$53,$L$50,Y609),"")</f>
        <v>159.689530788067</v>
      </c>
      <c r="AA609" s="338">
        <f t="shared" si="398"/>
        <v>0.88013662596665154</v>
      </c>
      <c r="AB609" s="338">
        <f t="shared" si="399"/>
        <v>8.2707951772446832E-4</v>
      </c>
      <c r="AC609" s="330">
        <f t="shared" si="400"/>
        <v>8.2707951772446832E-4</v>
      </c>
      <c r="AD609" s="330">
        <f t="shared" si="401"/>
        <v>-24.181471758635379</v>
      </c>
      <c r="AE609" s="330">
        <f t="shared" si="402"/>
        <v>-8930.4251176805337</v>
      </c>
      <c r="AF609" s="330">
        <f t="shared" si="403"/>
        <v>683.72705810767718</v>
      </c>
      <c r="AG609" s="330">
        <f t="shared" si="404"/>
        <v>683.16364463394814</v>
      </c>
      <c r="AH609" s="330">
        <f t="shared" si="405"/>
        <v>1.2636500997684041</v>
      </c>
      <c r="AI609" s="330">
        <f t="shared" si="406"/>
        <v>4.7527481225688817</v>
      </c>
      <c r="AJ609" s="330">
        <f t="shared" si="407"/>
        <v>16.501721763796898</v>
      </c>
      <c r="AK609" s="339">
        <f t="shared" si="408"/>
        <v>220.34088907268375</v>
      </c>
      <c r="AL609" s="44">
        <f t="shared" si="378"/>
        <v>4.7521156481237012</v>
      </c>
    </row>
    <row r="610" spans="2:38" ht="15" x14ac:dyDescent="0.15">
      <c r="B610" s="330">
        <f t="shared" si="379"/>
        <v>683.72705810767718</v>
      </c>
      <c r="C610" s="330">
        <f t="shared" si="380"/>
        <v>683.16364463394814</v>
      </c>
      <c r="D610" s="330">
        <f t="shared" si="381"/>
        <v>1.2636500997684041</v>
      </c>
      <c r="E610" s="330">
        <f t="shared" si="375"/>
        <v>134.48453738986524</v>
      </c>
      <c r="F610" s="330">
        <f t="shared" si="382"/>
        <v>134.48453738986524</v>
      </c>
      <c r="G610" s="330">
        <f t="shared" si="383"/>
        <v>91.863614611379688</v>
      </c>
      <c r="H610" s="315">
        <f t="shared" si="384"/>
        <v>0.08</v>
      </c>
      <c r="I610" s="330">
        <f t="shared" si="385"/>
        <v>0.45073077898323394</v>
      </c>
      <c r="J610" s="330">
        <f t="shared" si="374"/>
        <v>80</v>
      </c>
      <c r="K610" s="337">
        <f t="shared" si="386"/>
        <v>1</v>
      </c>
      <c r="L610" s="325">
        <f t="shared" si="387"/>
        <v>1.3436500997684042</v>
      </c>
      <c r="M610" s="325">
        <f t="shared" si="388"/>
        <v>1.3036500997684042</v>
      </c>
      <c r="N610" s="330">
        <f t="shared" si="389"/>
        <v>7.2569240555274472E-2</v>
      </c>
      <c r="O610" s="330">
        <f t="shared" si="390"/>
        <v>2.0905400142112729E-3</v>
      </c>
      <c r="P610" s="334">
        <f t="shared" si="376"/>
        <v>13.572934229879284</v>
      </c>
      <c r="Q610" s="330">
        <f t="shared" si="391"/>
        <v>4.111630365560714</v>
      </c>
      <c r="R610" s="279">
        <f>IF(H610&gt;0, rate1(1,$L$52,$L$51,$L$54,L610,$L$53,$L$50,P610),"")</f>
        <v>118.93259336880884</v>
      </c>
      <c r="S610" s="325">
        <f t="shared" si="392"/>
        <v>16.53692250501021</v>
      </c>
      <c r="T610" s="325">
        <f t="shared" si="393"/>
        <v>-4.6707602829243041E-3</v>
      </c>
      <c r="U610" s="330">
        <f t="shared" si="394"/>
        <v>1.2636500997684041</v>
      </c>
      <c r="V610" s="338">
        <f t="shared" si="395"/>
        <v>1.2636500997684041</v>
      </c>
      <c r="W610" s="330">
        <f t="shared" si="396"/>
        <v>9.607593735183606E-5</v>
      </c>
      <c r="X610" s="330">
        <f t="shared" si="397"/>
        <v>-3.3956498949737721</v>
      </c>
      <c r="Y610" s="330">
        <f t="shared" si="377"/>
        <v>12.752793640288449</v>
      </c>
      <c r="Z610" s="110">
        <f>IF(H610&gt;0, rate1(1,$L$52,$L$51,$L$54,U610,$L$53,$L$50,Y610),"")</f>
        <v>178.73207784532852</v>
      </c>
      <c r="AA610" s="338">
        <f t="shared" si="398"/>
        <v>-9.0878660568844065</v>
      </c>
      <c r="AB610" s="338">
        <f t="shared" si="399"/>
        <v>9.5239108856198172E-6</v>
      </c>
      <c r="AC610" s="330">
        <f t="shared" si="400"/>
        <v>9.5239108856198172E-6</v>
      </c>
      <c r="AD610" s="330">
        <f t="shared" si="401"/>
        <v>8399.9105998348059</v>
      </c>
      <c r="AE610" s="330">
        <f t="shared" si="402"/>
        <v>20138794.041494701</v>
      </c>
      <c r="AF610" s="330">
        <f t="shared" si="403"/>
        <v>683.79961782432156</v>
      </c>
      <c r="AG610" s="330">
        <f t="shared" si="404"/>
        <v>683.16363511003726</v>
      </c>
      <c r="AH610" s="330">
        <f t="shared" si="405"/>
        <v>1.3425667201364166</v>
      </c>
      <c r="AI610" s="330">
        <f t="shared" si="406"/>
        <v>8.0078224276891541E-2</v>
      </c>
      <c r="AJ610" s="330">
        <f t="shared" si="407"/>
        <v>16.501744007748087</v>
      </c>
      <c r="AK610" s="339">
        <f t="shared" si="408"/>
        <v>220.34125312282512</v>
      </c>
      <c r="AL610" s="44">
        <f t="shared" si="378"/>
        <v>4.752495867973507</v>
      </c>
    </row>
    <row r="611" spans="2:38" ht="15" x14ac:dyDescent="0.15">
      <c r="B611" s="330">
        <f t="shared" si="379"/>
        <v>683.79961782432156</v>
      </c>
      <c r="C611" s="330">
        <f t="shared" si="380"/>
        <v>683.16363511003726</v>
      </c>
      <c r="D611" s="330">
        <f t="shared" si="381"/>
        <v>1.3425667201364166</v>
      </c>
      <c r="E611" s="330">
        <f t="shared" si="375"/>
        <v>134.48453738986524</v>
      </c>
      <c r="F611" s="330">
        <f t="shared" si="382"/>
        <v>134.48453738986524</v>
      </c>
      <c r="G611" s="330">
        <f t="shared" si="383"/>
        <v>87.826778852612236</v>
      </c>
      <c r="H611" s="315">
        <f t="shared" si="384"/>
        <v>0.02</v>
      </c>
      <c r="I611" s="330">
        <f t="shared" si="385"/>
        <v>0.50878617142743676</v>
      </c>
      <c r="J611" s="330">
        <f t="shared" si="374"/>
        <v>80</v>
      </c>
      <c r="K611" s="337">
        <f t="shared" si="386"/>
        <v>-1</v>
      </c>
      <c r="L611" s="325">
        <f t="shared" si="387"/>
        <v>1.3225667201364166</v>
      </c>
      <c r="M611" s="325">
        <f t="shared" si="388"/>
        <v>1.3325667201364166</v>
      </c>
      <c r="N611" s="330">
        <f t="shared" si="389"/>
        <v>-1.877085540131862E-2</v>
      </c>
      <c r="O611" s="330">
        <f t="shared" si="390"/>
        <v>2.0905400142112729E-3</v>
      </c>
      <c r="P611" s="334">
        <f t="shared" si="376"/>
        <v>13.620961465256133</v>
      </c>
      <c r="Q611" s="330">
        <f t="shared" si="391"/>
        <v>9.8338087452784038</v>
      </c>
      <c r="R611" s="279">
        <f>IF(H611&gt;0, rate1(1,$L$52,$L$51,$L$54,L611,$L$53,$L$50,P611),"")</f>
        <v>115.25289176831352</v>
      </c>
      <c r="S611" s="325">
        <f t="shared" si="392"/>
        <v>40.814214446575001</v>
      </c>
      <c r="T611" s="325">
        <f t="shared" si="393"/>
        <v>4.7146115180814207E-4</v>
      </c>
      <c r="U611" s="330">
        <f t="shared" si="394"/>
        <v>1.3425667201364166</v>
      </c>
      <c r="V611" s="338">
        <f t="shared" si="395"/>
        <v>1.3425667201364166</v>
      </c>
      <c r="W611" s="330">
        <f t="shared" si="396"/>
        <v>1.0845078838817024E-4</v>
      </c>
      <c r="X611" s="330">
        <f t="shared" si="397"/>
        <v>11.871447120974125</v>
      </c>
      <c r="Y611" s="330">
        <f t="shared" si="377"/>
        <v>13.826160488302369</v>
      </c>
      <c r="Z611" s="110">
        <f>IF(H611&gt;0, rate1(1,$L$52,$L$51,$L$54,U611,$L$53,$L$50,Y611),"")</f>
        <v>99.295425969452509</v>
      </c>
      <c r="AA611" s="338">
        <f t="shared" si="398"/>
        <v>57.189451924745782</v>
      </c>
      <c r="AB611" s="338">
        <f t="shared" si="399"/>
        <v>-1.9300915861115315E-6</v>
      </c>
      <c r="AC611" s="330">
        <f t="shared" si="400"/>
        <v>4.7146115180814207E-4</v>
      </c>
      <c r="AD611" s="330">
        <f t="shared" si="401"/>
        <v>-42.421310691869827</v>
      </c>
      <c r="AE611" s="330">
        <f t="shared" si="402"/>
        <v>-35104341.341684535</v>
      </c>
      <c r="AF611" s="330">
        <f t="shared" si="403"/>
        <v>683.78037550776844</v>
      </c>
      <c r="AG611" s="330">
        <f t="shared" si="404"/>
        <v>683.16316364888542</v>
      </c>
      <c r="AH611" s="330">
        <f t="shared" si="405"/>
        <v>1.3226055858818686</v>
      </c>
      <c r="AI611" s="330">
        <f t="shared" si="406"/>
        <v>4.090666573086029</v>
      </c>
      <c r="AJ611" s="330">
        <f t="shared" si="407"/>
        <v>16.50288030401839</v>
      </c>
      <c r="AK611" s="339">
        <f t="shared" si="408"/>
        <v>220.34126047910024</v>
      </c>
      <c r="AL611" s="44">
        <f t="shared" si="378"/>
        <v>4.7525022742314489</v>
      </c>
    </row>
    <row r="612" spans="2:38" ht="15" x14ac:dyDescent="0.15">
      <c r="B612" s="330">
        <f t="shared" si="379"/>
        <v>683.78037550776844</v>
      </c>
      <c r="C612" s="330">
        <f t="shared" si="380"/>
        <v>683.16316364888542</v>
      </c>
      <c r="D612" s="330">
        <f t="shared" si="381"/>
        <v>1.3226055858818686</v>
      </c>
      <c r="E612" s="330">
        <f t="shared" si="375"/>
        <v>134.48453738986524</v>
      </c>
      <c r="F612" s="330">
        <f t="shared" si="382"/>
        <v>134.48453738986524</v>
      </c>
      <c r="G612" s="330">
        <f t="shared" si="383"/>
        <v>83.909419814616186</v>
      </c>
      <c r="H612" s="315">
        <f t="shared" si="384"/>
        <v>0.02</v>
      </c>
      <c r="I612" s="330">
        <f t="shared" si="385"/>
        <v>0.49376948710641955</v>
      </c>
      <c r="J612" s="330">
        <f t="shared" si="374"/>
        <v>80</v>
      </c>
      <c r="K612" s="337">
        <f t="shared" si="386"/>
        <v>-1</v>
      </c>
      <c r="L612" s="325">
        <f t="shared" si="387"/>
        <v>1.3026055858818686</v>
      </c>
      <c r="M612" s="325">
        <f t="shared" si="388"/>
        <v>1.3126055858818686</v>
      </c>
      <c r="N612" s="330">
        <f t="shared" si="389"/>
        <v>-1.8492311573277576E-2</v>
      </c>
      <c r="O612" s="330">
        <f t="shared" si="390"/>
        <v>2.0905400142112729E-3</v>
      </c>
      <c r="P612" s="334">
        <f t="shared" si="376"/>
        <v>13.348455387790986</v>
      </c>
      <c r="Q612" s="330">
        <f t="shared" si="391"/>
        <v>5.8569919754566229</v>
      </c>
      <c r="R612" s="279">
        <f>IF(H612&gt;0, rate1(1,$L$52,$L$51,$L$54,L612,$L$53,$L$50,P612),"")</f>
        <v>135.86159726628566</v>
      </c>
      <c r="S612" s="325">
        <f t="shared" si="392"/>
        <v>20.621460863548496</v>
      </c>
      <c r="T612" s="325">
        <f t="shared" si="393"/>
        <v>9.4245335257536398E-4</v>
      </c>
      <c r="U612" s="330">
        <f t="shared" si="394"/>
        <v>1.3226055858818686</v>
      </c>
      <c r="V612" s="338">
        <f t="shared" si="395"/>
        <v>1.3226055858818686</v>
      </c>
      <c r="W612" s="330">
        <f t="shared" si="396"/>
        <v>1.0524989311022637E-4</v>
      </c>
      <c r="X612" s="330">
        <f t="shared" si="397"/>
        <v>7.8342671720327246</v>
      </c>
      <c r="Y612" s="330">
        <f t="shared" si="377"/>
        <v>13.55261881205278</v>
      </c>
      <c r="Z612" s="110">
        <f>IF(H612&gt;0, rate1(1,$L$52,$L$51,$L$54,U612,$L$53,$L$50,Y612),"")</f>
        <v>120.48290082382042</v>
      </c>
      <c r="AA612" s="338">
        <f t="shared" si="398"/>
        <v>31.103873591713292</v>
      </c>
      <c r="AB612" s="338">
        <f t="shared" si="399"/>
        <v>-3.4962242579705277E-6</v>
      </c>
      <c r="AC612" s="330">
        <f t="shared" si="400"/>
        <v>9.4245335257536398E-4</v>
      </c>
      <c r="AD612" s="330">
        <f t="shared" si="401"/>
        <v>-21.22120945864075</v>
      </c>
      <c r="AE612" s="330">
        <f t="shared" si="402"/>
        <v>29987.812088359235</v>
      </c>
      <c r="AF612" s="330">
        <f t="shared" si="403"/>
        <v>683.76094074284254</v>
      </c>
      <c r="AG612" s="330">
        <f t="shared" si="404"/>
        <v>683.16222119553288</v>
      </c>
      <c r="AH612" s="330">
        <f t="shared" si="405"/>
        <v>1.302641591209315</v>
      </c>
      <c r="AI612" s="330">
        <f t="shared" si="406"/>
        <v>6.9368634812100485</v>
      </c>
      <c r="AJ612" s="330">
        <f t="shared" si="407"/>
        <v>16.50480721054095</v>
      </c>
      <c r="AK612" s="339">
        <f t="shared" si="408"/>
        <v>220.34161974916873</v>
      </c>
      <c r="AL612" s="44">
        <f t="shared" si="378"/>
        <v>4.7528295275572958</v>
      </c>
    </row>
    <row r="613" spans="2:38" ht="15" x14ac:dyDescent="0.15">
      <c r="B613" s="330">
        <f t="shared" si="379"/>
        <v>683.76094074284254</v>
      </c>
      <c r="C613" s="330">
        <f t="shared" si="380"/>
        <v>683.16222119553288</v>
      </c>
      <c r="D613" s="330">
        <f t="shared" si="381"/>
        <v>1.302641591209315</v>
      </c>
      <c r="E613" s="330">
        <f t="shared" si="375"/>
        <v>134.48453738986524</v>
      </c>
      <c r="F613" s="330">
        <f t="shared" si="382"/>
        <v>134.48453738986524</v>
      </c>
      <c r="G613" s="330">
        <f t="shared" si="383"/>
        <v>80.109769582887353</v>
      </c>
      <c r="H613" s="315">
        <f t="shared" si="384"/>
        <v>0.02</v>
      </c>
      <c r="I613" s="330">
        <f t="shared" si="385"/>
        <v>0.47897563784772501</v>
      </c>
      <c r="J613" s="330">
        <f t="shared" si="374"/>
        <v>80</v>
      </c>
      <c r="K613" s="337">
        <f t="shared" si="386"/>
        <v>-1</v>
      </c>
      <c r="L613" s="325">
        <f t="shared" si="387"/>
        <v>1.282641591209315</v>
      </c>
      <c r="M613" s="325">
        <f t="shared" si="388"/>
        <v>1.292641591209315</v>
      </c>
      <c r="N613" s="330">
        <f t="shared" si="389"/>
        <v>-1.8213679872779887E-2</v>
      </c>
      <c r="O613" s="330">
        <f t="shared" si="390"/>
        <v>2.0905400142112729E-3</v>
      </c>
      <c r="P613" s="334">
        <f t="shared" si="376"/>
        <v>13.077296588124076</v>
      </c>
      <c r="Q613" s="330">
        <f t="shared" si="391"/>
        <v>1.9987629678911247</v>
      </c>
      <c r="R613" s="279">
        <f>IF(H613&gt;0, rate1(1,$L$52,$L$51,$L$54,L613,$L$53,$L$50,P613),"")</f>
        <v>155.73628470113599</v>
      </c>
      <c r="S613" s="325">
        <f t="shared" si="392"/>
        <v>6.1392172200079411</v>
      </c>
      <c r="T613" s="325">
        <f t="shared" si="393"/>
        <v>3.5440572159259193E-3</v>
      </c>
      <c r="U613" s="330">
        <f t="shared" si="394"/>
        <v>1.302641591209315</v>
      </c>
      <c r="V613" s="338">
        <f t="shared" si="395"/>
        <v>1.302641591209315</v>
      </c>
      <c r="W613" s="330">
        <f t="shared" si="396"/>
        <v>1.0209649644710161E-4</v>
      </c>
      <c r="X613" s="330">
        <f t="shared" si="397"/>
        <v>3.9165741306876072</v>
      </c>
      <c r="Y613" s="330">
        <f t="shared" si="377"/>
        <v>13.280413682469957</v>
      </c>
      <c r="Z613" s="110">
        <f>IF(H613&gt;0, rate1(1,$L$52,$L$51,$L$54,U613,$L$53,$L$50,Y613),"")</f>
        <v>140.9068437408923</v>
      </c>
      <c r="AA613" s="338">
        <f t="shared" si="398"/>
        <v>13.295839975018515</v>
      </c>
      <c r="AB613" s="338">
        <f t="shared" si="399"/>
        <v>-8.3033364661976159E-6</v>
      </c>
      <c r="AC613" s="330">
        <f t="shared" si="400"/>
        <v>3.5440572159259193E-3</v>
      </c>
      <c r="AD613" s="330">
        <f t="shared" si="401"/>
        <v>-5.6432497506321457</v>
      </c>
      <c r="AE613" s="330">
        <f t="shared" si="402"/>
        <v>6944.3544020057507</v>
      </c>
      <c r="AF613" s="330">
        <f t="shared" si="403"/>
        <v>683.73918300575383</v>
      </c>
      <c r="AG613" s="330">
        <f t="shared" si="404"/>
        <v>683.15867713831699</v>
      </c>
      <c r="AH613" s="330">
        <f t="shared" si="405"/>
        <v>1.282674699638003</v>
      </c>
      <c r="AI613" s="330">
        <f t="shared" si="406"/>
        <v>22.756785438455164</v>
      </c>
      <c r="AJ613" s="330">
        <f t="shared" si="407"/>
        <v>16.511128539829411</v>
      </c>
      <c r="AK613" s="339">
        <f t="shared" si="408"/>
        <v>220.34220181735876</v>
      </c>
      <c r="AL613" s="44">
        <f t="shared" si="378"/>
        <v>4.7533844766357927</v>
      </c>
    </row>
    <row r="614" spans="2:38" ht="15" x14ac:dyDescent="0.15">
      <c r="B614" s="330">
        <f t="shared" si="379"/>
        <v>683.73918300575383</v>
      </c>
      <c r="C614" s="330">
        <f t="shared" si="380"/>
        <v>683.15867713831699</v>
      </c>
      <c r="D614" s="330">
        <f t="shared" si="381"/>
        <v>1.282674699638003</v>
      </c>
      <c r="E614" s="330">
        <f t="shared" si="375"/>
        <v>134.48453738986524</v>
      </c>
      <c r="F614" s="330">
        <f t="shared" si="382"/>
        <v>134.48453738986524</v>
      </c>
      <c r="G614" s="330">
        <f t="shared" si="383"/>
        <v>76.42605922220298</v>
      </c>
      <c r="H614" s="315">
        <f t="shared" si="384"/>
        <v>0.02</v>
      </c>
      <c r="I614" s="330">
        <f t="shared" si="385"/>
        <v>0.46440469394947287</v>
      </c>
      <c r="J614" s="330">
        <f t="shared" si="374"/>
        <v>80</v>
      </c>
      <c r="K614" s="337">
        <f t="shared" si="386"/>
        <v>-1</v>
      </c>
      <c r="L614" s="325">
        <f t="shared" si="387"/>
        <v>1.2626746996380029</v>
      </c>
      <c r="M614" s="325">
        <f t="shared" si="388"/>
        <v>1.2726746996380029</v>
      </c>
      <c r="N614" s="330">
        <f t="shared" si="389"/>
        <v>-1.7934959769927872E-2</v>
      </c>
      <c r="O614" s="330">
        <f t="shared" si="390"/>
        <v>2.0905400142112729E-3</v>
      </c>
      <c r="P614" s="334">
        <f t="shared" si="376"/>
        <v>12.807499456740496</v>
      </c>
      <c r="Q614" s="330">
        <f t="shared" si="391"/>
        <v>-1.7426466266344107</v>
      </c>
      <c r="R614" s="279">
        <f>IF(H614&gt;0, rate1(1,$L$52,$L$51,$L$54,L614,$L$53,$L$50,P614),"")</f>
        <v>174.91377783705326</v>
      </c>
      <c r="S614" s="325">
        <f t="shared" si="392"/>
        <v>-4.7657013749208677</v>
      </c>
      <c r="T614" s="325">
        <f t="shared" si="393"/>
        <v>-3.1106293239430952E-3</v>
      </c>
      <c r="U614" s="330">
        <f t="shared" si="394"/>
        <v>1.282674699638003</v>
      </c>
      <c r="V614" s="338">
        <f t="shared" si="395"/>
        <v>1.282674699638003</v>
      </c>
      <c r="W614" s="330">
        <f t="shared" si="396"/>
        <v>9.8990613382587966E-5</v>
      </c>
      <c r="X614" s="330">
        <f t="shared" si="397"/>
        <v>0.11659993178243155</v>
      </c>
      <c r="Y614" s="330">
        <f t="shared" si="377"/>
        <v>13.00955920877786</v>
      </c>
      <c r="Z614" s="110">
        <f>IF(H614&gt;0, rate1(1,$L$52,$L$51,$L$54,U614,$L$53,$L$50,Y614),"")</f>
        <v>160.60608695189174</v>
      </c>
      <c r="AA614" s="338">
        <f t="shared" si="398"/>
        <v>0.34727843103735123</v>
      </c>
      <c r="AB614" s="338">
        <f t="shared" si="399"/>
        <v>1.5165825382469105E-4</v>
      </c>
      <c r="AC614" s="330">
        <f t="shared" si="400"/>
        <v>1.5165825382469105E-4</v>
      </c>
      <c r="AD614" s="330">
        <f t="shared" si="401"/>
        <v>-131.87544690524359</v>
      </c>
      <c r="AE614" s="330">
        <f t="shared" si="402"/>
        <v>-68312.724931245684</v>
      </c>
      <c r="AF614" s="330">
        <f t="shared" si="403"/>
        <v>683.72109638773009</v>
      </c>
      <c r="AG614" s="330">
        <f t="shared" si="404"/>
        <v>683.15852548006319</v>
      </c>
      <c r="AH614" s="330">
        <f t="shared" si="405"/>
        <v>1.2627048729543831</v>
      </c>
      <c r="AI614" s="330">
        <f t="shared" si="406"/>
        <v>0.86704578507230756</v>
      </c>
      <c r="AJ614" s="330">
        <f t="shared" si="407"/>
        <v>16.511369385880819</v>
      </c>
      <c r="AK614" s="339">
        <f t="shared" si="408"/>
        <v>220.34402485819669</v>
      </c>
      <c r="AL614" s="44">
        <f t="shared" si="378"/>
        <v>4.7552050194708695</v>
      </c>
    </row>
    <row r="615" spans="2:38" ht="15" x14ac:dyDescent="0.15">
      <c r="B615" s="330">
        <f t="shared" si="379"/>
        <v>683.72109638773009</v>
      </c>
      <c r="C615" s="330">
        <f t="shared" si="380"/>
        <v>683.15852548006319</v>
      </c>
      <c r="D615" s="330">
        <f t="shared" si="381"/>
        <v>1.2627048729543831</v>
      </c>
      <c r="E615" s="330">
        <f t="shared" si="375"/>
        <v>134.48453738986524</v>
      </c>
      <c r="F615" s="330">
        <f t="shared" si="382"/>
        <v>134.48453738986524</v>
      </c>
      <c r="G615" s="330">
        <f t="shared" si="383"/>
        <v>91.669534392299852</v>
      </c>
      <c r="H615" s="315">
        <f t="shared" si="384"/>
        <v>0.08</v>
      </c>
      <c r="I615" s="330">
        <f t="shared" si="385"/>
        <v>0.45005672613351638</v>
      </c>
      <c r="J615" s="330">
        <f t="shared" si="374"/>
        <v>80</v>
      </c>
      <c r="K615" s="337">
        <f t="shared" si="386"/>
        <v>1</v>
      </c>
      <c r="L615" s="325">
        <f t="shared" si="387"/>
        <v>1.3427048729543831</v>
      </c>
      <c r="M615" s="325">
        <f t="shared" si="388"/>
        <v>1.3027048729543831</v>
      </c>
      <c r="N615" s="330">
        <f t="shared" si="389"/>
        <v>7.2515730637541909E-2</v>
      </c>
      <c r="O615" s="330">
        <f t="shared" si="390"/>
        <v>2.0905400142112729E-3</v>
      </c>
      <c r="P615" s="334">
        <f t="shared" si="376"/>
        <v>13.560015062583531</v>
      </c>
      <c r="Q615" s="330">
        <f t="shared" si="391"/>
        <v>3.9288046135787482</v>
      </c>
      <c r="R615" s="279">
        <f>IF(H615&gt;0, rate1(1,$L$52,$L$51,$L$54,L615,$L$53,$L$50,P615),"")</f>
        <v>119.91890421539198</v>
      </c>
      <c r="S615" s="325">
        <f t="shared" si="392"/>
        <v>15.671634527722086</v>
      </c>
      <c r="T615" s="325">
        <f t="shared" si="393"/>
        <v>-4.9425802217553383E-3</v>
      </c>
      <c r="U615" s="330">
        <f t="shared" si="394"/>
        <v>1.2627048729543831</v>
      </c>
      <c r="V615" s="338">
        <f t="shared" si="395"/>
        <v>1.2627048729543831</v>
      </c>
      <c r="W615" s="330">
        <f t="shared" si="396"/>
        <v>9.5932258991071606E-5</v>
      </c>
      <c r="X615" s="330">
        <f t="shared" si="397"/>
        <v>-3.5674245107780678</v>
      </c>
      <c r="Y615" s="330">
        <f t="shared" si="377"/>
        <v>12.74006986193273</v>
      </c>
      <c r="Z615" s="110">
        <f>IF(H615&gt;0, rate1(1,$L$52,$L$51,$L$54,U615,$L$53,$L$50,Y615),"")</f>
        <v>179.61682736706146</v>
      </c>
      <c r="AA615" s="338">
        <f t="shared" si="398"/>
        <v>-9.5005617762599925</v>
      </c>
      <c r="AB615" s="338">
        <f t="shared" si="399"/>
        <v>9.1359168237987358E-6</v>
      </c>
      <c r="AC615" s="330">
        <f t="shared" si="400"/>
        <v>9.1359168237987358E-6</v>
      </c>
      <c r="AD615" s="330">
        <f t="shared" si="401"/>
        <v>8756.6471480566543</v>
      </c>
      <c r="AE615" s="330">
        <f t="shared" si="402"/>
        <v>110557771.57982913</v>
      </c>
      <c r="AF615" s="330">
        <f t="shared" si="403"/>
        <v>683.79360298245081</v>
      </c>
      <c r="AG615" s="330">
        <f t="shared" si="404"/>
        <v>683.15851634414639</v>
      </c>
      <c r="AH615" s="330">
        <f t="shared" si="405"/>
        <v>1.3416205734713065</v>
      </c>
      <c r="AI615" s="330">
        <f t="shared" si="406"/>
        <v>7.61841252934507E-2</v>
      </c>
      <c r="AJ615" s="330">
        <f t="shared" si="407"/>
        <v>16.511390548137847</v>
      </c>
      <c r="AK615" s="339">
        <f t="shared" si="408"/>
        <v>220.34409112308921</v>
      </c>
      <c r="AL615" s="44">
        <f t="shared" si="378"/>
        <v>4.755274383133675</v>
      </c>
    </row>
    <row r="616" spans="2:38" ht="15" x14ac:dyDescent="0.15">
      <c r="B616" s="330">
        <f t="shared" si="379"/>
        <v>683.79360298245081</v>
      </c>
      <c r="C616" s="330">
        <f t="shared" si="380"/>
        <v>683.15851634414639</v>
      </c>
      <c r="D616" s="330">
        <f t="shared" si="381"/>
        <v>1.3416205734713065</v>
      </c>
      <c r="E616" s="330">
        <f t="shared" si="375"/>
        <v>134.48453738986524</v>
      </c>
      <c r="F616" s="330">
        <f t="shared" si="382"/>
        <v>134.48453738986524</v>
      </c>
      <c r="G616" s="330">
        <f t="shared" si="383"/>
        <v>87.638402047812221</v>
      </c>
      <c r="H616" s="315">
        <f t="shared" si="384"/>
        <v>0.02</v>
      </c>
      <c r="I616" s="330">
        <f t="shared" si="385"/>
        <v>0.508069310643532</v>
      </c>
      <c r="J616" s="330">
        <f t="shared" si="374"/>
        <v>80</v>
      </c>
      <c r="K616" s="337">
        <f t="shared" si="386"/>
        <v>-1</v>
      </c>
      <c r="L616" s="325">
        <f t="shared" si="387"/>
        <v>1.3216205734713065</v>
      </c>
      <c r="M616" s="325">
        <f t="shared" si="388"/>
        <v>1.3316205734713065</v>
      </c>
      <c r="N616" s="330">
        <f t="shared" si="389"/>
        <v>-1.8757653661211293E-2</v>
      </c>
      <c r="O616" s="330">
        <f t="shared" si="390"/>
        <v>2.0905400142112729E-3</v>
      </c>
      <c r="P616" s="334">
        <f t="shared" si="376"/>
        <v>13.608013743060562</v>
      </c>
      <c r="Q616" s="330">
        <f t="shared" si="391"/>
        <v>9.6425936499039295</v>
      </c>
      <c r="R616" s="279">
        <f>IF(H616&gt;0, rate1(1,$L$52,$L$51,$L$54,L616,$L$53,$L$50,P616),"")</f>
        <v>116.24694141264423</v>
      </c>
      <c r="S616" s="325">
        <f t="shared" si="392"/>
        <v>39.678372102664333</v>
      </c>
      <c r="T616" s="325">
        <f t="shared" si="393"/>
        <v>4.8496492074233871E-4</v>
      </c>
      <c r="U616" s="330">
        <f t="shared" si="394"/>
        <v>1.3416205734713065</v>
      </c>
      <c r="V616" s="338">
        <f t="shared" si="395"/>
        <v>1.3416205734713065</v>
      </c>
      <c r="W616" s="330">
        <f t="shared" si="396"/>
        <v>1.0829798526268419E-4</v>
      </c>
      <c r="X616" s="330">
        <f t="shared" si="397"/>
        <v>11.677350354154271</v>
      </c>
      <c r="Y616" s="330">
        <f t="shared" si="377"/>
        <v>13.81316391425343</v>
      </c>
      <c r="Z616" s="110">
        <f>IF(H616&gt;0, rate1(1,$L$52,$L$51,$L$54,U616,$L$53,$L$50,Y616),"")</f>
        <v>100.31760865079745</v>
      </c>
      <c r="AA616" s="338">
        <f t="shared" si="398"/>
        <v>55.681208791702581</v>
      </c>
      <c r="AB616" s="338">
        <f t="shared" si="399"/>
        <v>-1.9805338553363784E-6</v>
      </c>
      <c r="AC616" s="330">
        <f t="shared" si="400"/>
        <v>4.8496492074233871E-4</v>
      </c>
      <c r="AD616" s="330">
        <f t="shared" si="401"/>
        <v>-41.240096230848778</v>
      </c>
      <c r="AE616" s="330">
        <f t="shared" si="402"/>
        <v>-35611707.470987111</v>
      </c>
      <c r="AF616" s="330">
        <f t="shared" si="403"/>
        <v>683.77436036386882</v>
      </c>
      <c r="AG616" s="330">
        <f t="shared" si="404"/>
        <v>683.15803137922569</v>
      </c>
      <c r="AH616" s="330">
        <f t="shared" si="405"/>
        <v>1.3216593044245788</v>
      </c>
      <c r="AI616" s="330">
        <f t="shared" si="406"/>
        <v>4.1718510168869605</v>
      </c>
      <c r="AJ616" s="330">
        <f t="shared" si="407"/>
        <v>16.512549395642537</v>
      </c>
      <c r="AK616" s="339">
        <f t="shared" si="408"/>
        <v>220.3440981068525</v>
      </c>
      <c r="AL616" s="44">
        <f t="shared" si="378"/>
        <v>4.7552804778636988</v>
      </c>
    </row>
    <row r="617" spans="2:38" ht="15" x14ac:dyDescent="0.15">
      <c r="B617" s="330">
        <f t="shared" si="379"/>
        <v>683.77436036386882</v>
      </c>
      <c r="C617" s="330">
        <f t="shared" si="380"/>
        <v>683.15803137922569</v>
      </c>
      <c r="D617" s="330">
        <f t="shared" si="381"/>
        <v>1.3216593044245788</v>
      </c>
      <c r="E617" s="330">
        <f t="shared" si="375"/>
        <v>134.48453738986524</v>
      </c>
      <c r="F617" s="330">
        <f t="shared" si="382"/>
        <v>134.48453738986524</v>
      </c>
      <c r="G617" s="330">
        <f t="shared" si="383"/>
        <v>83.726662643229588</v>
      </c>
      <c r="H617" s="315">
        <f t="shared" si="384"/>
        <v>0.02</v>
      </c>
      <c r="I617" s="330">
        <f t="shared" si="385"/>
        <v>0.49306318771450608</v>
      </c>
      <c r="J617" s="330">
        <f t="shared" si="374"/>
        <v>80</v>
      </c>
      <c r="K617" s="337">
        <f t="shared" si="386"/>
        <v>-1</v>
      </c>
      <c r="L617" s="325">
        <f t="shared" si="387"/>
        <v>1.3016593044245788</v>
      </c>
      <c r="M617" s="325">
        <f t="shared" si="388"/>
        <v>1.3116593044245788</v>
      </c>
      <c r="N617" s="330">
        <f t="shared" si="389"/>
        <v>-1.8479105679400476E-2</v>
      </c>
      <c r="O617" s="330">
        <f t="shared" si="390"/>
        <v>2.0905400142112729E-3</v>
      </c>
      <c r="P617" s="334">
        <f t="shared" si="376"/>
        <v>13.335571210558069</v>
      </c>
      <c r="Q617" s="330">
        <f t="shared" si="391"/>
        <v>5.6714381651380279</v>
      </c>
      <c r="R617" s="279">
        <f>IF(H617&gt;0, rate1(1,$L$52,$L$51,$L$54,L617,$L$53,$L$50,P617),"")</f>
        <v>136.81998245488506</v>
      </c>
      <c r="S617" s="325">
        <f t="shared" si="392"/>
        <v>19.828286543253558</v>
      </c>
      <c r="T617" s="325">
        <f t="shared" si="393"/>
        <v>9.8145445348673003E-4</v>
      </c>
      <c r="U617" s="330">
        <f t="shared" si="394"/>
        <v>1.3216593044245788</v>
      </c>
      <c r="V617" s="338">
        <f t="shared" si="395"/>
        <v>1.3216593044245788</v>
      </c>
      <c r="W617" s="330">
        <f t="shared" si="396"/>
        <v>1.0509934120794817E-4</v>
      </c>
      <c r="X617" s="330">
        <f t="shared" si="397"/>
        <v>7.6458743057544751</v>
      </c>
      <c r="Y617" s="330">
        <f t="shared" si="377"/>
        <v>13.539685280463488</v>
      </c>
      <c r="Z617" s="110">
        <f>IF(H617&gt;0, rate1(1,$L$52,$L$51,$L$54,U617,$L$53,$L$50,Y617),"")</f>
        <v>121.46797202593682</v>
      </c>
      <c r="AA617" s="338">
        <f t="shared" si="398"/>
        <v>30.109731916744376</v>
      </c>
      <c r="AB617" s="338">
        <f t="shared" si="399"/>
        <v>-3.6104537653778041E-6</v>
      </c>
      <c r="AC617" s="330">
        <f t="shared" si="400"/>
        <v>9.8145445348673003E-4</v>
      </c>
      <c r="AD617" s="330">
        <f t="shared" si="401"/>
        <v>-20.377919656839598</v>
      </c>
      <c r="AE617" s="330">
        <f t="shared" si="402"/>
        <v>28453.220055111338</v>
      </c>
      <c r="AF617" s="330">
        <f t="shared" si="403"/>
        <v>683.75489980373595</v>
      </c>
      <c r="AG617" s="330">
        <f t="shared" si="404"/>
        <v>683.1570499247722</v>
      </c>
      <c r="AH617" s="330">
        <f t="shared" si="405"/>
        <v>1.3016951732683661</v>
      </c>
      <c r="AI617" s="330">
        <f t="shared" si="406"/>
        <v>7.1733268480015653</v>
      </c>
      <c r="AJ617" s="330">
        <f t="shared" si="407"/>
        <v>16.514541986433649</v>
      </c>
      <c r="AK617" s="339">
        <f t="shared" si="408"/>
        <v>220.34446372120919</v>
      </c>
      <c r="AL617" s="44">
        <f t="shared" si="378"/>
        <v>4.7556142259450498</v>
      </c>
    </row>
    <row r="618" spans="2:38" ht="15" x14ac:dyDescent="0.15">
      <c r="B618" s="330">
        <f t="shared" si="379"/>
        <v>683.75489980373595</v>
      </c>
      <c r="C618" s="330">
        <f t="shared" si="380"/>
        <v>683.1570499247722</v>
      </c>
      <c r="D618" s="330">
        <f t="shared" si="381"/>
        <v>1.3016951732683661</v>
      </c>
      <c r="E618" s="330">
        <f t="shared" si="375"/>
        <v>134.48453738986524</v>
      </c>
      <c r="F618" s="330">
        <f t="shared" si="382"/>
        <v>134.48453738986524</v>
      </c>
      <c r="G618" s="330">
        <f t="shared" si="383"/>
        <v>79.932548215814137</v>
      </c>
      <c r="H618" s="315">
        <f t="shared" si="384"/>
        <v>0.02</v>
      </c>
      <c r="I618" s="330">
        <f t="shared" si="385"/>
        <v>0.4782799031710056</v>
      </c>
      <c r="J618" s="330">
        <f t="shared" si="374"/>
        <v>80</v>
      </c>
      <c r="K618" s="337">
        <f t="shared" si="386"/>
        <v>-1</v>
      </c>
      <c r="L618" s="325">
        <f t="shared" si="387"/>
        <v>1.2816951732683661</v>
      </c>
      <c r="M618" s="325">
        <f t="shared" si="388"/>
        <v>1.2916951732683661</v>
      </c>
      <c r="N618" s="330">
        <f t="shared" si="389"/>
        <v>-1.820046980054979E-2</v>
      </c>
      <c r="O618" s="330">
        <f t="shared" si="390"/>
        <v>2.0905400142112729E-3</v>
      </c>
      <c r="P618" s="334">
        <f t="shared" si="376"/>
        <v>13.064476629789786</v>
      </c>
      <c r="Q618" s="330">
        <f t="shared" si="391"/>
        <v>1.8187866412650067</v>
      </c>
      <c r="R618" s="279">
        <f>IF(H618&gt;0, rate1(1,$L$52,$L$51,$L$54,L618,$L$53,$L$50,P618),"")</f>
        <v>156.66080991456573</v>
      </c>
      <c r="S618" s="325">
        <f t="shared" si="392"/>
        <v>5.553450480055135</v>
      </c>
      <c r="T618" s="325">
        <f t="shared" si="393"/>
        <v>3.997072084185576E-3</v>
      </c>
      <c r="U618" s="330">
        <f t="shared" si="394"/>
        <v>1.3016951732683661</v>
      </c>
      <c r="V618" s="338">
        <f t="shared" si="395"/>
        <v>1.3016951732683661</v>
      </c>
      <c r="W618" s="330">
        <f t="shared" si="396"/>
        <v>1.0194819647679765E-4</v>
      </c>
      <c r="X618" s="330">
        <f t="shared" si="397"/>
        <v>3.7338013770155669</v>
      </c>
      <c r="Y618" s="330">
        <f t="shared" si="377"/>
        <v>13.267543854204966</v>
      </c>
      <c r="Z618" s="110">
        <f>IF(H618&gt;0, rate1(1,$L$52,$L$51,$L$54,U618,$L$53,$L$50,Y618),"")</f>
        <v>141.85670717112953</v>
      </c>
      <c r="AA618" s="338">
        <f t="shared" si="398"/>
        <v>12.590496373714615</v>
      </c>
      <c r="AB618" s="338">
        <f t="shared" si="399"/>
        <v>-8.7958438698104245E-6</v>
      </c>
      <c r="AC618" s="330">
        <f t="shared" si="400"/>
        <v>3.997072084185576E-3</v>
      </c>
      <c r="AD618" s="330">
        <f t="shared" si="401"/>
        <v>-5.0036625756963558</v>
      </c>
      <c r="AE618" s="330">
        <f t="shared" si="402"/>
        <v>6176.2278315910817</v>
      </c>
      <c r="AF618" s="330">
        <f t="shared" si="403"/>
        <v>683.73270226185127</v>
      </c>
      <c r="AG618" s="330">
        <f t="shared" si="404"/>
        <v>683.15305285268801</v>
      </c>
      <c r="AH618" s="330">
        <f t="shared" si="405"/>
        <v>1.2817281434419197</v>
      </c>
      <c r="AI618" s="330">
        <f t="shared" si="406"/>
        <v>25.514179879226727</v>
      </c>
      <c r="AJ618" s="330">
        <f t="shared" si="407"/>
        <v>16.521629258622323</v>
      </c>
      <c r="AK618" s="339">
        <f t="shared" si="408"/>
        <v>220.34506431992622</v>
      </c>
      <c r="AL618" s="44">
        <f t="shared" si="378"/>
        <v>4.7561880920928896</v>
      </c>
    </row>
    <row r="619" spans="2:38" ht="15" x14ac:dyDescent="0.15">
      <c r="B619" s="330">
        <f t="shared" si="379"/>
        <v>683.73270226185127</v>
      </c>
      <c r="C619" s="330">
        <f t="shared" si="380"/>
        <v>683.15305285268801</v>
      </c>
      <c r="D619" s="330">
        <f t="shared" si="381"/>
        <v>1.2817281434419197</v>
      </c>
      <c r="E619" s="330">
        <f t="shared" si="375"/>
        <v>134.48453738986524</v>
      </c>
      <c r="F619" s="330">
        <f t="shared" si="382"/>
        <v>134.48453738986524</v>
      </c>
      <c r="G619" s="330">
        <f t="shared" si="383"/>
        <v>76.254289781808538</v>
      </c>
      <c r="H619" s="315">
        <f t="shared" si="384"/>
        <v>0.02</v>
      </c>
      <c r="I619" s="330">
        <f t="shared" si="385"/>
        <v>0.46371952733061339</v>
      </c>
      <c r="J619" s="330">
        <f t="shared" si="374"/>
        <v>80</v>
      </c>
      <c r="K619" s="337">
        <f t="shared" si="386"/>
        <v>-1</v>
      </c>
      <c r="L619" s="325">
        <f t="shared" si="387"/>
        <v>1.2617281434419196</v>
      </c>
      <c r="M619" s="325">
        <f t="shared" si="388"/>
        <v>1.2717281434419196</v>
      </c>
      <c r="N619" s="330">
        <f t="shared" si="389"/>
        <v>-1.7921745493629349E-2</v>
      </c>
      <c r="O619" s="330">
        <f t="shared" si="390"/>
        <v>2.0905400142112729E-3</v>
      </c>
      <c r="P619" s="334">
        <f t="shared" si="376"/>
        <v>12.794744408607972</v>
      </c>
      <c r="Q619" s="330">
        <f t="shared" si="391"/>
        <v>-1.9171293193772101</v>
      </c>
      <c r="R619" s="279">
        <f>IF(H619&gt;0, rate1(1,$L$52,$L$51,$L$54,L619,$L$53,$L$50,P619),"")</f>
        <v>175.80612566025101</v>
      </c>
      <c r="S619" s="325">
        <f t="shared" si="392"/>
        <v>-5.2162562874553418</v>
      </c>
      <c r="T619" s="325">
        <f t="shared" si="393"/>
        <v>-2.8830448206899322E-3</v>
      </c>
      <c r="U619" s="330">
        <f t="shared" si="394"/>
        <v>1.2817281434419197</v>
      </c>
      <c r="V619" s="338">
        <f t="shared" si="395"/>
        <v>1.2817281434419197</v>
      </c>
      <c r="W619" s="330">
        <f t="shared" si="396"/>
        <v>9.8844566055689143E-5</v>
      </c>
      <c r="X619" s="330">
        <f t="shared" si="397"/>
        <v>-6.0636545585168733E-2</v>
      </c>
      <c r="Y619" s="330">
        <f t="shared" si="377"/>
        <v>12.99675376151507</v>
      </c>
      <c r="Z619" s="110">
        <f>IF(H619&gt;0, rate1(1,$L$52,$L$51,$L$54,U619,$L$53,$L$50,Y619),"")</f>
        <v>161.52251613381378</v>
      </c>
      <c r="AA619" s="338">
        <f t="shared" si="398"/>
        <v>-0.17957376820074739</v>
      </c>
      <c r="AB619" s="338">
        <f t="shared" si="399"/>
        <v>8.3796849947299901E-5</v>
      </c>
      <c r="AC619" s="330">
        <f t="shared" si="400"/>
        <v>8.3796849947299901E-5</v>
      </c>
      <c r="AD619" s="330">
        <f t="shared" si="401"/>
        <v>-238.67245621497781</v>
      </c>
      <c r="AE619" s="330">
        <f t="shared" si="402"/>
        <v>-114519.1366891731</v>
      </c>
      <c r="AF619" s="330">
        <f t="shared" si="403"/>
        <v>683.71469671950774</v>
      </c>
      <c r="AG619" s="330">
        <f t="shared" si="404"/>
        <v>683.15296905583807</v>
      </c>
      <c r="AH619" s="330">
        <f t="shared" si="405"/>
        <v>1.2617581766468233</v>
      </c>
      <c r="AI619" s="330">
        <f t="shared" si="406"/>
        <v>0.47664351644514963</v>
      </c>
      <c r="AJ619" s="330">
        <f t="shared" si="407"/>
        <v>16.521761659599115</v>
      </c>
      <c r="AK619" s="339">
        <f t="shared" si="408"/>
        <v>220.34710373333959</v>
      </c>
      <c r="AL619" s="44">
        <f t="shared" si="378"/>
        <v>4.7582292264832278</v>
      </c>
    </row>
    <row r="620" spans="2:38" ht="15" x14ac:dyDescent="0.15">
      <c r="B620" s="330">
        <f t="shared" si="379"/>
        <v>683.71469671950774</v>
      </c>
      <c r="C620" s="330">
        <f t="shared" si="380"/>
        <v>683.15296905583807</v>
      </c>
      <c r="D620" s="330">
        <f t="shared" si="381"/>
        <v>1.2617581766468233</v>
      </c>
      <c r="E620" s="330">
        <f t="shared" si="375"/>
        <v>134.48453738986524</v>
      </c>
      <c r="F620" s="330">
        <f t="shared" si="382"/>
        <v>134.48453738986524</v>
      </c>
      <c r="G620" s="330">
        <f t="shared" si="383"/>
        <v>91.475426390445207</v>
      </c>
      <c r="H620" s="315">
        <f t="shared" si="384"/>
        <v>0.08</v>
      </c>
      <c r="I620" s="330">
        <f t="shared" si="385"/>
        <v>0.44938213093573726</v>
      </c>
      <c r="J620" s="330">
        <f t="shared" si="374"/>
        <v>80</v>
      </c>
      <c r="K620" s="337">
        <f t="shared" si="386"/>
        <v>1</v>
      </c>
      <c r="L620" s="325">
        <f t="shared" si="387"/>
        <v>1.3417581766468234</v>
      </c>
      <c r="M620" s="325">
        <f t="shared" si="388"/>
        <v>1.3017581766468234</v>
      </c>
      <c r="N620" s="330">
        <f t="shared" si="389"/>
        <v>7.2462137638569013E-2</v>
      </c>
      <c r="O620" s="330">
        <f t="shared" si="390"/>
        <v>2.0905400142112729E-3</v>
      </c>
      <c r="P620" s="334">
        <f t="shared" si="376"/>
        <v>13.547078905937731</v>
      </c>
      <c r="Q620" s="330">
        <f t="shared" si="391"/>
        <v>3.7459603705275697</v>
      </c>
      <c r="R620" s="279">
        <f>IF(H620&gt;0, rate1(1,$L$52,$L$51,$L$54,L620,$L$53,$L$50,P620),"")</f>
        <v>120.90502468559913</v>
      </c>
      <c r="S620" s="325">
        <f t="shared" si="392"/>
        <v>14.820414282537893</v>
      </c>
      <c r="T620" s="325">
        <f t="shared" si="393"/>
        <v>-5.2431234084006437E-3</v>
      </c>
      <c r="U620" s="330">
        <f t="shared" si="394"/>
        <v>1.2617581766468233</v>
      </c>
      <c r="V620" s="338">
        <f t="shared" si="395"/>
        <v>1.2617581766468233</v>
      </c>
      <c r="W620" s="330">
        <f t="shared" si="396"/>
        <v>9.5788465026114267E-5</v>
      </c>
      <c r="X620" s="330">
        <f t="shared" si="397"/>
        <v>-3.7392085966316699</v>
      </c>
      <c r="Y620" s="330">
        <f t="shared" si="377"/>
        <v>12.727329490866907</v>
      </c>
      <c r="Z620" s="110">
        <f>IF(H620&gt;0, rate1(1,$L$52,$L$51,$L$54,U620,$L$53,$L$50,Y620),"")</f>
        <v>180.50147649090783</v>
      </c>
      <c r="AA620" s="338">
        <f t="shared" si="398"/>
        <v>-9.9092423514326349</v>
      </c>
      <c r="AB620" s="338">
        <f t="shared" si="399"/>
        <v>8.780487401449564E-6</v>
      </c>
      <c r="AC620" s="330">
        <f t="shared" si="400"/>
        <v>8.780487401449564E-6</v>
      </c>
      <c r="AD620" s="330">
        <f t="shared" si="401"/>
        <v>9111.1115297304405</v>
      </c>
      <c r="AE620" s="330">
        <f t="shared" si="402"/>
        <v>201988613.06031537</v>
      </c>
      <c r="AF620" s="330">
        <f t="shared" si="403"/>
        <v>683.78715007665892</v>
      </c>
      <c r="AG620" s="330">
        <f t="shared" si="404"/>
        <v>683.15296027535067</v>
      </c>
      <c r="AH620" s="330">
        <f t="shared" si="405"/>
        <v>1.3406729546958391</v>
      </c>
      <c r="AI620" s="330">
        <f t="shared" si="406"/>
        <v>7.2623014835672073E-2</v>
      </c>
      <c r="AJ620" s="330">
        <f t="shared" si="407"/>
        <v>16.521781832658792</v>
      </c>
      <c r="AK620" s="339">
        <f t="shared" si="408"/>
        <v>220.34714007945243</v>
      </c>
      <c r="AL620" s="44">
        <f t="shared" si="378"/>
        <v>4.7582673579645434</v>
      </c>
    </row>
    <row r="621" spans="2:38" ht="15" x14ac:dyDescent="0.15">
      <c r="B621" s="330">
        <f t="shared" si="379"/>
        <v>683.78715007665892</v>
      </c>
      <c r="C621" s="330">
        <f t="shared" si="380"/>
        <v>683.15296027535067</v>
      </c>
      <c r="D621" s="330">
        <f t="shared" si="381"/>
        <v>1.3406729546958391</v>
      </c>
      <c r="E621" s="330">
        <f t="shared" si="375"/>
        <v>134.48453738986524</v>
      </c>
      <c r="F621" s="330">
        <f t="shared" si="382"/>
        <v>134.48453738986524</v>
      </c>
      <c r="G621" s="330">
        <f t="shared" si="383"/>
        <v>87.450002316233537</v>
      </c>
      <c r="H621" s="315">
        <f t="shared" si="384"/>
        <v>0.02</v>
      </c>
      <c r="I621" s="330">
        <f t="shared" si="385"/>
        <v>0.50735184104660225</v>
      </c>
      <c r="J621" s="330">
        <f t="shared" si="374"/>
        <v>80</v>
      </c>
      <c r="K621" s="337">
        <f t="shared" si="386"/>
        <v>-1</v>
      </c>
      <c r="L621" s="325">
        <f t="shared" si="387"/>
        <v>1.3206729546958391</v>
      </c>
      <c r="M621" s="325">
        <f t="shared" si="388"/>
        <v>1.3306729546958391</v>
      </c>
      <c r="N621" s="330">
        <f t="shared" si="389"/>
        <v>-1.8744431272530893E-2</v>
      </c>
      <c r="O621" s="330">
        <f t="shared" si="390"/>
        <v>2.0905400142112729E-3</v>
      </c>
      <c r="P621" s="334">
        <f t="shared" si="376"/>
        <v>13.595048966827559</v>
      </c>
      <c r="Q621" s="330">
        <f t="shared" si="391"/>
        <v>9.4513532091150694</v>
      </c>
      <c r="R621" s="279">
        <f>IF(H621&gt;0, rate1(1,$L$52,$L$51,$L$54,L621,$L$53,$L$50,P621),"")</f>
        <v>117.24079374216649</v>
      </c>
      <c r="S621" s="325">
        <f t="shared" si="392"/>
        <v>38.561752150857458</v>
      </c>
      <c r="T621" s="325">
        <f t="shared" si="393"/>
        <v>4.9902973634585886E-4</v>
      </c>
      <c r="U621" s="330">
        <f t="shared" si="394"/>
        <v>1.3406729546958391</v>
      </c>
      <c r="V621" s="338">
        <f t="shared" si="395"/>
        <v>1.3406729546958391</v>
      </c>
      <c r="W621" s="330">
        <f t="shared" si="396"/>
        <v>1.0814505236544925E-4</v>
      </c>
      <c r="X621" s="330">
        <f t="shared" si="397"/>
        <v>11.483225802198675</v>
      </c>
      <c r="Y621" s="330">
        <f t="shared" si="377"/>
        <v>13.800150186899792</v>
      </c>
      <c r="Z621" s="110">
        <f>IF(H621&gt;0, rate1(1,$L$52,$L$51,$L$54,U621,$L$53,$L$50,Y621),"")</f>
        <v>101.33956647068649</v>
      </c>
      <c r="AA621" s="338">
        <f t="shared" si="398"/>
        <v>54.203381128645695</v>
      </c>
      <c r="AB621" s="338">
        <f t="shared" si="399"/>
        <v>-2.032672549587679E-6</v>
      </c>
      <c r="AC621" s="330">
        <f t="shared" si="400"/>
        <v>4.9902973634585886E-4</v>
      </c>
      <c r="AD621" s="330">
        <f t="shared" si="401"/>
        <v>-40.077772011042541</v>
      </c>
      <c r="AE621" s="330">
        <f t="shared" si="402"/>
        <v>-36041768.652122319</v>
      </c>
      <c r="AF621" s="330">
        <f t="shared" si="403"/>
        <v>683.76790661565008</v>
      </c>
      <c r="AG621" s="330">
        <f t="shared" si="404"/>
        <v>683.15246124561429</v>
      </c>
      <c r="AH621" s="330">
        <f t="shared" si="405"/>
        <v>1.3207115505697422</v>
      </c>
      <c r="AI621" s="330">
        <f t="shared" si="406"/>
        <v>4.2564513631945777</v>
      </c>
      <c r="AJ621" s="330">
        <f t="shared" si="407"/>
        <v>16.522964180259681</v>
      </c>
      <c r="AK621" s="339">
        <f t="shared" si="408"/>
        <v>220.34714672267367</v>
      </c>
      <c r="AL621" s="44">
        <f t="shared" si="378"/>
        <v>4.7582731678057302</v>
      </c>
    </row>
    <row r="622" spans="2:38" ht="15" x14ac:dyDescent="0.15">
      <c r="B622" s="330">
        <f t="shared" si="379"/>
        <v>683.76790661565008</v>
      </c>
      <c r="C622" s="330">
        <f t="shared" si="380"/>
        <v>683.15246124561429</v>
      </c>
      <c r="D622" s="330">
        <f t="shared" si="381"/>
        <v>1.3207115505697422</v>
      </c>
      <c r="E622" s="330">
        <f t="shared" si="375"/>
        <v>134.48453738986524</v>
      </c>
      <c r="F622" s="330">
        <f t="shared" si="382"/>
        <v>134.48453738986524</v>
      </c>
      <c r="G622" s="330">
        <f t="shared" si="383"/>
        <v>83.543887269022733</v>
      </c>
      <c r="H622" s="315">
        <f t="shared" si="384"/>
        <v>0.02</v>
      </c>
      <c r="I622" s="330">
        <f t="shared" si="385"/>
        <v>0.49235629602862901</v>
      </c>
      <c r="J622" s="330">
        <f t="shared" si="374"/>
        <v>80</v>
      </c>
      <c r="K622" s="337">
        <f t="shared" si="386"/>
        <v>-1</v>
      </c>
      <c r="L622" s="325">
        <f t="shared" si="387"/>
        <v>1.3007115505697422</v>
      </c>
      <c r="M622" s="325">
        <f t="shared" si="388"/>
        <v>1.3107115505697422</v>
      </c>
      <c r="N622" s="330">
        <f t="shared" si="389"/>
        <v>-1.8465879129376139E-2</v>
      </c>
      <c r="O622" s="330">
        <f t="shared" si="390"/>
        <v>2.0905400142112729E-3</v>
      </c>
      <c r="P622" s="334">
        <f t="shared" si="376"/>
        <v>13.322670109371186</v>
      </c>
      <c r="Q622" s="330">
        <f t="shared" si="391"/>
        <v>5.4858637992057027</v>
      </c>
      <c r="R622" s="279">
        <f>IF(H622&gt;0, rate1(1,$L$52,$L$51,$L$54,L622,$L$53,$L$50,P622),"")</f>
        <v>137.77820373192054</v>
      </c>
      <c r="S622" s="325">
        <f t="shared" si="392"/>
        <v>19.046098143763217</v>
      </c>
      <c r="T622" s="325">
        <f t="shared" si="393"/>
        <v>1.0232615927425841E-3</v>
      </c>
      <c r="U622" s="330">
        <f t="shared" si="394"/>
        <v>1.3207115505697422</v>
      </c>
      <c r="V622" s="338">
        <f t="shared" si="395"/>
        <v>1.3207115505697422</v>
      </c>
      <c r="W622" s="330">
        <f t="shared" si="396"/>
        <v>1.0494866305488237E-4</v>
      </c>
      <c r="X622" s="330">
        <f t="shared" si="397"/>
        <v>7.4574585107968403</v>
      </c>
      <c r="Y622" s="330">
        <f t="shared" si="377"/>
        <v>13.526734724265534</v>
      </c>
      <c r="Z622" s="110">
        <f>IF(H622&gt;0, rate1(1,$L$52,$L$51,$L$54,U622,$L$53,$L$50,Y622),"")</f>
        <v>122.45285444347033</v>
      </c>
      <c r="AA622" s="338">
        <f t="shared" si="398"/>
        <v>29.131540293956615</v>
      </c>
      <c r="AB622" s="338">
        <f t="shared" si="399"/>
        <v>-3.7306404824704201E-6</v>
      </c>
      <c r="AC622" s="330">
        <f t="shared" si="400"/>
        <v>1.0232615927425841E-3</v>
      </c>
      <c r="AD622" s="330">
        <f t="shared" si="401"/>
        <v>-19.545344164042405</v>
      </c>
      <c r="AE622" s="330">
        <f t="shared" si="402"/>
        <v>26975.687839324521</v>
      </c>
      <c r="AF622" s="330">
        <f t="shared" si="403"/>
        <v>683.74841747492792</v>
      </c>
      <c r="AG622" s="330">
        <f t="shared" si="404"/>
        <v>683.15143798402153</v>
      </c>
      <c r="AH622" s="330">
        <f t="shared" si="405"/>
        <v>1.3007472826359374</v>
      </c>
      <c r="AI622" s="330">
        <f t="shared" si="406"/>
        <v>7.4268756960540498</v>
      </c>
      <c r="AJ622" s="330">
        <f t="shared" si="407"/>
        <v>16.525027201286363</v>
      </c>
      <c r="AK622" s="339">
        <f t="shared" si="408"/>
        <v>220.34751894935525</v>
      </c>
      <c r="AL622" s="44">
        <f t="shared" si="378"/>
        <v>4.7586136839147857</v>
      </c>
    </row>
    <row r="623" spans="2:38" ht="15" x14ac:dyDescent="0.15">
      <c r="B623" s="330">
        <f t="shared" si="379"/>
        <v>683.74841747492792</v>
      </c>
      <c r="C623" s="330">
        <f t="shared" si="380"/>
        <v>683.15143798402153</v>
      </c>
      <c r="D623" s="330">
        <f t="shared" si="381"/>
        <v>1.3007472826359374</v>
      </c>
      <c r="E623" s="330">
        <f t="shared" si="375"/>
        <v>134.48453738986524</v>
      </c>
      <c r="F623" s="330">
        <f t="shared" si="382"/>
        <v>134.48453738986524</v>
      </c>
      <c r="G623" s="330">
        <f t="shared" si="383"/>
        <v>79.755313237627476</v>
      </c>
      <c r="H623" s="315">
        <f t="shared" si="384"/>
        <v>0.02</v>
      </c>
      <c r="I623" s="330">
        <f t="shared" si="385"/>
        <v>0.47758359272511375</v>
      </c>
      <c r="J623" s="330">
        <f t="shared" si="374"/>
        <v>80</v>
      </c>
      <c r="K623" s="337">
        <f t="shared" si="386"/>
        <v>-1</v>
      </c>
      <c r="L623" s="325">
        <f t="shared" si="387"/>
        <v>1.2807472826359374</v>
      </c>
      <c r="M623" s="325">
        <f t="shared" si="388"/>
        <v>1.2907472826359374</v>
      </c>
      <c r="N623" s="330">
        <f t="shared" si="389"/>
        <v>-1.8187239064501703E-2</v>
      </c>
      <c r="O623" s="330">
        <f t="shared" si="390"/>
        <v>2.0905400142112729E-3</v>
      </c>
      <c r="P623" s="334">
        <f t="shared" si="376"/>
        <v>13.051639879432322</v>
      </c>
      <c r="Q623" s="330">
        <f t="shared" si="391"/>
        <v>1.6387944166200299</v>
      </c>
      <c r="R623" s="279">
        <f>IF(H623&gt;0, rate1(1,$L$52,$L$51,$L$54,L623,$L$53,$L$50,P623),"")</f>
        <v>157.5852013812443</v>
      </c>
      <c r="S623" s="325">
        <f t="shared" si="392"/>
        <v>4.9745128833213847</v>
      </c>
      <c r="T623" s="325">
        <f t="shared" si="393"/>
        <v>4.5759668161656974E-3</v>
      </c>
      <c r="U623" s="330">
        <f t="shared" si="394"/>
        <v>1.3007472826359374</v>
      </c>
      <c r="V623" s="338">
        <f t="shared" si="395"/>
        <v>1.3007472826359374</v>
      </c>
      <c r="W623" s="330">
        <f t="shared" si="396"/>
        <v>1.0179977377733351E-4</v>
      </c>
      <c r="X623" s="330">
        <f t="shared" si="397"/>
        <v>3.5510104189378495</v>
      </c>
      <c r="Y623" s="330">
        <f t="shared" si="377"/>
        <v>13.254657131828795</v>
      </c>
      <c r="Z623" s="110">
        <f>IF(H623&gt;0, rate1(1,$L$52,$L$51,$L$54,U623,$L$53,$L$50,Y623),"")</f>
        <v>142.80641439506667</v>
      </c>
      <c r="AA623" s="338">
        <f t="shared" si="398"/>
        <v>11.894487848392204</v>
      </c>
      <c r="AB623" s="338">
        <f t="shared" si="399"/>
        <v>-9.3441541441855857E-6</v>
      </c>
      <c r="AC623" s="330">
        <f t="shared" si="400"/>
        <v>4.5759668161656974E-3</v>
      </c>
      <c r="AD623" s="330">
        <f t="shared" si="401"/>
        <v>-4.3706610654048488</v>
      </c>
      <c r="AE623" s="330">
        <f t="shared" si="402"/>
        <v>5420.2765061324808</v>
      </c>
      <c r="AF623" s="330">
        <f t="shared" si="403"/>
        <v>683.72565426904725</v>
      </c>
      <c r="AG623" s="330">
        <f t="shared" si="404"/>
        <v>683.14686201720531</v>
      </c>
      <c r="AH623" s="330">
        <f t="shared" si="405"/>
        <v>1.2807801142538309</v>
      </c>
      <c r="AI623" s="330">
        <f t="shared" si="406"/>
        <v>29.038049106496405</v>
      </c>
      <c r="AJ623" s="330">
        <f t="shared" si="407"/>
        <v>16.533093326038166</v>
      </c>
      <c r="AK623" s="339">
        <f t="shared" si="408"/>
        <v>220.34813941942116</v>
      </c>
      <c r="AL623" s="44">
        <f t="shared" si="378"/>
        <v>4.7592078339704704</v>
      </c>
    </row>
    <row r="624" spans="2:38" ht="15" x14ac:dyDescent="0.15">
      <c r="B624" s="330">
        <f t="shared" si="379"/>
        <v>683.72565426904725</v>
      </c>
      <c r="C624" s="330">
        <f t="shared" si="380"/>
        <v>683.14686201720531</v>
      </c>
      <c r="D624" s="330">
        <f t="shared" si="381"/>
        <v>1.2807801142538309</v>
      </c>
      <c r="E624" s="330">
        <f t="shared" si="375"/>
        <v>134.48453738986524</v>
      </c>
      <c r="F624" s="330">
        <f t="shared" si="382"/>
        <v>134.48453738986524</v>
      </c>
      <c r="G624" s="330">
        <f t="shared" si="383"/>
        <v>76.082511189772518</v>
      </c>
      <c r="H624" s="315">
        <f t="shared" si="384"/>
        <v>0.02</v>
      </c>
      <c r="I624" s="330">
        <f t="shared" si="385"/>
        <v>0.46303380147355711</v>
      </c>
      <c r="J624" s="330">
        <f t="shared" si="374"/>
        <v>80</v>
      </c>
      <c r="K624" s="337">
        <f t="shared" si="386"/>
        <v>-1</v>
      </c>
      <c r="L624" s="325">
        <f t="shared" si="387"/>
        <v>1.2607801142538309</v>
      </c>
      <c r="M624" s="325">
        <f t="shared" si="388"/>
        <v>1.2707801142538309</v>
      </c>
      <c r="N624" s="330">
        <f t="shared" si="389"/>
        <v>-1.7908510545746603E-2</v>
      </c>
      <c r="O624" s="330">
        <f t="shared" si="390"/>
        <v>2.0905400142112729E-3</v>
      </c>
      <c r="P624" s="334">
        <f t="shared" si="376"/>
        <v>12.781972702298157</v>
      </c>
      <c r="Q624" s="330">
        <f t="shared" si="391"/>
        <v>-2.0916233847314913</v>
      </c>
      <c r="R624" s="279">
        <f>IF(H624&gt;0, rate1(1,$L$52,$L$51,$L$54,L624,$L$53,$L$50,P624),"")</f>
        <v>176.69836697419709</v>
      </c>
      <c r="S624" s="325">
        <f t="shared" si="392"/>
        <v>-5.6622946908595724</v>
      </c>
      <c r="T624" s="325">
        <f t="shared" si="393"/>
        <v>-2.68803938833814E-3</v>
      </c>
      <c r="U624" s="330">
        <f t="shared" si="394"/>
        <v>1.2807801142538309</v>
      </c>
      <c r="V624" s="338">
        <f t="shared" si="395"/>
        <v>1.2807801142538309</v>
      </c>
      <c r="W624" s="330">
        <f t="shared" si="396"/>
        <v>9.8698399524366209E-5</v>
      </c>
      <c r="X624" s="330">
        <f t="shared" si="397"/>
        <v>-0.23788663524707943</v>
      </c>
      <c r="Y624" s="330">
        <f t="shared" si="377"/>
        <v>12.983931552505448</v>
      </c>
      <c r="Z624" s="110">
        <f>IF(H624&gt;0, rate1(1,$L$52,$L$51,$L$54,U624,$L$53,$L$50,Y624),"")</f>
        <v>162.43881852870388</v>
      </c>
      <c r="AA624" s="338">
        <f t="shared" si="398"/>
        <v>-0.70052193214821135</v>
      </c>
      <c r="AB624" s="338">
        <f t="shared" si="399"/>
        <v>5.8040062676336018E-5</v>
      </c>
      <c r="AC624" s="330">
        <f t="shared" si="400"/>
        <v>5.8040062676336018E-5</v>
      </c>
      <c r="AD624" s="330">
        <f t="shared" si="401"/>
        <v>-344.58956585783221</v>
      </c>
      <c r="AE624" s="330">
        <f t="shared" si="402"/>
        <v>-146835.73576284494</v>
      </c>
      <c r="AF624" s="330">
        <f t="shared" si="403"/>
        <v>683.70768771843882</v>
      </c>
      <c r="AG624" s="330">
        <f t="shared" si="404"/>
        <v>683.14680397714267</v>
      </c>
      <c r="AH624" s="330">
        <f t="shared" si="405"/>
        <v>1.26081000703965</v>
      </c>
      <c r="AI624" s="330">
        <f t="shared" si="406"/>
        <v>0.32846971746383763</v>
      </c>
      <c r="AJ624" s="330">
        <f t="shared" si="407"/>
        <v>16.53318456762635</v>
      </c>
      <c r="AK624" s="339">
        <f t="shared" si="408"/>
        <v>220.35045535812347</v>
      </c>
      <c r="AL624" s="44">
        <f t="shared" si="378"/>
        <v>4.7615308778989904</v>
      </c>
    </row>
    <row r="625" spans="2:38" ht="15" x14ac:dyDescent="0.15">
      <c r="B625" s="330">
        <f t="shared" si="379"/>
        <v>683.70768771843882</v>
      </c>
      <c r="C625" s="330">
        <f t="shared" si="380"/>
        <v>683.14680397714267</v>
      </c>
      <c r="D625" s="330">
        <f t="shared" si="381"/>
        <v>1.26081000703965</v>
      </c>
      <c r="E625" s="330">
        <f t="shared" si="375"/>
        <v>134.48453738986524</v>
      </c>
      <c r="F625" s="330">
        <f t="shared" si="382"/>
        <v>134.48453738986524</v>
      </c>
      <c r="G625" s="330">
        <f t="shared" si="383"/>
        <v>91.281290909995533</v>
      </c>
      <c r="H625" s="315">
        <f t="shared" si="384"/>
        <v>0.08</v>
      </c>
      <c r="I625" s="330">
        <f t="shared" si="385"/>
        <v>0.44870699303692163</v>
      </c>
      <c r="J625" s="330">
        <f t="shared" si="374"/>
        <v>80</v>
      </c>
      <c r="K625" s="337">
        <f t="shared" si="386"/>
        <v>1</v>
      </c>
      <c r="L625" s="325">
        <f t="shared" si="387"/>
        <v>1.34081000703965</v>
      </c>
      <c r="M625" s="325">
        <f t="shared" si="388"/>
        <v>1.30081000703965</v>
      </c>
      <c r="N625" s="330">
        <f t="shared" si="389"/>
        <v>7.2408461343393737E-2</v>
      </c>
      <c r="O625" s="330">
        <f t="shared" si="390"/>
        <v>2.0905400142112729E-3</v>
      </c>
      <c r="P625" s="334">
        <f t="shared" si="376"/>
        <v>13.534125723865312</v>
      </c>
      <c r="Q625" s="330">
        <f t="shared" si="391"/>
        <v>3.5630979476168534</v>
      </c>
      <c r="R625" s="279">
        <f>IF(H625&gt;0, rate1(1,$L$52,$L$51,$L$54,L625,$L$53,$L$50,P625),"")</f>
        <v>121.89095502786388</v>
      </c>
      <c r="S625" s="325">
        <f t="shared" si="392"/>
        <v>13.982917542105545</v>
      </c>
      <c r="T625" s="325">
        <f t="shared" si="393"/>
        <v>-5.5772102925680809E-3</v>
      </c>
      <c r="U625" s="330">
        <f t="shared" si="394"/>
        <v>1.26081000703965</v>
      </c>
      <c r="V625" s="338">
        <f t="shared" si="395"/>
        <v>1.26081000703965</v>
      </c>
      <c r="W625" s="330">
        <f t="shared" si="396"/>
        <v>9.5644555380358653E-5</v>
      </c>
      <c r="X625" s="330">
        <f t="shared" si="397"/>
        <v>-3.9110018349344813</v>
      </c>
      <c r="Y625" s="330">
        <f t="shared" si="377"/>
        <v>12.714572492345431</v>
      </c>
      <c r="Z625" s="110">
        <f>IF(H625&gt;0, rate1(1,$L$52,$L$51,$L$54,U625,$L$53,$L$50,Y625),"")</f>
        <v>181.3860253910527</v>
      </c>
      <c r="AA625" s="338">
        <f t="shared" si="398"/>
        <v>-10.313966361084649</v>
      </c>
      <c r="AB625" s="338">
        <f t="shared" si="399"/>
        <v>8.4536715355046705E-6</v>
      </c>
      <c r="AC625" s="330">
        <f t="shared" si="400"/>
        <v>8.4536715355046705E-6</v>
      </c>
      <c r="AD625" s="330">
        <f t="shared" si="401"/>
        <v>9463.3437866620552</v>
      </c>
      <c r="AE625" s="330">
        <f t="shared" si="402"/>
        <v>295003235.07995635</v>
      </c>
      <c r="AF625" s="330">
        <f t="shared" si="403"/>
        <v>683.78008772611065</v>
      </c>
      <c r="AG625" s="330">
        <f t="shared" si="404"/>
        <v>683.14679552347116</v>
      </c>
      <c r="AH625" s="330">
        <f t="shared" si="405"/>
        <v>1.3397238599920245</v>
      </c>
      <c r="AI625" s="330">
        <f t="shared" si="406"/>
        <v>6.9354379359585688E-2</v>
      </c>
      <c r="AJ625" s="330">
        <f t="shared" si="407"/>
        <v>16.533203832731729</v>
      </c>
      <c r="AK625" s="339">
        <f t="shared" si="408"/>
        <v>220.35048034892444</v>
      </c>
      <c r="AL625" s="44">
        <f t="shared" si="378"/>
        <v>4.7615571554763871</v>
      </c>
    </row>
    <row r="626" spans="2:38" ht="15" x14ac:dyDescent="0.15">
      <c r="B626" s="330">
        <f t="shared" si="379"/>
        <v>683.78008772611065</v>
      </c>
      <c r="C626" s="330">
        <f t="shared" si="380"/>
        <v>683.14679552347116</v>
      </c>
      <c r="D626" s="330">
        <f t="shared" si="381"/>
        <v>1.3397238599920245</v>
      </c>
      <c r="E626" s="330">
        <f t="shared" si="375"/>
        <v>134.48453738986524</v>
      </c>
      <c r="F626" s="330">
        <f t="shared" si="382"/>
        <v>134.48453738986524</v>
      </c>
      <c r="G626" s="330">
        <f t="shared" si="383"/>
        <v>87.261579966211514</v>
      </c>
      <c r="H626" s="315">
        <f t="shared" si="384"/>
        <v>0.02</v>
      </c>
      <c r="I626" s="330">
        <f t="shared" si="385"/>
        <v>0.50663376211159628</v>
      </c>
      <c r="J626" s="330">
        <f t="shared" si="374"/>
        <v>80</v>
      </c>
      <c r="K626" s="337">
        <f t="shared" si="386"/>
        <v>-1</v>
      </c>
      <c r="L626" s="325">
        <f t="shared" si="387"/>
        <v>1.3197238599920245</v>
      </c>
      <c r="M626" s="325">
        <f t="shared" si="388"/>
        <v>1.3297238599920245</v>
      </c>
      <c r="N626" s="330">
        <f t="shared" si="389"/>
        <v>-1.873118818150088E-2</v>
      </c>
      <c r="O626" s="330">
        <f t="shared" si="390"/>
        <v>2.0905400142112729E-3</v>
      </c>
      <c r="P626" s="334">
        <f t="shared" si="376"/>
        <v>13.582067100234903</v>
      </c>
      <c r="Q626" s="330">
        <f t="shared" si="391"/>
        <v>9.2600877291636152</v>
      </c>
      <c r="R626" s="279">
        <f>IF(H626&gt;0, rate1(1,$L$52,$L$51,$L$54,L626,$L$53,$L$50,P626),"")</f>
        <v>118.23444901494325</v>
      </c>
      <c r="S626" s="325">
        <f t="shared" si="392"/>
        <v>37.463865420620678</v>
      </c>
      <c r="T626" s="325">
        <f t="shared" si="393"/>
        <v>5.1369178679856048E-4</v>
      </c>
      <c r="U626" s="330">
        <f t="shared" si="394"/>
        <v>1.3397238599920245</v>
      </c>
      <c r="V626" s="338">
        <f t="shared" si="395"/>
        <v>1.3397238599920245</v>
      </c>
      <c r="W626" s="330">
        <f t="shared" si="396"/>
        <v>1.0799198958344469E-4</v>
      </c>
      <c r="X626" s="330">
        <f t="shared" si="397"/>
        <v>11.289073769284059</v>
      </c>
      <c r="Y626" s="330">
        <f t="shared" si="377"/>
        <v>13.787119269585601</v>
      </c>
      <c r="Z626" s="110">
        <f>IF(H626&gt;0, rate1(1,$L$52,$L$51,$L$54,U626,$L$53,$L$50,Y626),"")</f>
        <v>102.36129971282696</v>
      </c>
      <c r="AA626" s="338">
        <f t="shared" si="398"/>
        <v>52.755049482933885</v>
      </c>
      <c r="AB626" s="338">
        <f t="shared" si="399"/>
        <v>-2.0865981322084295E-6</v>
      </c>
      <c r="AC626" s="330">
        <f t="shared" si="400"/>
        <v>5.1369178679856048E-4</v>
      </c>
      <c r="AD626" s="330">
        <f t="shared" si="401"/>
        <v>-38.93385199838287</v>
      </c>
      <c r="AE626" s="330">
        <f t="shared" si="402"/>
        <v>-36397051.767827287</v>
      </c>
      <c r="AF626" s="330">
        <f t="shared" si="403"/>
        <v>683.7608428461424</v>
      </c>
      <c r="AG626" s="330">
        <f t="shared" si="404"/>
        <v>683.14628183168441</v>
      </c>
      <c r="AH626" s="330">
        <f t="shared" si="405"/>
        <v>1.3197623204978017</v>
      </c>
      <c r="AI626" s="330">
        <f t="shared" si="406"/>
        <v>4.3446879575142834</v>
      </c>
      <c r="AJ626" s="330">
        <f t="shared" si="407"/>
        <v>16.534410690497705</v>
      </c>
      <c r="AK626" s="339">
        <f t="shared" si="408"/>
        <v>220.35048667968172</v>
      </c>
      <c r="AL626" s="44">
        <f t="shared" si="378"/>
        <v>4.7615627038267361</v>
      </c>
    </row>
    <row r="627" spans="2:38" ht="15" x14ac:dyDescent="0.15">
      <c r="B627" s="330">
        <f t="shared" si="379"/>
        <v>683.7608428461424</v>
      </c>
      <c r="C627" s="330">
        <f t="shared" si="380"/>
        <v>683.14628183168441</v>
      </c>
      <c r="D627" s="330">
        <f t="shared" si="381"/>
        <v>1.3197623204978017</v>
      </c>
      <c r="E627" s="330">
        <f t="shared" si="375"/>
        <v>134.48453738986524</v>
      </c>
      <c r="F627" s="330">
        <f t="shared" si="382"/>
        <v>134.48453738986524</v>
      </c>
      <c r="G627" s="330">
        <f t="shared" si="383"/>
        <v>83.361094004075028</v>
      </c>
      <c r="H627" s="315">
        <f t="shared" si="384"/>
        <v>0.02</v>
      </c>
      <c r="I627" s="330">
        <f t="shared" si="385"/>
        <v>0.4916488115663924</v>
      </c>
      <c r="J627" s="330">
        <f t="shared" si="374"/>
        <v>80</v>
      </c>
      <c r="K627" s="337">
        <f t="shared" si="386"/>
        <v>-1</v>
      </c>
      <c r="L627" s="325">
        <f t="shared" si="387"/>
        <v>1.2997623204978017</v>
      </c>
      <c r="M627" s="325">
        <f t="shared" si="388"/>
        <v>1.3097623204978017</v>
      </c>
      <c r="N627" s="330">
        <f t="shared" si="389"/>
        <v>-1.8452631869394942E-2</v>
      </c>
      <c r="O627" s="330">
        <f t="shared" si="390"/>
        <v>2.0905400142112729E-3</v>
      </c>
      <c r="P627" s="334">
        <f t="shared" si="376"/>
        <v>13.30975204834065</v>
      </c>
      <c r="Q627" s="330">
        <f t="shared" si="391"/>
        <v>5.3002691878267569</v>
      </c>
      <c r="R627" s="279">
        <f>IF(H627&gt;0, rate1(1,$L$52,$L$51,$L$54,L627,$L$53,$L$50,P627),"")</f>
        <v>138.73626132635675</v>
      </c>
      <c r="S627" s="325">
        <f t="shared" si="392"/>
        <v>18.274666299838842</v>
      </c>
      <c r="T627" s="325">
        <f t="shared" si="393"/>
        <v>1.0681903516461611E-3</v>
      </c>
      <c r="U627" s="330">
        <f t="shared" si="394"/>
        <v>1.3197623204978017</v>
      </c>
      <c r="V627" s="338">
        <f t="shared" si="395"/>
        <v>1.3197623204978017</v>
      </c>
      <c r="W627" s="330">
        <f t="shared" si="396"/>
        <v>1.0479785854866641E-4</v>
      </c>
      <c r="X627" s="330">
        <f t="shared" si="397"/>
        <v>7.2690200954239828</v>
      </c>
      <c r="Y627" s="330">
        <f t="shared" si="377"/>
        <v>13.513767107229535</v>
      </c>
      <c r="Z627" s="110">
        <f>IF(H627&gt;0, rate1(1,$L$52,$L$51,$L$54,U627,$L$53,$L$50,Y627),"")</f>
        <v>123.43754832740638</v>
      </c>
      <c r="AA627" s="338">
        <f t="shared" si="398"/>
        <v>28.168913586133975</v>
      </c>
      <c r="AB627" s="338">
        <f t="shared" si="399"/>
        <v>-3.8572708553996591E-6</v>
      </c>
      <c r="AC627" s="330">
        <f t="shared" si="400"/>
        <v>1.0681903516461611E-3</v>
      </c>
      <c r="AD627" s="330">
        <f t="shared" si="401"/>
        <v>-18.723254679447823</v>
      </c>
      <c r="AE627" s="330">
        <f t="shared" si="402"/>
        <v>25552.595642562534</v>
      </c>
      <c r="AF627" s="330">
        <f t="shared" si="403"/>
        <v>683.74132202392138</v>
      </c>
      <c r="AG627" s="330">
        <f t="shared" si="404"/>
        <v>683.1452136413327</v>
      </c>
      <c r="AH627" s="330">
        <f t="shared" si="405"/>
        <v>1.2997979154916954</v>
      </c>
      <c r="AI627" s="330">
        <f t="shared" si="406"/>
        <v>7.6994315792711152</v>
      </c>
      <c r="AJ627" s="330">
        <f t="shared" si="407"/>
        <v>16.536549421491948</v>
      </c>
      <c r="AK627" s="339">
        <f t="shared" si="408"/>
        <v>220.35086580401736</v>
      </c>
      <c r="AL627" s="44">
        <f t="shared" si="378"/>
        <v>4.7619102788633372</v>
      </c>
    </row>
    <row r="628" spans="2:38" ht="15" x14ac:dyDescent="0.15">
      <c r="B628" s="330">
        <f t="shared" si="379"/>
        <v>683.74132202392138</v>
      </c>
      <c r="C628" s="330">
        <f t="shared" si="380"/>
        <v>683.1452136413327</v>
      </c>
      <c r="D628" s="330">
        <f t="shared" si="381"/>
        <v>1.2997979154916954</v>
      </c>
      <c r="E628" s="330">
        <f t="shared" si="375"/>
        <v>134.48453738986524</v>
      </c>
      <c r="F628" s="330">
        <f t="shared" si="382"/>
        <v>134.48453738986524</v>
      </c>
      <c r="G628" s="330">
        <f t="shared" si="383"/>
        <v>79.578064963964195</v>
      </c>
      <c r="H628" s="315">
        <f t="shared" si="384"/>
        <v>0.02</v>
      </c>
      <c r="I628" s="330">
        <f t="shared" si="385"/>
        <v>0.47688670607094541</v>
      </c>
      <c r="J628" s="330">
        <f t="shared" si="374"/>
        <v>80</v>
      </c>
      <c r="K628" s="337">
        <f t="shared" si="386"/>
        <v>-1</v>
      </c>
      <c r="L628" s="325">
        <f t="shared" si="387"/>
        <v>1.2797979154916954</v>
      </c>
      <c r="M628" s="325">
        <f t="shared" si="388"/>
        <v>1.2897979154916954</v>
      </c>
      <c r="N628" s="330">
        <f t="shared" si="389"/>
        <v>-1.8173987610805575E-2</v>
      </c>
      <c r="O628" s="330">
        <f t="shared" si="390"/>
        <v>2.0905400142112729E-3</v>
      </c>
      <c r="P628" s="334">
        <f t="shared" si="376"/>
        <v>13.038786301613818</v>
      </c>
      <c r="Q628" s="330">
        <f t="shared" si="391"/>
        <v>1.4587866078547478</v>
      </c>
      <c r="R628" s="279">
        <f>IF(H628&gt;0, rate1(1,$L$52,$L$51,$L$54,L628,$L$53,$L$50,P628),"")</f>
        <v>158.50945930437399</v>
      </c>
      <c r="S628" s="325">
        <f t="shared" si="392"/>
        <v>4.4022844278775937</v>
      </c>
      <c r="T628" s="325">
        <f t="shared" si="393"/>
        <v>5.341701435039291E-3</v>
      </c>
      <c r="U628" s="330">
        <f t="shared" si="394"/>
        <v>1.2997979154916954</v>
      </c>
      <c r="V628" s="338">
        <f t="shared" si="395"/>
        <v>1.2997979154916954</v>
      </c>
      <c r="W628" s="330">
        <f t="shared" si="396"/>
        <v>1.0165122825633865E-4</v>
      </c>
      <c r="X628" s="330">
        <f t="shared" si="397"/>
        <v>3.368201568624869</v>
      </c>
      <c r="Y628" s="330">
        <f t="shared" si="377"/>
        <v>13.241753479557637</v>
      </c>
      <c r="Z628" s="110">
        <f>IF(H628&gt;0, rate1(1,$L$52,$L$51,$L$54,U628,$L$53,$L$50,Y628),"")</f>
        <v>143.75596563483347</v>
      </c>
      <c r="AA628" s="338">
        <f t="shared" si="398"/>
        <v>11.20762813829851</v>
      </c>
      <c r="AB628" s="338">
        <f t="shared" si="399"/>
        <v>-9.9583592661402243E-6</v>
      </c>
      <c r="AC628" s="330">
        <f t="shared" si="400"/>
        <v>5.341701435039291E-3</v>
      </c>
      <c r="AD628" s="330">
        <f t="shared" si="401"/>
        <v>-3.7441253958539318</v>
      </c>
      <c r="AE628" s="330">
        <f t="shared" si="402"/>
        <v>4673.7541855880791</v>
      </c>
      <c r="AF628" s="330">
        <f t="shared" si="403"/>
        <v>683.71780633487549</v>
      </c>
      <c r="AG628" s="330">
        <f t="shared" si="404"/>
        <v>683.13987193989772</v>
      </c>
      <c r="AH628" s="330">
        <f t="shared" si="405"/>
        <v>1.2798306082521942</v>
      </c>
      <c r="AI628" s="330">
        <f t="shared" si="406"/>
        <v>33.699575145114949</v>
      </c>
      <c r="AJ628" s="330">
        <f t="shared" si="407"/>
        <v>16.545910414587812</v>
      </c>
      <c r="AK628" s="339">
        <f t="shared" si="408"/>
        <v>220.35150763705701</v>
      </c>
      <c r="AL628" s="44">
        <f t="shared" si="378"/>
        <v>4.7625262333896785</v>
      </c>
    </row>
    <row r="629" spans="2:38" ht="15" x14ac:dyDescent="0.15">
      <c r="B629" s="330">
        <f t="shared" si="379"/>
        <v>683.71780633487549</v>
      </c>
      <c r="C629" s="330">
        <f t="shared" si="380"/>
        <v>683.13987193989772</v>
      </c>
      <c r="D629" s="330">
        <f t="shared" si="381"/>
        <v>1.2798306082521942</v>
      </c>
      <c r="E629" s="330">
        <f t="shared" si="375"/>
        <v>134.48453738986524</v>
      </c>
      <c r="F629" s="330">
        <f t="shared" si="382"/>
        <v>134.48453738986524</v>
      </c>
      <c r="G629" s="330">
        <f t="shared" si="383"/>
        <v>75.910723764867015</v>
      </c>
      <c r="H629" s="315">
        <f t="shared" si="384"/>
        <v>0.02</v>
      </c>
      <c r="I629" s="330">
        <f t="shared" si="385"/>
        <v>0.46234751598221924</v>
      </c>
      <c r="J629" s="330">
        <f t="shared" si="374"/>
        <v>80</v>
      </c>
      <c r="K629" s="337">
        <f t="shared" si="386"/>
        <v>-1</v>
      </c>
      <c r="L629" s="325">
        <f t="shared" si="387"/>
        <v>1.2598306082521942</v>
      </c>
      <c r="M629" s="325">
        <f t="shared" si="388"/>
        <v>1.2698306082521942</v>
      </c>
      <c r="N629" s="330">
        <f t="shared" si="389"/>
        <v>-1.7895254872423827E-2</v>
      </c>
      <c r="O629" s="330">
        <f t="shared" si="390"/>
        <v>2.0905400142112729E-3</v>
      </c>
      <c r="P629" s="334">
        <f t="shared" si="376"/>
        <v>12.769184302827968</v>
      </c>
      <c r="Q629" s="330">
        <f t="shared" si="391"/>
        <v>-2.2661285054903288</v>
      </c>
      <c r="R629" s="279">
        <f>IF(H629&gt;0, rate1(1,$L$52,$L$51,$L$54,L629,$L$53,$L$50,P629),"")</f>
        <v>177.59050196026365</v>
      </c>
      <c r="S629" s="325">
        <f t="shared" si="392"/>
        <v>-6.1038846018806998</v>
      </c>
      <c r="T629" s="325">
        <f t="shared" si="393"/>
        <v>-2.5190801758922425E-3</v>
      </c>
      <c r="U629" s="330">
        <f t="shared" si="394"/>
        <v>1.2798306082521942</v>
      </c>
      <c r="V629" s="338">
        <f t="shared" si="395"/>
        <v>1.2798306082521942</v>
      </c>
      <c r="W629" s="330">
        <f t="shared" si="396"/>
        <v>9.8552113704020172E-5</v>
      </c>
      <c r="X629" s="330">
        <f t="shared" si="397"/>
        <v>-0.41515002155107084</v>
      </c>
      <c r="Y629" s="330">
        <f t="shared" si="377"/>
        <v>12.971092546413438</v>
      </c>
      <c r="Z629" s="110">
        <f>IF(H629&gt;0, rate1(1,$L$52,$L$51,$L$54,U629,$L$53,$L$50,Y629),"")</f>
        <v>163.35499433425539</v>
      </c>
      <c r="AA629" s="338">
        <f t="shared" si="398"/>
        <v>-1.2156657000137374</v>
      </c>
      <c r="AB629" s="338">
        <f t="shared" si="399"/>
        <v>4.4479685587681006E-5</v>
      </c>
      <c r="AC629" s="330">
        <f t="shared" si="400"/>
        <v>4.4479685587681006E-5</v>
      </c>
      <c r="AD629" s="330">
        <f t="shared" si="401"/>
        <v>-449.64346612960674</v>
      </c>
      <c r="AE629" s="330">
        <f t="shared" si="402"/>
        <v>-165571.61029217244</v>
      </c>
      <c r="AF629" s="330">
        <f t="shared" si="403"/>
        <v>683.69986660031748</v>
      </c>
      <c r="AG629" s="330">
        <f t="shared" si="404"/>
        <v>683.13982746021213</v>
      </c>
      <c r="AH629" s="330">
        <f t="shared" si="405"/>
        <v>1.2598603603104264</v>
      </c>
      <c r="AI629" s="330">
        <f t="shared" si="406"/>
        <v>0.25046207481092347</v>
      </c>
      <c r="AJ629" s="330">
        <f t="shared" si="407"/>
        <v>16.545979987386371</v>
      </c>
      <c r="AK629" s="339">
        <f t="shared" si="408"/>
        <v>220.35418938403717</v>
      </c>
      <c r="AL629" s="44">
        <f t="shared" si="378"/>
        <v>4.765222199401288</v>
      </c>
    </row>
    <row r="630" spans="2:38" ht="15" x14ac:dyDescent="0.15">
      <c r="B630" s="330">
        <f t="shared" si="379"/>
        <v>683.69986660031748</v>
      </c>
      <c r="C630" s="330">
        <f t="shared" si="380"/>
        <v>683.13982746021213</v>
      </c>
      <c r="D630" s="330">
        <f t="shared" si="381"/>
        <v>1.2598603603104264</v>
      </c>
      <c r="E630" s="330">
        <f t="shared" si="375"/>
        <v>134.48453738986524</v>
      </c>
      <c r="F630" s="330">
        <f t="shared" si="382"/>
        <v>134.48453738986524</v>
      </c>
      <c r="G630" s="330">
        <f t="shared" si="383"/>
        <v>91.087128256379899</v>
      </c>
      <c r="H630" s="315">
        <f t="shared" si="384"/>
        <v>0.08</v>
      </c>
      <c r="I630" s="330">
        <f t="shared" si="385"/>
        <v>0.4480313120842766</v>
      </c>
      <c r="J630" s="330">
        <f t="shared" si="374"/>
        <v>80</v>
      </c>
      <c r="K630" s="337">
        <f t="shared" si="386"/>
        <v>1</v>
      </c>
      <c r="L630" s="325">
        <f t="shared" si="387"/>
        <v>1.3398603603104264</v>
      </c>
      <c r="M630" s="325">
        <f t="shared" si="388"/>
        <v>1.2998603603104264</v>
      </c>
      <c r="N630" s="330">
        <f t="shared" si="389"/>
        <v>7.235470153613166E-2</v>
      </c>
      <c r="O630" s="330">
        <f t="shared" si="390"/>
        <v>2.0905400142112729E-3</v>
      </c>
      <c r="P630" s="334">
        <f t="shared" si="376"/>
        <v>13.521155480154341</v>
      </c>
      <c r="Q630" s="330">
        <f t="shared" si="391"/>
        <v>3.3802176573082647</v>
      </c>
      <c r="R630" s="279">
        <f>IF(H630&gt;0, rate1(1,$L$52,$L$51,$L$54,L630,$L$53,$L$50,P630),"")</f>
        <v>122.87669549300512</v>
      </c>
      <c r="S630" s="325">
        <f t="shared" si="392"/>
        <v>13.158811266952958</v>
      </c>
      <c r="T630" s="325">
        <f t="shared" si="393"/>
        <v>-5.9508039024166884E-3</v>
      </c>
      <c r="U630" s="330">
        <f t="shared" si="394"/>
        <v>1.2598603603104264</v>
      </c>
      <c r="V630" s="338">
        <f t="shared" si="395"/>
        <v>1.2598603603104264</v>
      </c>
      <c r="W630" s="330">
        <f t="shared" si="396"/>
        <v>9.5500529980752091E-5</v>
      </c>
      <c r="X630" s="330">
        <f t="shared" si="397"/>
        <v>-4.0828039068342719</v>
      </c>
      <c r="Y630" s="330">
        <f t="shared" si="377"/>
        <v>12.701798831494203</v>
      </c>
      <c r="Z630" s="110">
        <f>IF(H630&gt;0, rate1(1,$L$52,$L$51,$L$54,U630,$L$53,$L$50,Y630),"")</f>
        <v>182.27047424381203</v>
      </c>
      <c r="AA630" s="338">
        <f t="shared" si="398"/>
        <v>-10.714791228697546</v>
      </c>
      <c r="AB630" s="338">
        <f t="shared" si="399"/>
        <v>8.1521324722207498E-6</v>
      </c>
      <c r="AC630" s="330">
        <f t="shared" si="400"/>
        <v>8.1521324722207498E-6</v>
      </c>
      <c r="AD630" s="330">
        <f t="shared" si="401"/>
        <v>9813.3832187600528</v>
      </c>
      <c r="AE630" s="330">
        <f t="shared" si="402"/>
        <v>389993242.23263651</v>
      </c>
      <c r="AF630" s="330">
        <f t="shared" si="403"/>
        <v>683.7722131497211</v>
      </c>
      <c r="AG630" s="330">
        <f t="shared" si="404"/>
        <v>683.13981930807961</v>
      </c>
      <c r="AH630" s="330">
        <f t="shared" si="405"/>
        <v>1.3387732855258117</v>
      </c>
      <c r="AI630" s="330">
        <f t="shared" si="406"/>
        <v>6.6344008027826723E-2</v>
      </c>
      <c r="AJ630" s="330">
        <f t="shared" si="407"/>
        <v>16.545998416277488</v>
      </c>
      <c r="AK630" s="339">
        <f t="shared" si="408"/>
        <v>220.35420839679455</v>
      </c>
      <c r="AL630" s="44">
        <f t="shared" si="378"/>
        <v>4.7652422363672731</v>
      </c>
    </row>
    <row r="631" spans="2:38" ht="15" x14ac:dyDescent="0.15">
      <c r="B631" s="330">
        <f t="shared" si="379"/>
        <v>683.7722131497211</v>
      </c>
      <c r="C631" s="330">
        <f t="shared" si="380"/>
        <v>683.13981930807961</v>
      </c>
      <c r="D631" s="330">
        <f t="shared" si="381"/>
        <v>1.3387732855258117</v>
      </c>
      <c r="E631" s="330">
        <f t="shared" si="375"/>
        <v>134.48453738986524</v>
      </c>
      <c r="F631" s="330">
        <f t="shared" si="382"/>
        <v>134.48453738986524</v>
      </c>
      <c r="G631" s="330">
        <f t="shared" si="383"/>
        <v>87.0731353074098</v>
      </c>
      <c r="H631" s="315">
        <f t="shared" si="384"/>
        <v>0.02</v>
      </c>
      <c r="I631" s="330">
        <f t="shared" si="385"/>
        <v>0.50591507331319008</v>
      </c>
      <c r="J631" s="330">
        <f t="shared" si="374"/>
        <v>80</v>
      </c>
      <c r="K631" s="337">
        <f t="shared" si="386"/>
        <v>-1</v>
      </c>
      <c r="L631" s="325">
        <f t="shared" si="387"/>
        <v>1.3187732855258116</v>
      </c>
      <c r="M631" s="325">
        <f t="shared" si="388"/>
        <v>1.3287732855258116</v>
      </c>
      <c r="N631" s="330">
        <f t="shared" si="389"/>
        <v>-1.8717924334116454E-2</v>
      </c>
      <c r="O631" s="330">
        <f t="shared" si="390"/>
        <v>2.0905400142112729E-3</v>
      </c>
      <c r="P631" s="334">
        <f t="shared" si="376"/>
        <v>13.569068106828757</v>
      </c>
      <c r="Q631" s="330">
        <f t="shared" si="391"/>
        <v>9.0687975176283544</v>
      </c>
      <c r="R631" s="279">
        <f>IF(H631&gt;0, rate1(1,$L$52,$L$51,$L$54,L631,$L$53,$L$50,P631),"")</f>
        <v>119.22790749106524</v>
      </c>
      <c r="S631" s="325">
        <f t="shared" si="392"/>
        <v>36.384239250252804</v>
      </c>
      <c r="T631" s="325">
        <f t="shared" si="393"/>
        <v>5.289904412451858E-4</v>
      </c>
      <c r="U631" s="330">
        <f t="shared" si="394"/>
        <v>1.3387732855258117</v>
      </c>
      <c r="V631" s="338">
        <f t="shared" si="395"/>
        <v>1.3387732855258117</v>
      </c>
      <c r="W631" s="330">
        <f t="shared" si="396"/>
        <v>1.0783879680609232E-4</v>
      </c>
      <c r="X631" s="330">
        <f t="shared" si="397"/>
        <v>11.094894560913318</v>
      </c>
      <c r="Y631" s="330">
        <f t="shared" si="377"/>
        <v>13.774071125521708</v>
      </c>
      <c r="Z631" s="110">
        <f>IF(H631&gt;0, rate1(1,$L$52,$L$51,$L$54,U631,$L$53,$L$50,Y631),"")</f>
        <v>103.38280866300393</v>
      </c>
      <c r="AA631" s="338">
        <f t="shared" si="398"/>
        <v>51.335331159369503</v>
      </c>
      <c r="AB631" s="338">
        <f t="shared" si="399"/>
        <v>-2.1424076155306871E-6</v>
      </c>
      <c r="AC631" s="330">
        <f t="shared" si="400"/>
        <v>5.289904412451858E-4</v>
      </c>
      <c r="AD631" s="330">
        <f t="shared" si="401"/>
        <v>-37.807866533319924</v>
      </c>
      <c r="AE631" s="330">
        <f t="shared" si="402"/>
        <v>-36679986.161276184</v>
      </c>
      <c r="AF631" s="330">
        <f t="shared" si="403"/>
        <v>683.75296623494569</v>
      </c>
      <c r="AG631" s="330">
        <f t="shared" si="404"/>
        <v>683.13929031763837</v>
      </c>
      <c r="AH631" s="330">
        <f t="shared" si="405"/>
        <v>1.3188116103738654</v>
      </c>
      <c r="AI631" s="330">
        <f t="shared" si="406"/>
        <v>4.4368005140476656</v>
      </c>
      <c r="AJ631" s="330">
        <f t="shared" si="407"/>
        <v>16.547230860864723</v>
      </c>
      <c r="AK631" s="339">
        <f t="shared" si="408"/>
        <v>220.35421443987971</v>
      </c>
      <c r="AL631" s="44">
        <f t="shared" si="378"/>
        <v>4.7652475438879156</v>
      </c>
    </row>
    <row r="632" spans="2:38" ht="15" x14ac:dyDescent="0.15">
      <c r="B632" s="330">
        <f t="shared" si="379"/>
        <v>683.75296623494569</v>
      </c>
      <c r="C632" s="330">
        <f t="shared" si="380"/>
        <v>683.13929031763837</v>
      </c>
      <c r="D632" s="330">
        <f t="shared" si="381"/>
        <v>1.3188116103738654</v>
      </c>
      <c r="E632" s="330">
        <f t="shared" si="375"/>
        <v>134.48453738986524</v>
      </c>
      <c r="F632" s="330">
        <f t="shared" si="382"/>
        <v>134.48453738986524</v>
      </c>
      <c r="G632" s="330">
        <f t="shared" si="383"/>
        <v>83.178283161935141</v>
      </c>
      <c r="H632" s="315">
        <f t="shared" si="384"/>
        <v>0.02</v>
      </c>
      <c r="I632" s="330">
        <f t="shared" si="385"/>
        <v>0.49094073384585502</v>
      </c>
      <c r="J632" s="330">
        <f t="shared" si="374"/>
        <v>80</v>
      </c>
      <c r="K632" s="337">
        <f t="shared" si="386"/>
        <v>-1</v>
      </c>
      <c r="L632" s="325">
        <f t="shared" si="387"/>
        <v>1.2988116103738654</v>
      </c>
      <c r="M632" s="325">
        <f t="shared" si="388"/>
        <v>1.3088116103738654</v>
      </c>
      <c r="N632" s="330">
        <f t="shared" si="389"/>
        <v>-1.843936384543321E-2</v>
      </c>
      <c r="O632" s="330">
        <f t="shared" si="390"/>
        <v>2.0905400142112729E-3</v>
      </c>
      <c r="P632" s="334">
        <f t="shared" si="376"/>
        <v>13.296816991457359</v>
      </c>
      <c r="Q632" s="330">
        <f t="shared" si="391"/>
        <v>5.1146546426396355</v>
      </c>
      <c r="R632" s="279">
        <f>IF(H632&gt;0, rate1(1,$L$52,$L$51,$L$54,L632,$L$53,$L$50,P632),"")</f>
        <v>139.69415546837507</v>
      </c>
      <c r="S632" s="325">
        <f t="shared" si="392"/>
        <v>17.51376802455832</v>
      </c>
      <c r="T632" s="325">
        <f t="shared" si="393"/>
        <v>1.1166054784111812E-3</v>
      </c>
      <c r="U632" s="330">
        <f t="shared" si="394"/>
        <v>1.3188116103738654</v>
      </c>
      <c r="V632" s="338">
        <f t="shared" si="395"/>
        <v>1.3188116103738654</v>
      </c>
      <c r="W632" s="330">
        <f t="shared" si="396"/>
        <v>1.0464692758427319E-4</v>
      </c>
      <c r="X632" s="330">
        <f t="shared" si="397"/>
        <v>7.0805593693734465</v>
      </c>
      <c r="Y632" s="330">
        <f t="shared" si="377"/>
        <v>13.500782393005032</v>
      </c>
      <c r="Z632" s="110">
        <f>IF(H632&gt;0, rate1(1,$L$52,$L$51,$L$54,U632,$L$53,$L$50,Y632),"")</f>
        <v>124.42205392997795</v>
      </c>
      <c r="AA632" s="338">
        <f t="shared" si="398"/>
        <v>27.221479004084962</v>
      </c>
      <c r="AB632" s="338">
        <f t="shared" si="399"/>
        <v>-3.9908857760453013E-6</v>
      </c>
      <c r="AC632" s="330">
        <f t="shared" si="400"/>
        <v>1.1166054784111812E-3</v>
      </c>
      <c r="AD632" s="330">
        <f t="shared" si="401"/>
        <v>-17.911429226066502</v>
      </c>
      <c r="AE632" s="330">
        <f t="shared" si="402"/>
        <v>24181.437337798201</v>
      </c>
      <c r="AF632" s="330">
        <f t="shared" si="403"/>
        <v>683.73341026562184</v>
      </c>
      <c r="AG632" s="330">
        <f t="shared" si="404"/>
        <v>683.13817371215998</v>
      </c>
      <c r="AH632" s="330">
        <f t="shared" si="405"/>
        <v>1.2988470679992332</v>
      </c>
      <c r="AI632" s="330">
        <f t="shared" si="406"/>
        <v>7.9932154259951558</v>
      </c>
      <c r="AJ632" s="330">
        <f t="shared" si="407"/>
        <v>16.549451198483055</v>
      </c>
      <c r="AK632" s="339">
        <f t="shared" si="408"/>
        <v>220.3546007660112</v>
      </c>
      <c r="AL632" s="44">
        <f t="shared" si="378"/>
        <v>4.7656024879290397</v>
      </c>
    </row>
    <row r="633" spans="2:38" ht="15" x14ac:dyDescent="0.15">
      <c r="B633" s="330">
        <f t="shared" si="379"/>
        <v>683.73341026562184</v>
      </c>
      <c r="C633" s="330">
        <f t="shared" si="380"/>
        <v>683.13817371215998</v>
      </c>
      <c r="D633" s="330">
        <f t="shared" si="381"/>
        <v>1.2988470679992332</v>
      </c>
      <c r="E633" s="330">
        <f t="shared" si="375"/>
        <v>134.48453738986524</v>
      </c>
      <c r="F633" s="330">
        <f t="shared" si="382"/>
        <v>134.48453738986524</v>
      </c>
      <c r="G633" s="330">
        <f t="shared" si="383"/>
        <v>79.400803711788598</v>
      </c>
      <c r="H633" s="315">
        <f t="shared" si="384"/>
        <v>0.02</v>
      </c>
      <c r="I633" s="330">
        <f t="shared" si="385"/>
        <v>0.47618924276948749</v>
      </c>
      <c r="J633" s="330">
        <f t="shared" si="374"/>
        <v>80</v>
      </c>
      <c r="K633" s="337">
        <f t="shared" si="386"/>
        <v>-1</v>
      </c>
      <c r="L633" s="325">
        <f t="shared" si="387"/>
        <v>1.2788470679992332</v>
      </c>
      <c r="M633" s="325">
        <f t="shared" si="388"/>
        <v>1.2888470679992332</v>
      </c>
      <c r="N633" s="330">
        <f t="shared" si="389"/>
        <v>-1.8160715385406645E-2</v>
      </c>
      <c r="O633" s="330">
        <f t="shared" si="390"/>
        <v>2.0905400142112729E-3</v>
      </c>
      <c r="P633" s="334">
        <f t="shared" si="376"/>
        <v>13.025915860769299</v>
      </c>
      <c r="Q633" s="330">
        <f t="shared" si="391"/>
        <v>1.2787635301957465</v>
      </c>
      <c r="R633" s="279">
        <f>IF(H633&gt;0, rate1(1,$L$52,$L$51,$L$54,L633,$L$53,$L$50,P633),"")</f>
        <v>159.43358388904147</v>
      </c>
      <c r="S633" s="325">
        <f t="shared" si="392"/>
        <v>3.8366479352567389</v>
      </c>
      <c r="T633" s="325">
        <f t="shared" si="393"/>
        <v>6.40217460887086E-3</v>
      </c>
      <c r="U633" s="330">
        <f t="shared" si="394"/>
        <v>1.2988470679992332</v>
      </c>
      <c r="V633" s="338">
        <f t="shared" si="395"/>
        <v>1.2988470679992332</v>
      </c>
      <c r="W633" s="330">
        <f t="shared" si="396"/>
        <v>1.0150255981877798E-4</v>
      </c>
      <c r="X633" s="330">
        <f t="shared" si="397"/>
        <v>3.1853751395754841</v>
      </c>
      <c r="Y633" s="330">
        <f t="shared" si="377"/>
        <v>13.2288328614788</v>
      </c>
      <c r="Z633" s="110">
        <f>IF(H633&gt;0, rate1(1,$L$52,$L$51,$L$54,U633,$L$53,$L$50,Y633),"")</f>
        <v>144.70536111450065</v>
      </c>
      <c r="AA633" s="338">
        <f t="shared" si="398"/>
        <v>10.529735939694746</v>
      </c>
      <c r="AB633" s="338">
        <f t="shared" si="399"/>
        <v>-1.065114085648309E-5</v>
      </c>
      <c r="AC633" s="330">
        <f t="shared" si="400"/>
        <v>6.40217460887086E-3</v>
      </c>
      <c r="AD633" s="330">
        <f t="shared" si="401"/>
        <v>-3.1239385399279769</v>
      </c>
      <c r="AE633" s="330">
        <f t="shared" si="402"/>
        <v>3933.4813665188726</v>
      </c>
      <c r="AF633" s="330">
        <f t="shared" si="403"/>
        <v>683.70884737562756</v>
      </c>
      <c r="AG633" s="330">
        <f t="shared" si="404"/>
        <v>683.13177153755112</v>
      </c>
      <c r="AH633" s="330">
        <f t="shared" si="405"/>
        <v>1.2788796215998928</v>
      </c>
      <c r="AI633" s="330">
        <f t="shared" si="406"/>
        <v>40.155746692155418</v>
      </c>
      <c r="AJ633" s="330">
        <f t="shared" si="407"/>
        <v>16.56060557256421</v>
      </c>
      <c r="AK633" s="339">
        <f t="shared" si="408"/>
        <v>220.35526562794729</v>
      </c>
      <c r="AL633" s="44">
        <f t="shared" si="378"/>
        <v>4.7662419451631193</v>
      </c>
    </row>
    <row r="634" spans="2:38" ht="15" x14ac:dyDescent="0.15">
      <c r="B634" s="330">
        <f t="shared" si="379"/>
        <v>683.70884737562756</v>
      </c>
      <c r="C634" s="330">
        <f t="shared" si="380"/>
        <v>683.13177153755112</v>
      </c>
      <c r="D634" s="330">
        <f t="shared" si="381"/>
        <v>1.2788796215998928</v>
      </c>
      <c r="E634" s="330">
        <f t="shared" si="375"/>
        <v>134.48453738986524</v>
      </c>
      <c r="F634" s="330">
        <f t="shared" si="382"/>
        <v>134.48453738986524</v>
      </c>
      <c r="G634" s="330">
        <f t="shared" si="383"/>
        <v>75.738927827280222</v>
      </c>
      <c r="H634" s="315">
        <f t="shared" si="384"/>
        <v>0.02</v>
      </c>
      <c r="I634" s="330">
        <f t="shared" si="385"/>
        <v>0.46166067046115133</v>
      </c>
      <c r="J634" s="330">
        <f t="shared" si="374"/>
        <v>80</v>
      </c>
      <c r="K634" s="337">
        <f t="shared" si="386"/>
        <v>-1</v>
      </c>
      <c r="L634" s="325">
        <f t="shared" si="387"/>
        <v>1.2588796215998928</v>
      </c>
      <c r="M634" s="325">
        <f t="shared" si="388"/>
        <v>1.2688796215998928</v>
      </c>
      <c r="N634" s="330">
        <f t="shared" si="389"/>
        <v>-1.7881978419587607E-2</v>
      </c>
      <c r="O634" s="330">
        <f t="shared" si="390"/>
        <v>2.0905400142112729E-3</v>
      </c>
      <c r="P634" s="334">
        <f t="shared" si="376"/>
        <v>12.75637917509636</v>
      </c>
      <c r="Q634" s="330">
        <f t="shared" si="391"/>
        <v>-2.4406443630278574</v>
      </c>
      <c r="R634" s="279">
        <f>IF(H634&gt;0, rate1(1,$L$52,$L$51,$L$54,L634,$L$53,$L$50,P634),"")</f>
        <v>178.48253080115913</v>
      </c>
      <c r="S634" s="325">
        <f t="shared" si="392"/>
        <v>-6.5410926557165032</v>
      </c>
      <c r="T634" s="325">
        <f t="shared" si="393"/>
        <v>-2.3712715432600111E-3</v>
      </c>
      <c r="U634" s="330">
        <f t="shared" si="394"/>
        <v>1.2788796215998928</v>
      </c>
      <c r="V634" s="338">
        <f t="shared" si="395"/>
        <v>1.2788796215998928</v>
      </c>
      <c r="W634" s="330">
        <f t="shared" si="396"/>
        <v>9.8405708509829992E-5</v>
      </c>
      <c r="X634" s="330">
        <f t="shared" si="397"/>
        <v>-0.592426387423032</v>
      </c>
      <c r="Y634" s="330">
        <f t="shared" si="377"/>
        <v>12.958236707783755</v>
      </c>
      <c r="Z634" s="110">
        <f>IF(H634&gt;0, rate1(1,$L$52,$L$51,$L$54,U634,$L$53,$L$50,Y634),"")</f>
        <v>164.27104374954027</v>
      </c>
      <c r="AA634" s="338">
        <f t="shared" si="398"/>
        <v>-1.7251024545266094</v>
      </c>
      <c r="AB634" s="338">
        <f t="shared" si="399"/>
        <v>3.6110828914476363E-5</v>
      </c>
      <c r="AC634" s="330">
        <f t="shared" si="400"/>
        <v>3.6110828914476363E-5</v>
      </c>
      <c r="AD634" s="330">
        <f t="shared" si="401"/>
        <v>-553.85048200824485</v>
      </c>
      <c r="AE634" s="330">
        <f t="shared" si="402"/>
        <v>-171078.63538829295</v>
      </c>
      <c r="AF634" s="330">
        <f t="shared" si="403"/>
        <v>683.69092928637906</v>
      </c>
      <c r="AG634" s="330">
        <f t="shared" si="404"/>
        <v>683.13173542672223</v>
      </c>
      <c r="AH634" s="330">
        <f t="shared" si="405"/>
        <v>1.258909232620631</v>
      </c>
      <c r="AI634" s="330">
        <f t="shared" si="406"/>
        <v>0.20232136306217061</v>
      </c>
      <c r="AJ634" s="330">
        <f t="shared" si="407"/>
        <v>16.56066177294284</v>
      </c>
      <c r="AK634" s="339">
        <f t="shared" si="408"/>
        <v>220.3584540265083</v>
      </c>
      <c r="AL634" s="44">
        <f t="shared" si="378"/>
        <v>4.7694544048984922</v>
      </c>
    </row>
    <row r="635" spans="2:38" ht="15" x14ac:dyDescent="0.15">
      <c r="B635" s="330">
        <f t="shared" si="379"/>
        <v>683.69092928637906</v>
      </c>
      <c r="C635" s="330">
        <f t="shared" si="380"/>
        <v>683.13173542672223</v>
      </c>
      <c r="D635" s="330">
        <f t="shared" si="381"/>
        <v>1.258909232620631</v>
      </c>
      <c r="E635" s="330">
        <f t="shared" si="375"/>
        <v>134.48453738986524</v>
      </c>
      <c r="F635" s="330">
        <f t="shared" si="382"/>
        <v>134.48453738986524</v>
      </c>
      <c r="G635" s="330">
        <f t="shared" si="383"/>
        <v>90.892938736359056</v>
      </c>
      <c r="H635" s="315">
        <f t="shared" si="384"/>
        <v>0.08</v>
      </c>
      <c r="I635" s="330">
        <f t="shared" si="385"/>
        <v>0.44735508772546384</v>
      </c>
      <c r="J635" s="330">
        <f t="shared" si="374"/>
        <v>80</v>
      </c>
      <c r="K635" s="337">
        <f t="shared" si="386"/>
        <v>1</v>
      </c>
      <c r="L635" s="325">
        <f t="shared" si="387"/>
        <v>1.3389092326206311</v>
      </c>
      <c r="M635" s="325">
        <f t="shared" si="388"/>
        <v>1.2989092326206311</v>
      </c>
      <c r="N635" s="330">
        <f t="shared" si="389"/>
        <v>7.2300857999990198E-2</v>
      </c>
      <c r="O635" s="330">
        <f t="shared" si="390"/>
        <v>2.0905400142112729E-3</v>
      </c>
      <c r="P635" s="334">
        <f t="shared" si="376"/>
        <v>13.508168138461915</v>
      </c>
      <c r="Q635" s="330">
        <f t="shared" si="391"/>
        <v>3.197319813393392</v>
      </c>
      <c r="R635" s="279">
        <f>IF(H635&gt;0, rate1(1,$L$52,$L$51,$L$54,L635,$L$53,$L$50,P635),"")</f>
        <v>123.86224633384778</v>
      </c>
      <c r="S635" s="325">
        <f t="shared" si="392"/>
        <v>12.347773155252394</v>
      </c>
      <c r="T635" s="325">
        <f t="shared" si="393"/>
        <v>-6.3713696961350741E-3</v>
      </c>
      <c r="U635" s="330">
        <f t="shared" si="394"/>
        <v>1.258909232620631</v>
      </c>
      <c r="V635" s="338">
        <f t="shared" si="395"/>
        <v>1.258909232620631</v>
      </c>
      <c r="W635" s="330">
        <f t="shared" si="396"/>
        <v>9.5356388750245102E-5</v>
      </c>
      <c r="X635" s="330">
        <f t="shared" si="397"/>
        <v>-4.2546144921535642</v>
      </c>
      <c r="Y635" s="330">
        <f t="shared" si="377"/>
        <v>12.689008473314908</v>
      </c>
      <c r="Z635" s="110">
        <f>IF(H635&gt;0, rate1(1,$L$52,$L$51,$L$54,U635,$L$53,$L$50,Y635),"")</f>
        <v>183.15482322729477</v>
      </c>
      <c r="AA635" s="338">
        <f t="shared" si="398"/>
        <v>-11.111773250605102</v>
      </c>
      <c r="AB635" s="338">
        <f t="shared" si="399"/>
        <v>7.8730328563145055E-6</v>
      </c>
      <c r="AC635" s="330">
        <f t="shared" si="400"/>
        <v>7.8730328563145055E-6</v>
      </c>
      <c r="AD635" s="330">
        <f t="shared" si="401"/>
        <v>10161.268403171545</v>
      </c>
      <c r="AE635" s="330">
        <f t="shared" si="402"/>
        <v>487229563.47118968</v>
      </c>
      <c r="AF635" s="330">
        <f t="shared" si="403"/>
        <v>683.76322227134619</v>
      </c>
      <c r="AG635" s="330">
        <f t="shared" si="404"/>
        <v>683.13172755368942</v>
      </c>
      <c r="AH635" s="330">
        <f t="shared" si="405"/>
        <v>1.3378212274465084</v>
      </c>
      <c r="AI635" s="330">
        <f t="shared" si="406"/>
        <v>6.3562813442719274E-2</v>
      </c>
      <c r="AJ635" s="330">
        <f t="shared" si="407"/>
        <v>16.560679429279908</v>
      </c>
      <c r="AK635" s="339">
        <f t="shared" si="408"/>
        <v>220.35846935011142</v>
      </c>
      <c r="AL635" s="44">
        <f t="shared" si="378"/>
        <v>4.7694705906075372</v>
      </c>
    </row>
    <row r="636" spans="2:38" ht="15" x14ac:dyDescent="0.15">
      <c r="B636" s="330">
        <f t="shared" si="379"/>
        <v>683.76322227134619</v>
      </c>
      <c r="C636" s="330">
        <f t="shared" si="380"/>
        <v>683.13172755368942</v>
      </c>
      <c r="D636" s="330">
        <f t="shared" si="381"/>
        <v>1.3378212274465084</v>
      </c>
      <c r="E636" s="330">
        <f t="shared" si="375"/>
        <v>134.48453738986524</v>
      </c>
      <c r="F636" s="330">
        <f t="shared" si="382"/>
        <v>134.48453738986524</v>
      </c>
      <c r="G636" s="330">
        <f t="shared" si="383"/>
        <v>86.884668650729949</v>
      </c>
      <c r="H636" s="315">
        <f t="shared" si="384"/>
        <v>0.02</v>
      </c>
      <c r="I636" s="330">
        <f t="shared" si="385"/>
        <v>0.50519577412542283</v>
      </c>
      <c r="J636" s="330">
        <f t="shared" si="374"/>
        <v>80</v>
      </c>
      <c r="K636" s="337">
        <f t="shared" si="386"/>
        <v>-1</v>
      </c>
      <c r="L636" s="325">
        <f t="shared" si="387"/>
        <v>1.3178212274465084</v>
      </c>
      <c r="M636" s="325">
        <f t="shared" si="388"/>
        <v>1.3278212274465084</v>
      </c>
      <c r="N636" s="330">
        <f t="shared" si="389"/>
        <v>-1.8704639676137891E-2</v>
      </c>
      <c r="O636" s="330">
        <f t="shared" si="390"/>
        <v>2.0905400142112729E-3</v>
      </c>
      <c r="P636" s="334">
        <f t="shared" si="376"/>
        <v>13.556051950016366</v>
      </c>
      <c r="Q636" s="330">
        <f t="shared" si="391"/>
        <v>8.8774828833236512</v>
      </c>
      <c r="R636" s="279">
        <f>IF(H636&gt;0, rate1(1,$L$52,$L$51,$L$54,L636,$L$53,$L$50,P636),"")</f>
        <v>120.22116943316328</v>
      </c>
      <c r="S636" s="325">
        <f t="shared" si="392"/>
        <v>35.322416796074563</v>
      </c>
      <c r="T636" s="325">
        <f t="shared" si="393"/>
        <v>5.4496860717212459E-4</v>
      </c>
      <c r="U636" s="330">
        <f t="shared" si="394"/>
        <v>1.3378212274465084</v>
      </c>
      <c r="V636" s="338">
        <f t="shared" si="395"/>
        <v>1.3378212274465084</v>
      </c>
      <c r="W636" s="330">
        <f t="shared" si="396"/>
        <v>1.0768547392059347E-4</v>
      </c>
      <c r="X636" s="330">
        <f t="shared" si="397"/>
        <v>10.900688483822407</v>
      </c>
      <c r="Y636" s="330">
        <f t="shared" si="377"/>
        <v>13.76100571777831</v>
      </c>
      <c r="Z636" s="110">
        <f>IF(H636&gt;0, rate1(1,$L$52,$L$51,$L$54,U636,$L$53,$L$50,Y636),"")</f>
        <v>104.40409360960899</v>
      </c>
      <c r="AA636" s="338">
        <f t="shared" si="398"/>
        <v>49.943378401289323</v>
      </c>
      <c r="AB636" s="338">
        <f t="shared" si="399"/>
        <v>-2.2002051643773877E-6</v>
      </c>
      <c r="AC636" s="330">
        <f t="shared" si="400"/>
        <v>5.4496860717212459E-4</v>
      </c>
      <c r="AD636" s="330">
        <f t="shared" si="401"/>
        <v>-36.699361645400501</v>
      </c>
      <c r="AE636" s="330">
        <f t="shared" si="402"/>
        <v>-36892907.575819887</v>
      </c>
      <c r="AF636" s="330">
        <f t="shared" si="403"/>
        <v>683.74397266306289</v>
      </c>
      <c r="AG636" s="330">
        <f t="shared" si="404"/>
        <v>683.13118258508223</v>
      </c>
      <c r="AH636" s="330">
        <f t="shared" si="405"/>
        <v>1.3178594163462642</v>
      </c>
      <c r="AI636" s="330">
        <f t="shared" si="406"/>
        <v>4.5330502917383351</v>
      </c>
      <c r="AJ636" s="330">
        <f t="shared" si="407"/>
        <v>16.561938609916503</v>
      </c>
      <c r="AK636" s="339">
        <f t="shared" si="408"/>
        <v>220.35847512752233</v>
      </c>
      <c r="AL636" s="44">
        <f t="shared" si="378"/>
        <v>4.7694756756326129</v>
      </c>
    </row>
    <row r="637" spans="2:38" ht="15" x14ac:dyDescent="0.15">
      <c r="B637" s="330">
        <f t="shared" si="379"/>
        <v>683.74397266306289</v>
      </c>
      <c r="C637" s="330">
        <f t="shared" si="380"/>
        <v>683.13118258508223</v>
      </c>
      <c r="D637" s="330">
        <f t="shared" si="381"/>
        <v>1.3178594163462642</v>
      </c>
      <c r="E637" s="330">
        <f t="shared" si="375"/>
        <v>134.48453738986524</v>
      </c>
      <c r="F637" s="330">
        <f t="shared" si="382"/>
        <v>134.48453738986524</v>
      </c>
      <c r="G637" s="330">
        <f t="shared" si="383"/>
        <v>82.995455057368531</v>
      </c>
      <c r="H637" s="315">
        <f t="shared" si="384"/>
        <v>0.02</v>
      </c>
      <c r="I637" s="330">
        <f t="shared" si="385"/>
        <v>0.49023206238452988</v>
      </c>
      <c r="J637" s="330">
        <f t="shared" si="374"/>
        <v>80</v>
      </c>
      <c r="K637" s="337">
        <f t="shared" si="386"/>
        <v>-1</v>
      </c>
      <c r="L637" s="325">
        <f t="shared" si="387"/>
        <v>1.2978594163462642</v>
      </c>
      <c r="M637" s="325">
        <f t="shared" si="388"/>
        <v>1.3078594163462642</v>
      </c>
      <c r="N637" s="330">
        <f t="shared" si="389"/>
        <v>-1.842607500322746E-2</v>
      </c>
      <c r="O637" s="330">
        <f t="shared" si="390"/>
        <v>2.0905400142112729E-3</v>
      </c>
      <c r="P637" s="334">
        <f t="shared" si="376"/>
        <v>13.283864902573789</v>
      </c>
      <c r="Q637" s="330">
        <f t="shared" si="391"/>
        <v>4.9290204764972856</v>
      </c>
      <c r="R637" s="279">
        <f>IF(H637&gt;0, rate1(1,$L$52,$L$51,$L$54,L637,$L$53,$L$50,P637),"")</f>
        <v>140.65188639074191</v>
      </c>
      <c r="S637" s="325">
        <f t="shared" si="392"/>
        <v>16.763186488314282</v>
      </c>
      <c r="T637" s="325">
        <f t="shared" si="393"/>
        <v>1.168930851442204E-3</v>
      </c>
      <c r="U637" s="330">
        <f t="shared" si="394"/>
        <v>1.3178594163462642</v>
      </c>
      <c r="V637" s="338">
        <f t="shared" si="395"/>
        <v>1.3178594163462642</v>
      </c>
      <c r="W637" s="330">
        <f t="shared" si="396"/>
        <v>1.0449587006178263E-4</v>
      </c>
      <c r="X637" s="330">
        <f t="shared" si="397"/>
        <v>6.892076643595388</v>
      </c>
      <c r="Y637" s="330">
        <f t="shared" si="377"/>
        <v>13.487780545101355</v>
      </c>
      <c r="Z637" s="110">
        <f>IF(H637&gt;0, rate1(1,$L$52,$L$51,$L$54,U637,$L$53,$L$50,Y637),"")</f>
        <v>125.4063715060755</v>
      </c>
      <c r="AA637" s="338">
        <f t="shared" si="398"/>
        <v>26.288875614705223</v>
      </c>
      <c r="AB637" s="338">
        <f t="shared" si="399"/>
        <v>-4.1320884191869463E-6</v>
      </c>
      <c r="AC637" s="330">
        <f t="shared" si="400"/>
        <v>1.168930851442204E-3</v>
      </c>
      <c r="AD637" s="330">
        <f t="shared" si="401"/>
        <v>-17.10965193135624</v>
      </c>
      <c r="AE637" s="330">
        <f t="shared" si="402"/>
        <v>22859.812010072466</v>
      </c>
      <c r="AF637" s="330">
        <f t="shared" si="403"/>
        <v>683.72437765720827</v>
      </c>
      <c r="AG637" s="330">
        <f t="shared" si="404"/>
        <v>683.13001365423077</v>
      </c>
      <c r="AH637" s="330">
        <f t="shared" si="405"/>
        <v>1.2978947363062188</v>
      </c>
      <c r="AI637" s="330">
        <f t="shared" si="406"/>
        <v>8.3108082048385956</v>
      </c>
      <c r="AJ637" s="330">
        <f t="shared" si="407"/>
        <v>16.56424716775118</v>
      </c>
      <c r="AK637" s="339">
        <f t="shared" si="408"/>
        <v>220.35886898009491</v>
      </c>
      <c r="AL637" s="44">
        <f t="shared" si="378"/>
        <v>4.7698383196559515</v>
      </c>
    </row>
    <row r="638" spans="2:38" ht="15" x14ac:dyDescent="0.15">
      <c r="B638" s="330">
        <f t="shared" si="379"/>
        <v>683.72437765720827</v>
      </c>
      <c r="C638" s="330">
        <f t="shared" si="380"/>
        <v>683.13001365423077</v>
      </c>
      <c r="D638" s="330">
        <f t="shared" si="381"/>
        <v>1.2978947363062188</v>
      </c>
      <c r="E638" s="330">
        <f t="shared" si="375"/>
        <v>134.48453738986524</v>
      </c>
      <c r="F638" s="330">
        <f t="shared" si="382"/>
        <v>134.48453738986524</v>
      </c>
      <c r="G638" s="330">
        <f t="shared" si="383"/>
        <v>79.223529799444037</v>
      </c>
      <c r="H638" s="315">
        <f t="shared" si="384"/>
        <v>0.02</v>
      </c>
      <c r="I638" s="330">
        <f t="shared" si="385"/>
        <v>0.47549120238199977</v>
      </c>
      <c r="J638" s="330">
        <f t="shared" ref="J638:J701" si="409">$B$7</f>
        <v>80</v>
      </c>
      <c r="K638" s="337">
        <f t="shared" si="386"/>
        <v>-1</v>
      </c>
      <c r="L638" s="325">
        <f t="shared" si="387"/>
        <v>1.2778947363062187</v>
      </c>
      <c r="M638" s="325">
        <f t="shared" si="388"/>
        <v>1.2878947363062188</v>
      </c>
      <c r="N638" s="330">
        <f t="shared" si="389"/>
        <v>-1.8147422334023444E-2</v>
      </c>
      <c r="O638" s="330">
        <f t="shared" si="390"/>
        <v>2.0905400142112729E-3</v>
      </c>
      <c r="P638" s="334">
        <f t="shared" si="376"/>
        <v>13.013028521209323</v>
      </c>
      <c r="Q638" s="330">
        <f t="shared" si="391"/>
        <v>1.0987255002499126</v>
      </c>
      <c r="R638" s="279">
        <f>IF(H638&gt;0, rate1(1,$L$52,$L$51,$L$54,L638,$L$53,$L$50,P638),"")</f>
        <v>160.3575753419895</v>
      </c>
      <c r="S638" s="325">
        <f t="shared" si="392"/>
        <v>3.2774889682195316</v>
      </c>
      <c r="T638" s="325">
        <f t="shared" si="393"/>
        <v>7.9681713445183093E-3</v>
      </c>
      <c r="U638" s="330">
        <f t="shared" si="394"/>
        <v>1.2978947363062188</v>
      </c>
      <c r="V638" s="338">
        <f t="shared" si="395"/>
        <v>1.2978947363062188</v>
      </c>
      <c r="W638" s="330">
        <f t="shared" si="396"/>
        <v>1.0135376837228094E-4</v>
      </c>
      <c r="X638" s="330">
        <f t="shared" si="397"/>
        <v>3.0025314466702611</v>
      </c>
      <c r="Y638" s="330">
        <f t="shared" si="377"/>
        <v>13.215895241553397</v>
      </c>
      <c r="Z638" s="110">
        <f>IF(H638&gt;0, rate1(1,$L$52,$L$51,$L$54,U638,$L$53,$L$50,Y638),"")</f>
        <v>145.6546010598409</v>
      </c>
      <c r="AA638" s="338">
        <f t="shared" si="398"/>
        <v>9.8606347424345682</v>
      </c>
      <c r="AB638" s="338">
        <f t="shared" si="399"/>
        <v>-1.1438657761941866E-5</v>
      </c>
      <c r="AC638" s="330">
        <f t="shared" si="400"/>
        <v>7.9681713445183093E-3</v>
      </c>
      <c r="AD638" s="330">
        <f t="shared" si="401"/>
        <v>-2.5099861856960404</v>
      </c>
      <c r="AE638" s="330">
        <f t="shared" si="402"/>
        <v>3195.6883993515298</v>
      </c>
      <c r="AF638" s="330">
        <f t="shared" si="403"/>
        <v>683.69826206352968</v>
      </c>
      <c r="AG638" s="330">
        <f t="shared" si="404"/>
        <v>683.12204548288628</v>
      </c>
      <c r="AH638" s="330">
        <f t="shared" si="405"/>
        <v>1.2779271504429979</v>
      </c>
      <c r="AI638" s="330">
        <f t="shared" si="406"/>
        <v>49.690021363349025</v>
      </c>
      <c r="AJ638" s="330">
        <f t="shared" si="407"/>
        <v>16.578049951463221</v>
      </c>
      <c r="AK638" s="339">
        <f t="shared" si="408"/>
        <v>220.35955873940375</v>
      </c>
      <c r="AL638" s="44">
        <f t="shared" si="378"/>
        <v>4.7705031843123384</v>
      </c>
    </row>
    <row r="639" spans="2:38" ht="15" x14ac:dyDescent="0.15">
      <c r="B639" s="330">
        <f t="shared" si="379"/>
        <v>683.69826206352968</v>
      </c>
      <c r="C639" s="330">
        <f t="shared" si="380"/>
        <v>683.12204548288628</v>
      </c>
      <c r="D639" s="330">
        <f t="shared" si="381"/>
        <v>1.2779271504429979</v>
      </c>
      <c r="E639" s="330">
        <f t="shared" ref="E639:E702" si="410">IF(H639&gt;0,IF(AND(C639&lt;$B$6,C639&gt;$K$12),bb2wang($B$6,$K$12,C639,$H$8,$H$9,I639,$H$10,$H$11,$K$10,$K$11,$H$13),E638)," ")</f>
        <v>134.48453738986524</v>
      </c>
      <c r="F639" s="330">
        <f t="shared" si="382"/>
        <v>134.48453738986524</v>
      </c>
      <c r="G639" s="330">
        <f t="shared" si="383"/>
        <v>75.567123698417149</v>
      </c>
      <c r="H639" s="315">
        <f t="shared" si="384"/>
        <v>0.02</v>
      </c>
      <c r="I639" s="330">
        <f t="shared" si="385"/>
        <v>0.46097326451472331</v>
      </c>
      <c r="J639" s="330">
        <f t="shared" si="409"/>
        <v>80</v>
      </c>
      <c r="K639" s="337">
        <f t="shared" si="386"/>
        <v>-1</v>
      </c>
      <c r="L639" s="325">
        <f t="shared" si="387"/>
        <v>1.2579271504429979</v>
      </c>
      <c r="M639" s="325">
        <f t="shared" si="388"/>
        <v>1.2679271504429979</v>
      </c>
      <c r="N639" s="330">
        <f t="shared" si="389"/>
        <v>-1.7868681132923836E-2</v>
      </c>
      <c r="O639" s="330">
        <f t="shared" si="390"/>
        <v>2.0905400142112729E-3</v>
      </c>
      <c r="P639" s="334">
        <f t="shared" si="376"/>
        <v>12.743557283868299</v>
      </c>
      <c r="Q639" s="330">
        <f t="shared" si="391"/>
        <v>-2.6151706375023167</v>
      </c>
      <c r="R639" s="279">
        <f>IF(H639&gt;0, rate1(1,$L$52,$L$51,$L$54,L639,$L$53,$L$50,P639),"")</f>
        <v>179.37445368200832</v>
      </c>
      <c r="S639" s="325">
        <f t="shared" si="392"/>
        <v>-6.9739841412943582</v>
      </c>
      <c r="T639" s="325">
        <f t="shared" si="393"/>
        <v>-2.2408724191447095E-3</v>
      </c>
      <c r="U639" s="330">
        <f t="shared" si="394"/>
        <v>1.2779271504429979</v>
      </c>
      <c r="V639" s="338">
        <f t="shared" si="395"/>
        <v>1.2779271504429979</v>
      </c>
      <c r="W639" s="330">
        <f t="shared" si="396"/>
        <v>9.8259183857418719E-5</v>
      </c>
      <c r="X639" s="330">
        <f t="shared" si="397"/>
        <v>-0.76971541457379544</v>
      </c>
      <c r="Y639" s="330">
        <f t="shared" si="377"/>
        <v>12.94536400102526</v>
      </c>
      <c r="Z639" s="110">
        <f>IF(H639&gt;0, rate1(1,$L$52,$L$51,$L$54,U639,$L$53,$L$50,Y639),"")</f>
        <v>165.18696697612071</v>
      </c>
      <c r="AA639" s="338">
        <f t="shared" si="398"/>
        <v>-2.2289273858897016</v>
      </c>
      <c r="AB639" s="338">
        <f t="shared" si="399"/>
        <v>3.0430905410511205E-5</v>
      </c>
      <c r="AC639" s="330">
        <f t="shared" si="400"/>
        <v>3.0430905410511205E-5</v>
      </c>
      <c r="AD639" s="330">
        <f t="shared" si="401"/>
        <v>-657.22658363926814</v>
      </c>
      <c r="AE639" s="330">
        <f t="shared" si="402"/>
        <v>-163707.75217867558</v>
      </c>
      <c r="AF639" s="330">
        <f t="shared" si="403"/>
        <v>683.68036295149136</v>
      </c>
      <c r="AG639" s="330">
        <f t="shared" si="404"/>
        <v>683.12201505198084</v>
      </c>
      <c r="AH639" s="330">
        <f t="shared" si="405"/>
        <v>1.2579566201152967</v>
      </c>
      <c r="AI639" s="330">
        <f t="shared" si="406"/>
        <v>0.16965016358716581</v>
      </c>
      <c r="AJ639" s="330">
        <f t="shared" si="407"/>
        <v>16.578097076508662</v>
      </c>
      <c r="AK639" s="339">
        <f t="shared" si="408"/>
        <v>220.36349535829197</v>
      </c>
      <c r="AL639" s="44">
        <f t="shared" si="378"/>
        <v>4.7744783860214062</v>
      </c>
    </row>
    <row r="640" spans="2:38" ht="15" x14ac:dyDescent="0.15">
      <c r="B640" s="330">
        <f t="shared" si="379"/>
        <v>683.68036295149136</v>
      </c>
      <c r="C640" s="330">
        <f t="shared" si="380"/>
        <v>683.12201505198084</v>
      </c>
      <c r="D640" s="330">
        <f t="shared" si="381"/>
        <v>1.2579566201152967</v>
      </c>
      <c r="E640" s="330">
        <f t="shared" si="410"/>
        <v>134.48453738986524</v>
      </c>
      <c r="F640" s="330">
        <f t="shared" si="382"/>
        <v>134.48453738986524</v>
      </c>
      <c r="G640" s="330">
        <f t="shared" si="383"/>
        <v>90.6987226579772</v>
      </c>
      <c r="H640" s="315">
        <f t="shared" si="384"/>
        <v>0.08</v>
      </c>
      <c r="I640" s="330">
        <f t="shared" si="385"/>
        <v>0.44667831960841797</v>
      </c>
      <c r="J640" s="330">
        <f t="shared" si="409"/>
        <v>80</v>
      </c>
      <c r="K640" s="337">
        <f t="shared" si="386"/>
        <v>1</v>
      </c>
      <c r="L640" s="325">
        <f t="shared" si="387"/>
        <v>1.3379566201152968</v>
      </c>
      <c r="M640" s="325">
        <f t="shared" si="388"/>
        <v>1.2979566201152968</v>
      </c>
      <c r="N640" s="330">
        <f t="shared" si="389"/>
        <v>7.224693051724751E-2</v>
      </c>
      <c r="O640" s="330">
        <f t="shared" si="390"/>
        <v>2.0905400142112729E-3</v>
      </c>
      <c r="P640" s="334">
        <f t="shared" si="376"/>
        <v>13.495163662309823</v>
      </c>
      <c r="Q640" s="330">
        <f t="shared" si="391"/>
        <v>3.0144047309488258</v>
      </c>
      <c r="R640" s="279">
        <f>IF(H640&gt;0, rate1(1,$L$52,$L$51,$L$54,L640,$L$53,$L$50,P640),"")</f>
        <v>124.84760780550759</v>
      </c>
      <c r="S640" s="325">
        <f t="shared" si="392"/>
        <v>11.549491213623707</v>
      </c>
      <c r="T640" s="325">
        <f t="shared" si="393"/>
        <v>-6.8483805573435787E-3</v>
      </c>
      <c r="U640" s="330">
        <f t="shared" si="394"/>
        <v>1.2579566201152967</v>
      </c>
      <c r="V640" s="338">
        <f t="shared" si="395"/>
        <v>1.2579566201152967</v>
      </c>
      <c r="W640" s="330">
        <f t="shared" si="396"/>
        <v>9.5212131614452744E-5</v>
      </c>
      <c r="X640" s="330">
        <f t="shared" si="397"/>
        <v>-4.426433269431044</v>
      </c>
      <c r="Y640" s="330">
        <f t="shared" si="377"/>
        <v>12.676201382680819</v>
      </c>
      <c r="Z640" s="110">
        <f>IF(H640&gt;0, rate1(1,$L$52,$L$51,$L$54,U640,$L$53,$L$50,Y640),"")</f>
        <v>184.03907252165556</v>
      </c>
      <c r="AA640" s="338">
        <f t="shared" si="398"/>
        <v>-11.504967623492938</v>
      </c>
      <c r="AB640" s="338">
        <f t="shared" si="399"/>
        <v>7.6139446723219669E-6</v>
      </c>
      <c r="AC640" s="330">
        <f t="shared" si="400"/>
        <v>7.6139446723219669E-6</v>
      </c>
      <c r="AD640" s="330">
        <f t="shared" si="401"/>
        <v>10507.037211711575</v>
      </c>
      <c r="AE640" s="330">
        <f t="shared" si="402"/>
        <v>586900133.45004356</v>
      </c>
      <c r="AF640" s="330">
        <f t="shared" si="403"/>
        <v>683.75260226806392</v>
      </c>
      <c r="AG640" s="330">
        <f t="shared" si="404"/>
        <v>683.12200743803612</v>
      </c>
      <c r="AH640" s="330">
        <f t="shared" si="405"/>
        <v>1.3368676818874015</v>
      </c>
      <c r="AI640" s="330">
        <f t="shared" si="406"/>
        <v>6.0985907588900407E-2</v>
      </c>
      <c r="AJ640" s="330">
        <f t="shared" si="407"/>
        <v>16.578114017038548</v>
      </c>
      <c r="AK640" s="339">
        <f t="shared" si="408"/>
        <v>220.36350817826687</v>
      </c>
      <c r="AL640" s="44">
        <f t="shared" ref="AL640:AL703" si="411">IF(H640&gt;0, AL639+AI639*J639/1000000,"")</f>
        <v>4.7744919580344929</v>
      </c>
    </row>
    <row r="641" spans="2:38" ht="15" x14ac:dyDescent="0.15">
      <c r="B641" s="330">
        <f t="shared" si="379"/>
        <v>683.75260226806392</v>
      </c>
      <c r="C641" s="330">
        <f t="shared" si="380"/>
        <v>683.12200743803612</v>
      </c>
      <c r="D641" s="330">
        <f t="shared" si="381"/>
        <v>1.3368676818874015</v>
      </c>
      <c r="E641" s="330">
        <f t="shared" si="410"/>
        <v>134.48453738986524</v>
      </c>
      <c r="F641" s="330">
        <f t="shared" si="382"/>
        <v>134.48453738986524</v>
      </c>
      <c r="G641" s="330">
        <f t="shared" si="383"/>
        <v>86.696180308459702</v>
      </c>
      <c r="H641" s="315">
        <f t="shared" si="384"/>
        <v>0.02</v>
      </c>
      <c r="I641" s="330">
        <f t="shared" si="385"/>
        <v>0.50447586402224265</v>
      </c>
      <c r="J641" s="330">
        <f t="shared" si="409"/>
        <v>80</v>
      </c>
      <c r="K641" s="337">
        <f t="shared" si="386"/>
        <v>-1</v>
      </c>
      <c r="L641" s="325">
        <f t="shared" si="387"/>
        <v>1.3168676818874014</v>
      </c>
      <c r="M641" s="325">
        <f t="shared" si="388"/>
        <v>1.3268676818874015</v>
      </c>
      <c r="N641" s="330">
        <f t="shared" si="389"/>
        <v>-1.869133415310098E-2</v>
      </c>
      <c r="O641" s="330">
        <f t="shared" si="390"/>
        <v>2.0905400142112729E-3</v>
      </c>
      <c r="P641" s="334">
        <f t="shared" si="376"/>
        <v>13.54301859307512</v>
      </c>
      <c r="Q641" s="330">
        <f t="shared" si="391"/>
        <v>8.6861441364499683</v>
      </c>
      <c r="R641" s="279">
        <f>IF(H641&gt;0, rate1(1,$L$52,$L$51,$L$54,L641,$L$53,$L$50,P641),"")</f>
        <v>121.21423510567023</v>
      </c>
      <c r="S641" s="325">
        <f t="shared" si="392"/>
        <v>34.277956377327662</v>
      </c>
      <c r="T641" s="325">
        <f t="shared" si="393"/>
        <v>5.6167313705103063E-4</v>
      </c>
      <c r="U641" s="330">
        <f t="shared" si="394"/>
        <v>1.3368676818874015</v>
      </c>
      <c r="V641" s="338">
        <f t="shared" si="395"/>
        <v>1.3368676818874015</v>
      </c>
      <c r="W641" s="330">
        <f t="shared" si="396"/>
        <v>1.0753202081437152E-4</v>
      </c>
      <c r="X641" s="330">
        <f t="shared" si="397"/>
        <v>10.706455846133309</v>
      </c>
      <c r="Y641" s="330">
        <f t="shared" si="377"/>
        <v>13.747923009294061</v>
      </c>
      <c r="Z641" s="110">
        <f>IF(H641&gt;0, rate1(1,$L$52,$L$51,$L$54,U641,$L$53,$L$50,Y641),"")</f>
        <v>105.42515484287937</v>
      </c>
      <c r="AA641" s="338">
        <f t="shared" si="398"/>
        <v>48.578376680317525</v>
      </c>
      <c r="AB641" s="338">
        <f t="shared" si="399"/>
        <v>-2.260102767626705E-6</v>
      </c>
      <c r="AC641" s="330">
        <f t="shared" si="400"/>
        <v>5.6167313705103063E-4</v>
      </c>
      <c r="AD641" s="330">
        <f t="shared" si="401"/>
        <v>-35.607898403342915</v>
      </c>
      <c r="AE641" s="330">
        <f t="shared" si="402"/>
        <v>-37038061.985176608</v>
      </c>
      <c r="AF641" s="330">
        <f t="shared" si="403"/>
        <v>683.73334926077382</v>
      </c>
      <c r="AG641" s="330">
        <f t="shared" si="404"/>
        <v>683.12144576489902</v>
      </c>
      <c r="AH641" s="330">
        <f t="shared" si="405"/>
        <v>1.3169057345470592</v>
      </c>
      <c r="AI641" s="330">
        <f t="shared" si="406"/>
        <v>4.6337225703019458</v>
      </c>
      <c r="AJ641" s="330">
        <f t="shared" si="407"/>
        <v>16.579401162196966</v>
      </c>
      <c r="AK641" s="339">
        <f t="shared" si="408"/>
        <v>220.3635137096108</v>
      </c>
      <c r="AL641" s="44">
        <f t="shared" si="411"/>
        <v>4.7744968369071001</v>
      </c>
    </row>
    <row r="642" spans="2:38" ht="15" x14ac:dyDescent="0.15">
      <c r="B642" s="330" t="str">
        <f t="shared" ref="B642:B703" si="412">IF(H642&gt;0, AF641,"")</f>
        <v/>
      </c>
      <c r="C642" s="330" t="str">
        <f t="shared" ref="C642:C703" si="413">IF(H642&gt;0, AG641,"")</f>
        <v/>
      </c>
      <c r="D642" s="330" t="str">
        <f t="shared" ref="D642:D703" si="414">IF(H642&gt;0, AH641,"")</f>
        <v/>
      </c>
      <c r="E642" s="330" t="str">
        <f t="shared" si="410"/>
        <v xml:space="preserve"> </v>
      </c>
      <c r="F642" s="330" t="str">
        <f t="shared" ref="F642:F703" si="415">IF(H642&gt;0, (E642+E641)/2,"")</f>
        <v/>
      </c>
      <c r="G642" s="330" t="str">
        <f t="shared" ref="G642:G703" si="416">IF(H642&gt;0, F642*$S$53*$C$55*(B642-C642+N642)^1.5,"")</f>
        <v/>
      </c>
      <c r="H642" s="315"/>
      <c r="I642" s="330" t="str">
        <f t="shared" ref="I642:I703" si="417">IF(H642&gt;0, (B642-C642)*B$19,"")</f>
        <v/>
      </c>
      <c r="J642" s="330">
        <f t="shared" si="409"/>
        <v>80</v>
      </c>
      <c r="K642" s="337" t="str">
        <f t="shared" ref="K642:K703" si="418">IF(H642&gt;0, IF((1-S641-0.015)&gt;0,1,-1),"")</f>
        <v/>
      </c>
      <c r="L642" s="325" t="str">
        <f t="shared" ref="L642:L703" si="419">IF(H642&gt;0, D642+K642*H642,"")</f>
        <v/>
      </c>
      <c r="M642" s="325" t="str">
        <f t="shared" ref="M642:M703" si="420">IF(H642&gt;0, (D642+L642)/2,"")</f>
        <v/>
      </c>
      <c r="N642" s="330" t="str">
        <f t="shared" ref="N642:N703" si="421">IF(H642&gt;0, 2*($P$53*M642/$S$52/$S$51)^2-(B642-C642)*2,"")</f>
        <v/>
      </c>
      <c r="O642" s="330" t="str">
        <f t="shared" ref="O642:O703" si="422">IF(H642&gt;0, wh(B642,$F$51,$F$52,$F$53),"")</f>
        <v/>
      </c>
      <c r="P642" s="334"/>
      <c r="Q642" s="330"/>
      <c r="R642" s="279" t="str">
        <f>IF(H642&gt;0, rate1(1,$L$52,$L$51,$L$54,L642,$L$53,$L$50,P642),"")</f>
        <v/>
      </c>
      <c r="S642" s="325"/>
      <c r="T642" s="325"/>
      <c r="U642" s="330"/>
      <c r="V642" s="338"/>
      <c r="W642" s="330"/>
      <c r="X642" s="330"/>
      <c r="Y642" s="330"/>
      <c r="Z642" s="110" t="str">
        <f>IF(H642&gt;0, rate1(1,$L$52,$L$51,$L$54,U642,$L$53,$L$50,Y642),"")</f>
        <v/>
      </c>
      <c r="AA642" s="338" t="str">
        <f t="shared" ref="AA642:AA703" si="423">IF(H642&gt;0, X642/O642/Z642,"")</f>
        <v/>
      </c>
      <c r="AB642" s="338" t="str">
        <f t="shared" ref="AB642:AB703" si="424">IF(H642&gt;0, W642/(1-AA642),"")</f>
        <v/>
      </c>
      <c r="AC642" s="330" t="str">
        <f t="shared" ref="AC642:AC703" si="425">IF(H642&gt;0, delta_z(N642,S642,H642,AE641,AB642),"")</f>
        <v/>
      </c>
      <c r="AD642" s="330" t="str">
        <f t="shared" ref="AD642:AD703" si="426">IF(H642&gt;0, H642/AC642*K642,"")</f>
        <v/>
      </c>
      <c r="AE642" s="330" t="str">
        <f t="shared" ref="AE642:AE703" si="427">IF(H642&gt;0, (AD642-AD641)/(AC642+AC641)*2,"")</f>
        <v/>
      </c>
      <c r="AF642" s="330" t="str">
        <f t="shared" ref="AF642:AF703" si="428">IF(H642&gt;0, B642-(AC642-N642),"")</f>
        <v/>
      </c>
      <c r="AG642" s="330" t="str">
        <f t="shared" ref="AG642:AG703" si="429">IF(H642&gt;0, C642-AC642,"")</f>
        <v/>
      </c>
      <c r="AH642" s="330" t="str">
        <f t="shared" ref="AH642:AH703" si="430">IF(H642&gt;0, $S$54*$S$53*$C$55*SQRT(AF642-AG642),"")</f>
        <v/>
      </c>
      <c r="AI642" s="330" t="str">
        <f t="shared" ref="AI642:AI703" si="431">IF(H642&gt;0, AC642/R642*1000000,"")</f>
        <v/>
      </c>
      <c r="AJ642" s="330" t="str">
        <f t="shared" ref="AJ642:AJ703" si="432">IF(H642&gt;0, AJ641+AI642/3600,"")</f>
        <v/>
      </c>
      <c r="AK642" s="339" t="str">
        <f t="shared" ref="AK642:AK703" si="433">IF(H642&gt;0, AK641+AI641*G641/1000000,"")</f>
        <v/>
      </c>
      <c r="AL642" s="44" t="str">
        <f t="shared" si="411"/>
        <v/>
      </c>
    </row>
    <row r="643" spans="2:38" ht="15" x14ac:dyDescent="0.15">
      <c r="B643" s="330" t="str">
        <f t="shared" si="412"/>
        <v/>
      </c>
      <c r="C643" s="330" t="str">
        <f t="shared" si="413"/>
        <v/>
      </c>
      <c r="D643" s="330" t="str">
        <f t="shared" si="414"/>
        <v/>
      </c>
      <c r="E643" s="330" t="str">
        <f t="shared" si="410"/>
        <v xml:space="preserve"> </v>
      </c>
      <c r="F643" s="330" t="str">
        <f t="shared" si="415"/>
        <v/>
      </c>
      <c r="G643" s="330" t="str">
        <f t="shared" si="416"/>
        <v/>
      </c>
      <c r="H643" s="315"/>
      <c r="I643" s="330" t="str">
        <f t="shared" si="417"/>
        <v/>
      </c>
      <c r="J643" s="330">
        <f t="shared" si="409"/>
        <v>80</v>
      </c>
      <c r="K643" s="337" t="str">
        <f t="shared" si="418"/>
        <v/>
      </c>
      <c r="L643" s="325" t="str">
        <f t="shared" si="419"/>
        <v/>
      </c>
      <c r="M643" s="325" t="str">
        <f t="shared" si="420"/>
        <v/>
      </c>
      <c r="N643" s="330" t="str">
        <f t="shared" si="421"/>
        <v/>
      </c>
      <c r="O643" s="330" t="str">
        <f t="shared" si="422"/>
        <v/>
      </c>
      <c r="P643" s="334"/>
      <c r="Q643" s="330"/>
      <c r="R643" s="279" t="str">
        <f>IF(H643&gt;0, rate1(1,$L$52,$L$51,$L$54,L643,$L$53,$L$50,P643),"")</f>
        <v/>
      </c>
      <c r="S643" s="325"/>
      <c r="T643" s="325"/>
      <c r="U643" s="330"/>
      <c r="V643" s="338"/>
      <c r="W643" s="330"/>
      <c r="X643" s="330"/>
      <c r="Y643" s="330"/>
      <c r="Z643" s="110" t="str">
        <f>IF(H643&gt;0, rate1(1,$L$52,$L$51,$L$54,U643,$L$53,$L$50,Y643),"")</f>
        <v/>
      </c>
      <c r="AA643" s="338" t="str">
        <f t="shared" si="423"/>
        <v/>
      </c>
      <c r="AB643" s="338" t="str">
        <f t="shared" si="424"/>
        <v/>
      </c>
      <c r="AC643" s="330" t="str">
        <f t="shared" si="425"/>
        <v/>
      </c>
      <c r="AD643" s="330" t="str">
        <f t="shared" si="426"/>
        <v/>
      </c>
      <c r="AE643" s="330" t="str">
        <f t="shared" si="427"/>
        <v/>
      </c>
      <c r="AF643" s="330" t="str">
        <f t="shared" si="428"/>
        <v/>
      </c>
      <c r="AG643" s="330" t="str">
        <f t="shared" si="429"/>
        <v/>
      </c>
      <c r="AH643" s="330" t="str">
        <f t="shared" si="430"/>
        <v/>
      </c>
      <c r="AI643" s="330" t="str">
        <f t="shared" si="431"/>
        <v/>
      </c>
      <c r="AJ643" s="330" t="str">
        <f t="shared" si="432"/>
        <v/>
      </c>
      <c r="AK643" s="339" t="str">
        <f t="shared" si="433"/>
        <v/>
      </c>
      <c r="AL643" s="44" t="str">
        <f t="shared" si="411"/>
        <v/>
      </c>
    </row>
    <row r="644" spans="2:38" ht="15" x14ac:dyDescent="0.15">
      <c r="B644" s="330" t="str">
        <f t="shared" si="412"/>
        <v/>
      </c>
      <c r="C644" s="330" t="str">
        <f t="shared" si="413"/>
        <v/>
      </c>
      <c r="D644" s="330" t="str">
        <f t="shared" si="414"/>
        <v/>
      </c>
      <c r="E644" s="330" t="str">
        <f t="shared" si="410"/>
        <v xml:space="preserve"> </v>
      </c>
      <c r="F644" s="330" t="str">
        <f t="shared" si="415"/>
        <v/>
      </c>
      <c r="G644" s="330" t="str">
        <f t="shared" si="416"/>
        <v/>
      </c>
      <c r="H644" s="315"/>
      <c r="I644" s="330" t="str">
        <f t="shared" si="417"/>
        <v/>
      </c>
      <c r="J644" s="330">
        <f t="shared" si="409"/>
        <v>80</v>
      </c>
      <c r="K644" s="337" t="str">
        <f t="shared" si="418"/>
        <v/>
      </c>
      <c r="L644" s="325" t="str">
        <f t="shared" si="419"/>
        <v/>
      </c>
      <c r="M644" s="325" t="str">
        <f t="shared" si="420"/>
        <v/>
      </c>
      <c r="N644" s="330" t="str">
        <f t="shared" si="421"/>
        <v/>
      </c>
      <c r="O644" s="330" t="str">
        <f t="shared" si="422"/>
        <v/>
      </c>
      <c r="P644" s="334"/>
      <c r="Q644" s="330"/>
      <c r="R644" s="279" t="str">
        <f>IF(H644&gt;0, rate1(1,$L$52,$L$51,$L$54,L644,$L$53,$L$50,P644),"")</f>
        <v/>
      </c>
      <c r="S644" s="325"/>
      <c r="T644" s="325"/>
      <c r="U644" s="330"/>
      <c r="V644" s="338"/>
      <c r="W644" s="330"/>
      <c r="X644" s="330"/>
      <c r="Y644" s="330"/>
      <c r="Z644" s="110" t="str">
        <f>IF(H644&gt;0, rate1(1,$L$52,$L$51,$L$54,U644,$L$53,$L$50,Y644),"")</f>
        <v/>
      </c>
      <c r="AA644" s="338" t="str">
        <f t="shared" si="423"/>
        <v/>
      </c>
      <c r="AB644" s="338" t="str">
        <f t="shared" si="424"/>
        <v/>
      </c>
      <c r="AC644" s="330" t="str">
        <f t="shared" si="425"/>
        <v/>
      </c>
      <c r="AD644" s="330" t="str">
        <f t="shared" si="426"/>
        <v/>
      </c>
      <c r="AE644" s="330" t="str">
        <f t="shared" si="427"/>
        <v/>
      </c>
      <c r="AF644" s="330" t="str">
        <f t="shared" si="428"/>
        <v/>
      </c>
      <c r="AG644" s="330" t="str">
        <f t="shared" si="429"/>
        <v/>
      </c>
      <c r="AH644" s="330" t="str">
        <f t="shared" si="430"/>
        <v/>
      </c>
      <c r="AI644" s="330" t="str">
        <f t="shared" si="431"/>
        <v/>
      </c>
      <c r="AJ644" s="330" t="str">
        <f t="shared" si="432"/>
        <v/>
      </c>
      <c r="AK644" s="339" t="str">
        <f t="shared" si="433"/>
        <v/>
      </c>
      <c r="AL644" s="44" t="str">
        <f t="shared" si="411"/>
        <v/>
      </c>
    </row>
    <row r="645" spans="2:38" ht="15" x14ac:dyDescent="0.15">
      <c r="B645" s="330" t="str">
        <f t="shared" si="412"/>
        <v/>
      </c>
      <c r="C645" s="330" t="str">
        <f t="shared" si="413"/>
        <v/>
      </c>
      <c r="D645" s="330" t="str">
        <f t="shared" si="414"/>
        <v/>
      </c>
      <c r="E645" s="330" t="str">
        <f t="shared" si="410"/>
        <v xml:space="preserve"> </v>
      </c>
      <c r="F645" s="330" t="str">
        <f t="shared" si="415"/>
        <v/>
      </c>
      <c r="G645" s="330" t="str">
        <f t="shared" si="416"/>
        <v/>
      </c>
      <c r="H645" s="315"/>
      <c r="I645" s="330" t="str">
        <f t="shared" si="417"/>
        <v/>
      </c>
      <c r="J645" s="330">
        <f t="shared" si="409"/>
        <v>80</v>
      </c>
      <c r="K645" s="337" t="str">
        <f t="shared" si="418"/>
        <v/>
      </c>
      <c r="L645" s="325" t="str">
        <f t="shared" si="419"/>
        <v/>
      </c>
      <c r="M645" s="325" t="str">
        <f t="shared" si="420"/>
        <v/>
      </c>
      <c r="N645" s="330" t="str">
        <f t="shared" si="421"/>
        <v/>
      </c>
      <c r="O645" s="330" t="str">
        <f t="shared" si="422"/>
        <v/>
      </c>
      <c r="P645" s="334"/>
      <c r="Q645" s="330"/>
      <c r="R645" s="279" t="str">
        <f>IF(H645&gt;0, rate1(1,$L$52,$L$51,$L$54,L645,$L$53,$L$50,P645),"")</f>
        <v/>
      </c>
      <c r="S645" s="325"/>
      <c r="T645" s="325"/>
      <c r="U645" s="330"/>
      <c r="V645" s="338"/>
      <c r="W645" s="330"/>
      <c r="X645" s="330"/>
      <c r="Y645" s="330"/>
      <c r="Z645" s="110" t="str">
        <f>IF(H645&gt;0, rate1(1,$L$52,$L$51,$L$54,U645,$L$53,$L$50,Y645),"")</f>
        <v/>
      </c>
      <c r="AA645" s="338" t="str">
        <f t="shared" si="423"/>
        <v/>
      </c>
      <c r="AB645" s="338" t="str">
        <f t="shared" si="424"/>
        <v/>
      </c>
      <c r="AC645" s="330" t="str">
        <f t="shared" si="425"/>
        <v/>
      </c>
      <c r="AD645" s="330" t="str">
        <f t="shared" si="426"/>
        <v/>
      </c>
      <c r="AE645" s="330" t="str">
        <f t="shared" si="427"/>
        <v/>
      </c>
      <c r="AF645" s="330" t="str">
        <f t="shared" si="428"/>
        <v/>
      </c>
      <c r="AG645" s="330" t="str">
        <f t="shared" si="429"/>
        <v/>
      </c>
      <c r="AH645" s="330" t="str">
        <f t="shared" si="430"/>
        <v/>
      </c>
      <c r="AI645" s="330" t="str">
        <f t="shared" si="431"/>
        <v/>
      </c>
      <c r="AJ645" s="330" t="str">
        <f t="shared" si="432"/>
        <v/>
      </c>
      <c r="AK645" s="339" t="str">
        <f t="shared" si="433"/>
        <v/>
      </c>
      <c r="AL645" s="44" t="str">
        <f t="shared" si="411"/>
        <v/>
      </c>
    </row>
    <row r="646" spans="2:38" ht="15" x14ac:dyDescent="0.15">
      <c r="B646" s="330" t="str">
        <f t="shared" si="412"/>
        <v/>
      </c>
      <c r="C646" s="330" t="str">
        <f t="shared" si="413"/>
        <v/>
      </c>
      <c r="D646" s="330" t="str">
        <f t="shared" si="414"/>
        <v/>
      </c>
      <c r="E646" s="330" t="str">
        <f t="shared" si="410"/>
        <v xml:space="preserve"> </v>
      </c>
      <c r="F646" s="330" t="str">
        <f t="shared" si="415"/>
        <v/>
      </c>
      <c r="G646" s="330" t="str">
        <f t="shared" si="416"/>
        <v/>
      </c>
      <c r="H646" s="315"/>
      <c r="I646" s="330" t="str">
        <f t="shared" si="417"/>
        <v/>
      </c>
      <c r="J646" s="330">
        <f t="shared" si="409"/>
        <v>80</v>
      </c>
      <c r="K646" s="337" t="str">
        <f t="shared" si="418"/>
        <v/>
      </c>
      <c r="L646" s="325" t="str">
        <f t="shared" si="419"/>
        <v/>
      </c>
      <c r="M646" s="325" t="str">
        <f t="shared" si="420"/>
        <v/>
      </c>
      <c r="N646" s="330" t="str">
        <f t="shared" si="421"/>
        <v/>
      </c>
      <c r="O646" s="330" t="str">
        <f t="shared" si="422"/>
        <v/>
      </c>
      <c r="P646" s="334"/>
      <c r="Q646" s="330"/>
      <c r="R646" s="279" t="str">
        <f>IF(H646&gt;0, rate1(1,$L$52,$L$51,$L$54,L646,$L$53,$L$50,P646),"")</f>
        <v/>
      </c>
      <c r="S646" s="325"/>
      <c r="T646" s="325"/>
      <c r="U646" s="330"/>
      <c r="V646" s="338"/>
      <c r="W646" s="330"/>
      <c r="X646" s="330"/>
      <c r="Y646" s="330"/>
      <c r="Z646" s="110" t="str">
        <f>IF(H646&gt;0, rate1(1,$L$52,$L$51,$L$54,U646,$L$53,$L$50,Y646),"")</f>
        <v/>
      </c>
      <c r="AA646" s="338" t="str">
        <f t="shared" si="423"/>
        <v/>
      </c>
      <c r="AB646" s="338" t="str">
        <f t="shared" si="424"/>
        <v/>
      </c>
      <c r="AC646" s="330" t="str">
        <f t="shared" si="425"/>
        <v/>
      </c>
      <c r="AD646" s="330" t="str">
        <f t="shared" si="426"/>
        <v/>
      </c>
      <c r="AE646" s="330" t="str">
        <f t="shared" si="427"/>
        <v/>
      </c>
      <c r="AF646" s="330" t="str">
        <f t="shared" si="428"/>
        <v/>
      </c>
      <c r="AG646" s="330" t="str">
        <f t="shared" si="429"/>
        <v/>
      </c>
      <c r="AH646" s="330" t="str">
        <f t="shared" si="430"/>
        <v/>
      </c>
      <c r="AI646" s="330" t="str">
        <f t="shared" si="431"/>
        <v/>
      </c>
      <c r="AJ646" s="330" t="str">
        <f t="shared" si="432"/>
        <v/>
      </c>
      <c r="AK646" s="339" t="str">
        <f t="shared" si="433"/>
        <v/>
      </c>
      <c r="AL646" s="44" t="str">
        <f t="shared" si="411"/>
        <v/>
      </c>
    </row>
    <row r="647" spans="2:38" ht="15" x14ac:dyDescent="0.15">
      <c r="B647" s="330" t="str">
        <f t="shared" si="412"/>
        <v/>
      </c>
      <c r="C647" s="330" t="str">
        <f t="shared" si="413"/>
        <v/>
      </c>
      <c r="D647" s="330" t="str">
        <f t="shared" si="414"/>
        <v/>
      </c>
      <c r="E647" s="330" t="str">
        <f t="shared" si="410"/>
        <v xml:space="preserve"> </v>
      </c>
      <c r="F647" s="330" t="str">
        <f t="shared" si="415"/>
        <v/>
      </c>
      <c r="G647" s="330" t="str">
        <f t="shared" si="416"/>
        <v/>
      </c>
      <c r="H647" s="315"/>
      <c r="I647" s="330" t="str">
        <f t="shared" si="417"/>
        <v/>
      </c>
      <c r="J647" s="330">
        <f t="shared" si="409"/>
        <v>80</v>
      </c>
      <c r="K647" s="337" t="str">
        <f t="shared" si="418"/>
        <v/>
      </c>
      <c r="L647" s="325" t="str">
        <f t="shared" si="419"/>
        <v/>
      </c>
      <c r="M647" s="325" t="str">
        <f t="shared" si="420"/>
        <v/>
      </c>
      <c r="N647" s="330" t="str">
        <f t="shared" si="421"/>
        <v/>
      </c>
      <c r="O647" s="330" t="str">
        <f t="shared" si="422"/>
        <v/>
      </c>
      <c r="P647" s="334"/>
      <c r="Q647" s="330"/>
      <c r="R647" s="279" t="str">
        <f>IF(H647&gt;0, rate1(1,$L$52,$L$51,$L$54,L647,$L$53,$L$50,P647),"")</f>
        <v/>
      </c>
      <c r="S647" s="325"/>
      <c r="T647" s="325"/>
      <c r="U647" s="330"/>
      <c r="V647" s="338"/>
      <c r="W647" s="330"/>
      <c r="X647" s="330"/>
      <c r="Y647" s="330"/>
      <c r="Z647" s="110" t="str">
        <f>IF(H647&gt;0, rate1(1,$L$52,$L$51,$L$54,U647,$L$53,$L$50,Y647),"")</f>
        <v/>
      </c>
      <c r="AA647" s="338" t="str">
        <f t="shared" si="423"/>
        <v/>
      </c>
      <c r="AB647" s="338" t="str">
        <f t="shared" si="424"/>
        <v/>
      </c>
      <c r="AC647" s="330" t="str">
        <f t="shared" si="425"/>
        <v/>
      </c>
      <c r="AD647" s="330" t="str">
        <f t="shared" si="426"/>
        <v/>
      </c>
      <c r="AE647" s="330" t="str">
        <f t="shared" si="427"/>
        <v/>
      </c>
      <c r="AF647" s="330" t="str">
        <f t="shared" si="428"/>
        <v/>
      </c>
      <c r="AG647" s="330" t="str">
        <f t="shared" si="429"/>
        <v/>
      </c>
      <c r="AH647" s="330" t="str">
        <f t="shared" si="430"/>
        <v/>
      </c>
      <c r="AI647" s="330" t="str">
        <f t="shared" si="431"/>
        <v/>
      </c>
      <c r="AJ647" s="330" t="str">
        <f t="shared" si="432"/>
        <v/>
      </c>
      <c r="AK647" s="339" t="str">
        <f t="shared" si="433"/>
        <v/>
      </c>
      <c r="AL647" s="44" t="str">
        <f t="shared" si="411"/>
        <v/>
      </c>
    </row>
    <row r="648" spans="2:38" ht="15" x14ac:dyDescent="0.15">
      <c r="B648" s="330" t="str">
        <f t="shared" si="412"/>
        <v/>
      </c>
      <c r="C648" s="330" t="str">
        <f t="shared" si="413"/>
        <v/>
      </c>
      <c r="D648" s="330" t="str">
        <f t="shared" si="414"/>
        <v/>
      </c>
      <c r="E648" s="330" t="str">
        <f t="shared" si="410"/>
        <v xml:space="preserve"> </v>
      </c>
      <c r="F648" s="330" t="str">
        <f t="shared" si="415"/>
        <v/>
      </c>
      <c r="G648" s="330" t="str">
        <f t="shared" si="416"/>
        <v/>
      </c>
      <c r="H648" s="315"/>
      <c r="I648" s="330" t="str">
        <f t="shared" si="417"/>
        <v/>
      </c>
      <c r="J648" s="330">
        <f t="shared" si="409"/>
        <v>80</v>
      </c>
      <c r="K648" s="337" t="str">
        <f t="shared" si="418"/>
        <v/>
      </c>
      <c r="L648" s="325" t="str">
        <f t="shared" si="419"/>
        <v/>
      </c>
      <c r="M648" s="325" t="str">
        <f t="shared" si="420"/>
        <v/>
      </c>
      <c r="N648" s="330" t="str">
        <f t="shared" si="421"/>
        <v/>
      </c>
      <c r="O648" s="330" t="str">
        <f t="shared" si="422"/>
        <v/>
      </c>
      <c r="P648" s="334"/>
      <c r="Q648" s="330"/>
      <c r="R648" s="279" t="str">
        <f>IF(H648&gt;0, rate1(1,$L$52,$L$51,$L$54,L648,$L$53,$L$50,P648),"")</f>
        <v/>
      </c>
      <c r="S648" s="325"/>
      <c r="T648" s="325"/>
      <c r="U648" s="330"/>
      <c r="V648" s="338"/>
      <c r="W648" s="330"/>
      <c r="X648" s="330"/>
      <c r="Y648" s="330"/>
      <c r="Z648" s="110" t="str">
        <f>IF(H648&gt;0, rate1(1,$L$52,$L$51,$L$54,U648,$L$53,$L$50,Y648),"")</f>
        <v/>
      </c>
      <c r="AA648" s="338" t="str">
        <f t="shared" si="423"/>
        <v/>
      </c>
      <c r="AB648" s="338" t="str">
        <f t="shared" si="424"/>
        <v/>
      </c>
      <c r="AC648" s="330" t="str">
        <f t="shared" si="425"/>
        <v/>
      </c>
      <c r="AD648" s="330" t="str">
        <f t="shared" si="426"/>
        <v/>
      </c>
      <c r="AE648" s="330" t="str">
        <f t="shared" si="427"/>
        <v/>
      </c>
      <c r="AF648" s="330" t="str">
        <f t="shared" si="428"/>
        <v/>
      </c>
      <c r="AG648" s="330" t="str">
        <f t="shared" si="429"/>
        <v/>
      </c>
      <c r="AH648" s="330" t="str">
        <f t="shared" si="430"/>
        <v/>
      </c>
      <c r="AI648" s="330" t="str">
        <f t="shared" si="431"/>
        <v/>
      </c>
      <c r="AJ648" s="330" t="str">
        <f t="shared" si="432"/>
        <v/>
      </c>
      <c r="AK648" s="339" t="str">
        <f t="shared" si="433"/>
        <v/>
      </c>
      <c r="AL648" s="44" t="str">
        <f t="shared" si="411"/>
        <v/>
      </c>
    </row>
    <row r="649" spans="2:38" ht="15" x14ac:dyDescent="0.15">
      <c r="B649" s="330" t="str">
        <f t="shared" si="412"/>
        <v/>
      </c>
      <c r="C649" s="330" t="str">
        <f t="shared" si="413"/>
        <v/>
      </c>
      <c r="D649" s="330" t="str">
        <f t="shared" si="414"/>
        <v/>
      </c>
      <c r="E649" s="330" t="str">
        <f t="shared" si="410"/>
        <v xml:space="preserve"> </v>
      </c>
      <c r="F649" s="330" t="str">
        <f t="shared" si="415"/>
        <v/>
      </c>
      <c r="G649" s="330" t="str">
        <f t="shared" si="416"/>
        <v/>
      </c>
      <c r="H649" s="315"/>
      <c r="I649" s="330" t="str">
        <f t="shared" si="417"/>
        <v/>
      </c>
      <c r="J649" s="330">
        <f t="shared" si="409"/>
        <v>80</v>
      </c>
      <c r="K649" s="337" t="str">
        <f t="shared" si="418"/>
        <v/>
      </c>
      <c r="L649" s="325" t="str">
        <f t="shared" si="419"/>
        <v/>
      </c>
      <c r="M649" s="325" t="str">
        <f t="shared" si="420"/>
        <v/>
      </c>
      <c r="N649" s="330" t="str">
        <f t="shared" si="421"/>
        <v/>
      </c>
      <c r="O649" s="330" t="str">
        <f t="shared" si="422"/>
        <v/>
      </c>
      <c r="P649" s="334"/>
      <c r="Q649" s="330"/>
      <c r="R649" s="279" t="str">
        <f>IF(H649&gt;0, rate1(1,$L$52,$L$51,$L$54,L649,$L$53,$L$50,P649),"")</f>
        <v/>
      </c>
      <c r="S649" s="325"/>
      <c r="T649" s="325"/>
      <c r="U649" s="330"/>
      <c r="V649" s="338"/>
      <c r="W649" s="330"/>
      <c r="X649" s="330"/>
      <c r="Y649" s="330"/>
      <c r="Z649" s="110" t="str">
        <f>IF(H649&gt;0, rate1(1,$L$52,$L$51,$L$54,U649,$L$53,$L$50,Y649),"")</f>
        <v/>
      </c>
      <c r="AA649" s="338" t="str">
        <f t="shared" si="423"/>
        <v/>
      </c>
      <c r="AB649" s="338" t="str">
        <f t="shared" si="424"/>
        <v/>
      </c>
      <c r="AC649" s="330" t="str">
        <f t="shared" si="425"/>
        <v/>
      </c>
      <c r="AD649" s="330" t="str">
        <f t="shared" si="426"/>
        <v/>
      </c>
      <c r="AE649" s="330" t="str">
        <f t="shared" si="427"/>
        <v/>
      </c>
      <c r="AF649" s="330" t="str">
        <f t="shared" si="428"/>
        <v/>
      </c>
      <c r="AG649" s="330" t="str">
        <f t="shared" si="429"/>
        <v/>
      </c>
      <c r="AH649" s="330" t="str">
        <f t="shared" si="430"/>
        <v/>
      </c>
      <c r="AI649" s="330" t="str">
        <f t="shared" si="431"/>
        <v/>
      </c>
      <c r="AJ649" s="330" t="str">
        <f t="shared" si="432"/>
        <v/>
      </c>
      <c r="AK649" s="339" t="str">
        <f t="shared" si="433"/>
        <v/>
      </c>
      <c r="AL649" s="44" t="str">
        <f t="shared" si="411"/>
        <v/>
      </c>
    </row>
    <row r="650" spans="2:38" ht="15" x14ac:dyDescent="0.15">
      <c r="B650" s="330" t="str">
        <f t="shared" si="412"/>
        <v/>
      </c>
      <c r="C650" s="330" t="str">
        <f t="shared" si="413"/>
        <v/>
      </c>
      <c r="D650" s="330" t="str">
        <f t="shared" si="414"/>
        <v/>
      </c>
      <c r="E650" s="330" t="str">
        <f t="shared" si="410"/>
        <v xml:space="preserve"> </v>
      </c>
      <c r="F650" s="330" t="str">
        <f t="shared" si="415"/>
        <v/>
      </c>
      <c r="G650" s="330" t="str">
        <f t="shared" si="416"/>
        <v/>
      </c>
      <c r="H650" s="315"/>
      <c r="I650" s="330" t="str">
        <f t="shared" si="417"/>
        <v/>
      </c>
      <c r="J650" s="330">
        <f t="shared" si="409"/>
        <v>80</v>
      </c>
      <c r="K650" s="337" t="str">
        <f t="shared" si="418"/>
        <v/>
      </c>
      <c r="L650" s="325" t="str">
        <f t="shared" si="419"/>
        <v/>
      </c>
      <c r="M650" s="325" t="str">
        <f t="shared" si="420"/>
        <v/>
      </c>
      <c r="N650" s="330" t="str">
        <f t="shared" si="421"/>
        <v/>
      </c>
      <c r="O650" s="330" t="str">
        <f t="shared" si="422"/>
        <v/>
      </c>
      <c r="P650" s="334"/>
      <c r="Q650" s="330"/>
      <c r="R650" s="279" t="str">
        <f>IF(H650&gt;0, rate1(1,$L$52,$L$51,$L$54,L650,$L$53,$L$50,P650),"")</f>
        <v/>
      </c>
      <c r="S650" s="325"/>
      <c r="T650" s="325"/>
      <c r="U650" s="330"/>
      <c r="V650" s="338"/>
      <c r="W650" s="330"/>
      <c r="X650" s="330"/>
      <c r="Y650" s="330"/>
      <c r="Z650" s="110" t="str">
        <f>IF(H650&gt;0, rate1(1,$L$52,$L$51,$L$54,U650,$L$53,$L$50,Y650),"")</f>
        <v/>
      </c>
      <c r="AA650" s="338" t="str">
        <f t="shared" si="423"/>
        <v/>
      </c>
      <c r="AB650" s="338" t="str">
        <f t="shared" si="424"/>
        <v/>
      </c>
      <c r="AC650" s="330" t="str">
        <f t="shared" si="425"/>
        <v/>
      </c>
      <c r="AD650" s="330" t="str">
        <f t="shared" si="426"/>
        <v/>
      </c>
      <c r="AE650" s="330" t="str">
        <f t="shared" si="427"/>
        <v/>
      </c>
      <c r="AF650" s="330" t="str">
        <f t="shared" si="428"/>
        <v/>
      </c>
      <c r="AG650" s="330" t="str">
        <f t="shared" si="429"/>
        <v/>
      </c>
      <c r="AH650" s="330" t="str">
        <f t="shared" si="430"/>
        <v/>
      </c>
      <c r="AI650" s="330" t="str">
        <f t="shared" si="431"/>
        <v/>
      </c>
      <c r="AJ650" s="330" t="str">
        <f t="shared" si="432"/>
        <v/>
      </c>
      <c r="AK650" s="339" t="str">
        <f t="shared" si="433"/>
        <v/>
      </c>
      <c r="AL650" s="44" t="str">
        <f t="shared" si="411"/>
        <v/>
      </c>
    </row>
    <row r="651" spans="2:38" ht="15" x14ac:dyDescent="0.15">
      <c r="B651" s="330" t="str">
        <f t="shared" si="412"/>
        <v/>
      </c>
      <c r="C651" s="330" t="str">
        <f t="shared" si="413"/>
        <v/>
      </c>
      <c r="D651" s="330" t="str">
        <f t="shared" si="414"/>
        <v/>
      </c>
      <c r="E651" s="330" t="str">
        <f t="shared" si="410"/>
        <v xml:space="preserve"> </v>
      </c>
      <c r="F651" s="330" t="str">
        <f t="shared" si="415"/>
        <v/>
      </c>
      <c r="G651" s="330" t="str">
        <f t="shared" si="416"/>
        <v/>
      </c>
      <c r="H651" s="315"/>
      <c r="I651" s="330" t="str">
        <f t="shared" si="417"/>
        <v/>
      </c>
      <c r="J651" s="330">
        <f t="shared" si="409"/>
        <v>80</v>
      </c>
      <c r="K651" s="337" t="str">
        <f t="shared" si="418"/>
        <v/>
      </c>
      <c r="L651" s="325" t="str">
        <f t="shared" si="419"/>
        <v/>
      </c>
      <c r="M651" s="325" t="str">
        <f t="shared" si="420"/>
        <v/>
      </c>
      <c r="N651" s="330" t="str">
        <f t="shared" si="421"/>
        <v/>
      </c>
      <c r="O651" s="330" t="str">
        <f t="shared" si="422"/>
        <v/>
      </c>
      <c r="P651" s="334"/>
      <c r="Q651" s="330"/>
      <c r="R651" s="279" t="str">
        <f>IF(H651&gt;0, rate1(1,$L$52,$L$51,$L$54,L651,$L$53,$L$50,P651),"")</f>
        <v/>
      </c>
      <c r="S651" s="325"/>
      <c r="T651" s="325"/>
      <c r="U651" s="330"/>
      <c r="V651" s="338"/>
      <c r="W651" s="330"/>
      <c r="X651" s="330"/>
      <c r="Y651" s="330"/>
      <c r="Z651" s="110" t="str">
        <f>IF(H651&gt;0, rate1(1,$L$52,$L$51,$L$54,U651,$L$53,$L$50,Y651),"")</f>
        <v/>
      </c>
      <c r="AA651" s="338" t="str">
        <f t="shared" si="423"/>
        <v/>
      </c>
      <c r="AB651" s="338" t="str">
        <f t="shared" si="424"/>
        <v/>
      </c>
      <c r="AC651" s="330" t="str">
        <f t="shared" si="425"/>
        <v/>
      </c>
      <c r="AD651" s="330" t="str">
        <f t="shared" si="426"/>
        <v/>
      </c>
      <c r="AE651" s="330" t="str">
        <f t="shared" si="427"/>
        <v/>
      </c>
      <c r="AF651" s="330" t="str">
        <f t="shared" si="428"/>
        <v/>
      </c>
      <c r="AG651" s="330" t="str">
        <f t="shared" si="429"/>
        <v/>
      </c>
      <c r="AH651" s="330" t="str">
        <f t="shared" si="430"/>
        <v/>
      </c>
      <c r="AI651" s="330" t="str">
        <f t="shared" si="431"/>
        <v/>
      </c>
      <c r="AJ651" s="330" t="str">
        <f t="shared" si="432"/>
        <v/>
      </c>
      <c r="AK651" s="339" t="str">
        <f t="shared" si="433"/>
        <v/>
      </c>
      <c r="AL651" s="44" t="str">
        <f t="shared" si="411"/>
        <v/>
      </c>
    </row>
    <row r="652" spans="2:38" ht="15" x14ac:dyDescent="0.15">
      <c r="B652" s="330" t="str">
        <f t="shared" si="412"/>
        <v/>
      </c>
      <c r="C652" s="330" t="str">
        <f t="shared" si="413"/>
        <v/>
      </c>
      <c r="D652" s="330" t="str">
        <f t="shared" si="414"/>
        <v/>
      </c>
      <c r="E652" s="330" t="str">
        <f t="shared" si="410"/>
        <v xml:space="preserve"> </v>
      </c>
      <c r="F652" s="330" t="str">
        <f t="shared" si="415"/>
        <v/>
      </c>
      <c r="G652" s="330" t="str">
        <f t="shared" si="416"/>
        <v/>
      </c>
      <c r="H652" s="315"/>
      <c r="I652" s="330" t="str">
        <f t="shared" si="417"/>
        <v/>
      </c>
      <c r="J652" s="330">
        <f t="shared" si="409"/>
        <v>80</v>
      </c>
      <c r="K652" s="337" t="str">
        <f t="shared" si="418"/>
        <v/>
      </c>
      <c r="L652" s="325" t="str">
        <f t="shared" si="419"/>
        <v/>
      </c>
      <c r="M652" s="325" t="str">
        <f t="shared" si="420"/>
        <v/>
      </c>
      <c r="N652" s="330" t="str">
        <f t="shared" si="421"/>
        <v/>
      </c>
      <c r="O652" s="330" t="str">
        <f t="shared" si="422"/>
        <v/>
      </c>
      <c r="P652" s="334"/>
      <c r="Q652" s="330"/>
      <c r="R652" s="279" t="str">
        <f>IF(H652&gt;0, rate1(1,$L$52,$L$51,$L$54,L652,$L$53,$L$50,P652),"")</f>
        <v/>
      </c>
      <c r="S652" s="325"/>
      <c r="T652" s="325"/>
      <c r="U652" s="330"/>
      <c r="V652" s="338"/>
      <c r="W652" s="330"/>
      <c r="X652" s="330"/>
      <c r="Y652" s="330"/>
      <c r="Z652" s="110" t="str">
        <f>IF(H652&gt;0, rate1(1,$L$52,$L$51,$L$54,U652,$L$53,$L$50,Y652),"")</f>
        <v/>
      </c>
      <c r="AA652" s="338" t="str">
        <f t="shared" si="423"/>
        <v/>
      </c>
      <c r="AB652" s="338" t="str">
        <f t="shared" si="424"/>
        <v/>
      </c>
      <c r="AC652" s="330" t="str">
        <f t="shared" si="425"/>
        <v/>
      </c>
      <c r="AD652" s="330" t="str">
        <f t="shared" si="426"/>
        <v/>
      </c>
      <c r="AE652" s="330" t="str">
        <f t="shared" si="427"/>
        <v/>
      </c>
      <c r="AF652" s="330" t="str">
        <f t="shared" si="428"/>
        <v/>
      </c>
      <c r="AG652" s="330" t="str">
        <f t="shared" si="429"/>
        <v/>
      </c>
      <c r="AH652" s="330" t="str">
        <f t="shared" si="430"/>
        <v/>
      </c>
      <c r="AI652" s="330" t="str">
        <f t="shared" si="431"/>
        <v/>
      </c>
      <c r="AJ652" s="330" t="str">
        <f t="shared" si="432"/>
        <v/>
      </c>
      <c r="AK652" s="339" t="str">
        <f t="shared" si="433"/>
        <v/>
      </c>
      <c r="AL652" s="44" t="str">
        <f t="shared" si="411"/>
        <v/>
      </c>
    </row>
    <row r="653" spans="2:38" ht="15" x14ac:dyDescent="0.15">
      <c r="B653" s="330" t="str">
        <f t="shared" si="412"/>
        <v/>
      </c>
      <c r="C653" s="330" t="str">
        <f t="shared" si="413"/>
        <v/>
      </c>
      <c r="D653" s="330" t="str">
        <f t="shared" si="414"/>
        <v/>
      </c>
      <c r="E653" s="330" t="str">
        <f t="shared" si="410"/>
        <v xml:space="preserve"> </v>
      </c>
      <c r="F653" s="330" t="str">
        <f t="shared" si="415"/>
        <v/>
      </c>
      <c r="G653" s="330" t="str">
        <f t="shared" si="416"/>
        <v/>
      </c>
      <c r="H653" s="315"/>
      <c r="I653" s="330" t="str">
        <f t="shared" si="417"/>
        <v/>
      </c>
      <c r="J653" s="330">
        <f t="shared" si="409"/>
        <v>80</v>
      </c>
      <c r="K653" s="337" t="str">
        <f t="shared" si="418"/>
        <v/>
      </c>
      <c r="L653" s="325" t="str">
        <f t="shared" si="419"/>
        <v/>
      </c>
      <c r="M653" s="325" t="str">
        <f t="shared" si="420"/>
        <v/>
      </c>
      <c r="N653" s="330" t="str">
        <f t="shared" si="421"/>
        <v/>
      </c>
      <c r="O653" s="330" t="str">
        <f t="shared" si="422"/>
        <v/>
      </c>
      <c r="P653" s="334"/>
      <c r="Q653" s="330"/>
      <c r="R653" s="279" t="str">
        <f>IF(H653&gt;0, rate1(1,$L$52,$L$51,$L$54,L653,$L$53,$L$50,P653),"")</f>
        <v/>
      </c>
      <c r="S653" s="325"/>
      <c r="T653" s="325"/>
      <c r="U653" s="330"/>
      <c r="V653" s="338"/>
      <c r="W653" s="330"/>
      <c r="X653" s="330"/>
      <c r="Y653" s="330"/>
      <c r="Z653" s="110" t="str">
        <f>IF(H653&gt;0, rate1(1,$L$52,$L$51,$L$54,U653,$L$53,$L$50,Y653),"")</f>
        <v/>
      </c>
      <c r="AA653" s="338" t="str">
        <f t="shared" si="423"/>
        <v/>
      </c>
      <c r="AB653" s="338" t="str">
        <f t="shared" si="424"/>
        <v/>
      </c>
      <c r="AC653" s="330" t="str">
        <f t="shared" si="425"/>
        <v/>
      </c>
      <c r="AD653" s="330" t="str">
        <f t="shared" si="426"/>
        <v/>
      </c>
      <c r="AE653" s="330" t="str">
        <f t="shared" si="427"/>
        <v/>
      </c>
      <c r="AF653" s="330" t="str">
        <f t="shared" si="428"/>
        <v/>
      </c>
      <c r="AG653" s="330" t="str">
        <f t="shared" si="429"/>
        <v/>
      </c>
      <c r="AH653" s="330" t="str">
        <f t="shared" si="430"/>
        <v/>
      </c>
      <c r="AI653" s="330" t="str">
        <f t="shared" si="431"/>
        <v/>
      </c>
      <c r="AJ653" s="330" t="str">
        <f t="shared" si="432"/>
        <v/>
      </c>
      <c r="AK653" s="339" t="str">
        <f t="shared" si="433"/>
        <v/>
      </c>
      <c r="AL653" s="44" t="str">
        <f t="shared" si="411"/>
        <v/>
      </c>
    </row>
    <row r="654" spans="2:38" ht="15" x14ac:dyDescent="0.15">
      <c r="B654" s="330" t="str">
        <f t="shared" si="412"/>
        <v/>
      </c>
      <c r="C654" s="330" t="str">
        <f t="shared" si="413"/>
        <v/>
      </c>
      <c r="D654" s="330" t="str">
        <f t="shared" si="414"/>
        <v/>
      </c>
      <c r="E654" s="330" t="str">
        <f t="shared" si="410"/>
        <v xml:space="preserve"> </v>
      </c>
      <c r="F654" s="330" t="str">
        <f t="shared" si="415"/>
        <v/>
      </c>
      <c r="G654" s="330" t="str">
        <f t="shared" si="416"/>
        <v/>
      </c>
      <c r="H654" s="315"/>
      <c r="I654" s="330" t="str">
        <f t="shared" si="417"/>
        <v/>
      </c>
      <c r="J654" s="330">
        <f t="shared" si="409"/>
        <v>80</v>
      </c>
      <c r="K654" s="337" t="str">
        <f t="shared" si="418"/>
        <v/>
      </c>
      <c r="L654" s="325" t="str">
        <f t="shared" si="419"/>
        <v/>
      </c>
      <c r="M654" s="325" t="str">
        <f t="shared" si="420"/>
        <v/>
      </c>
      <c r="N654" s="330" t="str">
        <f t="shared" si="421"/>
        <v/>
      </c>
      <c r="O654" s="330" t="str">
        <f t="shared" si="422"/>
        <v/>
      </c>
      <c r="P654" s="334"/>
      <c r="Q654" s="330"/>
      <c r="R654" s="279" t="str">
        <f>IF(H654&gt;0, rate1(1,$L$52,$L$51,$L$54,L654,$L$53,$L$50,P654),"")</f>
        <v/>
      </c>
      <c r="S654" s="325"/>
      <c r="T654" s="325"/>
      <c r="U654" s="330"/>
      <c r="V654" s="338"/>
      <c r="W654" s="330"/>
      <c r="X654" s="330"/>
      <c r="Y654" s="330"/>
      <c r="Z654" s="110" t="str">
        <f>IF(H654&gt;0, rate1(1,$L$52,$L$51,$L$54,U654,$L$53,$L$50,Y654),"")</f>
        <v/>
      </c>
      <c r="AA654" s="338" t="str">
        <f t="shared" si="423"/>
        <v/>
      </c>
      <c r="AB654" s="338" t="str">
        <f t="shared" si="424"/>
        <v/>
      </c>
      <c r="AC654" s="330" t="str">
        <f t="shared" si="425"/>
        <v/>
      </c>
      <c r="AD654" s="330" t="str">
        <f t="shared" si="426"/>
        <v/>
      </c>
      <c r="AE654" s="330" t="str">
        <f t="shared" si="427"/>
        <v/>
      </c>
      <c r="AF654" s="330" t="str">
        <f t="shared" si="428"/>
        <v/>
      </c>
      <c r="AG654" s="330" t="str">
        <f t="shared" si="429"/>
        <v/>
      </c>
      <c r="AH654" s="330" t="str">
        <f t="shared" si="430"/>
        <v/>
      </c>
      <c r="AI654" s="330" t="str">
        <f t="shared" si="431"/>
        <v/>
      </c>
      <c r="AJ654" s="330" t="str">
        <f t="shared" si="432"/>
        <v/>
      </c>
      <c r="AK654" s="339" t="str">
        <f t="shared" si="433"/>
        <v/>
      </c>
      <c r="AL654" s="44" t="str">
        <f t="shared" si="411"/>
        <v/>
      </c>
    </row>
    <row r="655" spans="2:38" ht="15" x14ac:dyDescent="0.15">
      <c r="B655" s="330" t="str">
        <f t="shared" si="412"/>
        <v/>
      </c>
      <c r="C655" s="330" t="str">
        <f t="shared" si="413"/>
        <v/>
      </c>
      <c r="D655" s="330" t="str">
        <f t="shared" si="414"/>
        <v/>
      </c>
      <c r="E655" s="330" t="str">
        <f t="shared" si="410"/>
        <v xml:space="preserve"> </v>
      </c>
      <c r="F655" s="330" t="str">
        <f t="shared" si="415"/>
        <v/>
      </c>
      <c r="G655" s="330" t="str">
        <f t="shared" si="416"/>
        <v/>
      </c>
      <c r="H655" s="315"/>
      <c r="I655" s="330" t="str">
        <f t="shared" si="417"/>
        <v/>
      </c>
      <c r="J655" s="330">
        <f t="shared" si="409"/>
        <v>80</v>
      </c>
      <c r="K655" s="337" t="str">
        <f t="shared" si="418"/>
        <v/>
      </c>
      <c r="L655" s="325" t="str">
        <f t="shared" si="419"/>
        <v/>
      </c>
      <c r="M655" s="325" t="str">
        <f t="shared" si="420"/>
        <v/>
      </c>
      <c r="N655" s="330" t="str">
        <f t="shared" si="421"/>
        <v/>
      </c>
      <c r="O655" s="330" t="str">
        <f t="shared" si="422"/>
        <v/>
      </c>
      <c r="P655" s="334"/>
      <c r="Q655" s="330"/>
      <c r="R655" s="279" t="str">
        <f>IF(H655&gt;0, rate1(1,$L$52,$L$51,$L$54,L655,$L$53,$L$50,P655),"")</f>
        <v/>
      </c>
      <c r="S655" s="325"/>
      <c r="T655" s="325"/>
      <c r="U655" s="330"/>
      <c r="V655" s="338"/>
      <c r="W655" s="330"/>
      <c r="X655" s="330"/>
      <c r="Y655" s="330"/>
      <c r="Z655" s="110" t="str">
        <f>IF(H655&gt;0, rate1(1,$L$52,$L$51,$L$54,U655,$L$53,$L$50,Y655),"")</f>
        <v/>
      </c>
      <c r="AA655" s="338" t="str">
        <f t="shared" si="423"/>
        <v/>
      </c>
      <c r="AB655" s="338" t="str">
        <f t="shared" si="424"/>
        <v/>
      </c>
      <c r="AC655" s="330" t="str">
        <f t="shared" si="425"/>
        <v/>
      </c>
      <c r="AD655" s="330" t="str">
        <f t="shared" si="426"/>
        <v/>
      </c>
      <c r="AE655" s="330" t="str">
        <f t="shared" si="427"/>
        <v/>
      </c>
      <c r="AF655" s="330" t="str">
        <f t="shared" si="428"/>
        <v/>
      </c>
      <c r="AG655" s="330" t="str">
        <f t="shared" si="429"/>
        <v/>
      </c>
      <c r="AH655" s="330" t="str">
        <f t="shared" si="430"/>
        <v/>
      </c>
      <c r="AI655" s="330" t="str">
        <f t="shared" si="431"/>
        <v/>
      </c>
      <c r="AJ655" s="330" t="str">
        <f t="shared" si="432"/>
        <v/>
      </c>
      <c r="AK655" s="339" t="str">
        <f t="shared" si="433"/>
        <v/>
      </c>
      <c r="AL655" s="44" t="str">
        <f t="shared" si="411"/>
        <v/>
      </c>
    </row>
    <row r="656" spans="2:38" ht="15" x14ac:dyDescent="0.15">
      <c r="B656" s="330" t="str">
        <f t="shared" si="412"/>
        <v/>
      </c>
      <c r="C656" s="330" t="str">
        <f t="shared" si="413"/>
        <v/>
      </c>
      <c r="D656" s="330" t="str">
        <f t="shared" si="414"/>
        <v/>
      </c>
      <c r="E656" s="330" t="str">
        <f t="shared" si="410"/>
        <v xml:space="preserve"> </v>
      </c>
      <c r="F656" s="330" t="str">
        <f t="shared" si="415"/>
        <v/>
      </c>
      <c r="G656" s="330" t="str">
        <f t="shared" si="416"/>
        <v/>
      </c>
      <c r="H656" s="315"/>
      <c r="I656" s="330" t="str">
        <f t="shared" si="417"/>
        <v/>
      </c>
      <c r="J656" s="330">
        <f t="shared" si="409"/>
        <v>80</v>
      </c>
      <c r="K656" s="337" t="str">
        <f t="shared" si="418"/>
        <v/>
      </c>
      <c r="L656" s="325" t="str">
        <f t="shared" si="419"/>
        <v/>
      </c>
      <c r="M656" s="325" t="str">
        <f t="shared" si="420"/>
        <v/>
      </c>
      <c r="N656" s="330" t="str">
        <f t="shared" si="421"/>
        <v/>
      </c>
      <c r="O656" s="330" t="str">
        <f t="shared" si="422"/>
        <v/>
      </c>
      <c r="P656" s="334"/>
      <c r="Q656" s="330"/>
      <c r="R656" s="279" t="str">
        <f>IF(H656&gt;0, rate1(1,$L$52,$L$51,$L$54,L656,$L$53,$L$50,P656),"")</f>
        <v/>
      </c>
      <c r="S656" s="325"/>
      <c r="T656" s="325"/>
      <c r="U656" s="330"/>
      <c r="V656" s="338"/>
      <c r="W656" s="330"/>
      <c r="X656" s="330"/>
      <c r="Y656" s="330"/>
      <c r="Z656" s="110" t="str">
        <f>IF(H656&gt;0, rate1(1,$L$52,$L$51,$L$54,U656,$L$53,$L$50,Y656),"")</f>
        <v/>
      </c>
      <c r="AA656" s="338" t="str">
        <f t="shared" si="423"/>
        <v/>
      </c>
      <c r="AB656" s="338" t="str">
        <f t="shared" si="424"/>
        <v/>
      </c>
      <c r="AC656" s="330" t="str">
        <f t="shared" si="425"/>
        <v/>
      </c>
      <c r="AD656" s="330" t="str">
        <f t="shared" si="426"/>
        <v/>
      </c>
      <c r="AE656" s="330" t="str">
        <f t="shared" si="427"/>
        <v/>
      </c>
      <c r="AF656" s="330" t="str">
        <f t="shared" si="428"/>
        <v/>
      </c>
      <c r="AG656" s="330" t="str">
        <f t="shared" si="429"/>
        <v/>
      </c>
      <c r="AH656" s="330" t="str">
        <f t="shared" si="430"/>
        <v/>
      </c>
      <c r="AI656" s="330" t="str">
        <f t="shared" si="431"/>
        <v/>
      </c>
      <c r="AJ656" s="330" t="str">
        <f t="shared" si="432"/>
        <v/>
      </c>
      <c r="AK656" s="339" t="str">
        <f t="shared" si="433"/>
        <v/>
      </c>
      <c r="AL656" s="44" t="str">
        <f t="shared" si="411"/>
        <v/>
      </c>
    </row>
    <row r="657" spans="2:38" ht="15" x14ac:dyDescent="0.15">
      <c r="B657" s="330" t="str">
        <f t="shared" si="412"/>
        <v/>
      </c>
      <c r="C657" s="330" t="str">
        <f t="shared" si="413"/>
        <v/>
      </c>
      <c r="D657" s="330" t="str">
        <f t="shared" si="414"/>
        <v/>
      </c>
      <c r="E657" s="330" t="str">
        <f t="shared" si="410"/>
        <v xml:space="preserve"> </v>
      </c>
      <c r="F657" s="330" t="str">
        <f t="shared" si="415"/>
        <v/>
      </c>
      <c r="G657" s="330" t="str">
        <f t="shared" si="416"/>
        <v/>
      </c>
      <c r="H657" s="315"/>
      <c r="I657" s="330" t="str">
        <f t="shared" si="417"/>
        <v/>
      </c>
      <c r="J657" s="330">
        <f t="shared" si="409"/>
        <v>80</v>
      </c>
      <c r="K657" s="337" t="str">
        <f t="shared" si="418"/>
        <v/>
      </c>
      <c r="L657" s="325" t="str">
        <f t="shared" si="419"/>
        <v/>
      </c>
      <c r="M657" s="325" t="str">
        <f t="shared" si="420"/>
        <v/>
      </c>
      <c r="N657" s="330" t="str">
        <f t="shared" si="421"/>
        <v/>
      </c>
      <c r="O657" s="330" t="str">
        <f t="shared" si="422"/>
        <v/>
      </c>
      <c r="P657" s="334"/>
      <c r="Q657" s="330"/>
      <c r="R657" s="279" t="str">
        <f>IF(H657&gt;0, rate1(1,$L$52,$L$51,$L$54,L657,$L$53,$L$50,P657),"")</f>
        <v/>
      </c>
      <c r="S657" s="325"/>
      <c r="T657" s="325"/>
      <c r="U657" s="330"/>
      <c r="V657" s="338"/>
      <c r="W657" s="330"/>
      <c r="X657" s="330"/>
      <c r="Y657" s="330"/>
      <c r="Z657" s="110" t="str">
        <f>IF(H657&gt;0, rate1(1,$L$52,$L$51,$L$54,U657,$L$53,$L$50,Y657),"")</f>
        <v/>
      </c>
      <c r="AA657" s="338" t="str">
        <f t="shared" si="423"/>
        <v/>
      </c>
      <c r="AB657" s="338" t="str">
        <f t="shared" si="424"/>
        <v/>
      </c>
      <c r="AC657" s="330" t="str">
        <f t="shared" si="425"/>
        <v/>
      </c>
      <c r="AD657" s="330" t="str">
        <f t="shared" si="426"/>
        <v/>
      </c>
      <c r="AE657" s="330" t="str">
        <f t="shared" si="427"/>
        <v/>
      </c>
      <c r="AF657" s="330" t="str">
        <f t="shared" si="428"/>
        <v/>
      </c>
      <c r="AG657" s="330" t="str">
        <f t="shared" si="429"/>
        <v/>
      </c>
      <c r="AH657" s="330" t="str">
        <f t="shared" si="430"/>
        <v/>
      </c>
      <c r="AI657" s="330" t="str">
        <f t="shared" si="431"/>
        <v/>
      </c>
      <c r="AJ657" s="330" t="str">
        <f t="shared" si="432"/>
        <v/>
      </c>
      <c r="AK657" s="339" t="str">
        <f t="shared" si="433"/>
        <v/>
      </c>
      <c r="AL657" s="44" t="str">
        <f t="shared" si="411"/>
        <v/>
      </c>
    </row>
    <row r="658" spans="2:38" ht="15" x14ac:dyDescent="0.15">
      <c r="B658" s="330" t="str">
        <f t="shared" si="412"/>
        <v/>
      </c>
      <c r="C658" s="330" t="str">
        <f t="shared" si="413"/>
        <v/>
      </c>
      <c r="D658" s="330" t="str">
        <f t="shared" si="414"/>
        <v/>
      </c>
      <c r="E658" s="330" t="str">
        <f t="shared" si="410"/>
        <v xml:space="preserve"> </v>
      </c>
      <c r="F658" s="330" t="str">
        <f t="shared" si="415"/>
        <v/>
      </c>
      <c r="G658" s="330" t="str">
        <f t="shared" si="416"/>
        <v/>
      </c>
      <c r="H658" s="315"/>
      <c r="I658" s="330" t="str">
        <f t="shared" si="417"/>
        <v/>
      </c>
      <c r="J658" s="330">
        <f t="shared" si="409"/>
        <v>80</v>
      </c>
      <c r="K658" s="337" t="str">
        <f t="shared" si="418"/>
        <v/>
      </c>
      <c r="L658" s="325" t="str">
        <f t="shared" si="419"/>
        <v/>
      </c>
      <c r="M658" s="325" t="str">
        <f t="shared" si="420"/>
        <v/>
      </c>
      <c r="N658" s="330" t="str">
        <f t="shared" si="421"/>
        <v/>
      </c>
      <c r="O658" s="330" t="str">
        <f t="shared" si="422"/>
        <v/>
      </c>
      <c r="P658" s="334"/>
      <c r="Q658" s="330"/>
      <c r="R658" s="279" t="str">
        <f>IF(H658&gt;0, rate1(1,$L$52,$L$51,$L$54,L658,$L$53,$L$50,P658),"")</f>
        <v/>
      </c>
      <c r="S658" s="325"/>
      <c r="T658" s="325"/>
      <c r="U658" s="330"/>
      <c r="V658" s="338"/>
      <c r="W658" s="330"/>
      <c r="X658" s="330"/>
      <c r="Y658" s="330"/>
      <c r="Z658" s="110" t="str">
        <f>IF(H658&gt;0, rate1(1,$L$52,$L$51,$L$54,U658,$L$53,$L$50,Y658),"")</f>
        <v/>
      </c>
      <c r="AA658" s="338" t="str">
        <f t="shared" si="423"/>
        <v/>
      </c>
      <c r="AB658" s="338" t="str">
        <f t="shared" si="424"/>
        <v/>
      </c>
      <c r="AC658" s="330" t="str">
        <f t="shared" si="425"/>
        <v/>
      </c>
      <c r="AD658" s="330" t="str">
        <f t="shared" si="426"/>
        <v/>
      </c>
      <c r="AE658" s="330" t="str">
        <f t="shared" si="427"/>
        <v/>
      </c>
      <c r="AF658" s="330" t="str">
        <f t="shared" si="428"/>
        <v/>
      </c>
      <c r="AG658" s="330" t="str">
        <f t="shared" si="429"/>
        <v/>
      </c>
      <c r="AH658" s="330" t="str">
        <f t="shared" si="430"/>
        <v/>
      </c>
      <c r="AI658" s="330" t="str">
        <f t="shared" si="431"/>
        <v/>
      </c>
      <c r="AJ658" s="330" t="str">
        <f t="shared" si="432"/>
        <v/>
      </c>
      <c r="AK658" s="339" t="str">
        <f t="shared" si="433"/>
        <v/>
      </c>
      <c r="AL658" s="44" t="str">
        <f t="shared" si="411"/>
        <v/>
      </c>
    </row>
    <row r="659" spans="2:38" ht="15" x14ac:dyDescent="0.15">
      <c r="B659" s="330" t="str">
        <f t="shared" si="412"/>
        <v/>
      </c>
      <c r="C659" s="330" t="str">
        <f t="shared" si="413"/>
        <v/>
      </c>
      <c r="D659" s="330" t="str">
        <f t="shared" si="414"/>
        <v/>
      </c>
      <c r="E659" s="330" t="str">
        <f t="shared" si="410"/>
        <v xml:space="preserve"> </v>
      </c>
      <c r="F659" s="330" t="str">
        <f t="shared" si="415"/>
        <v/>
      </c>
      <c r="G659" s="330" t="str">
        <f t="shared" si="416"/>
        <v/>
      </c>
      <c r="H659" s="315"/>
      <c r="I659" s="330" t="str">
        <f t="shared" si="417"/>
        <v/>
      </c>
      <c r="J659" s="330">
        <f t="shared" si="409"/>
        <v>80</v>
      </c>
      <c r="K659" s="337" t="str">
        <f t="shared" si="418"/>
        <v/>
      </c>
      <c r="L659" s="325" t="str">
        <f t="shared" si="419"/>
        <v/>
      </c>
      <c r="M659" s="325" t="str">
        <f t="shared" si="420"/>
        <v/>
      </c>
      <c r="N659" s="330" t="str">
        <f t="shared" si="421"/>
        <v/>
      </c>
      <c r="O659" s="330" t="str">
        <f t="shared" si="422"/>
        <v/>
      </c>
      <c r="P659" s="334"/>
      <c r="Q659" s="330"/>
      <c r="R659" s="279" t="str">
        <f>IF(H659&gt;0, rate1(1,$L$52,$L$51,$L$54,L659,$L$53,$L$50,P659),"")</f>
        <v/>
      </c>
      <c r="S659" s="325"/>
      <c r="T659" s="325"/>
      <c r="U659" s="330"/>
      <c r="V659" s="338"/>
      <c r="W659" s="330"/>
      <c r="X659" s="330"/>
      <c r="Y659" s="330"/>
      <c r="Z659" s="110" t="str">
        <f>IF(H659&gt;0, rate1(1,$L$52,$L$51,$L$54,U659,$L$53,$L$50,Y659),"")</f>
        <v/>
      </c>
      <c r="AA659" s="338" t="str">
        <f t="shared" si="423"/>
        <v/>
      </c>
      <c r="AB659" s="338" t="str">
        <f t="shared" si="424"/>
        <v/>
      </c>
      <c r="AC659" s="330" t="str">
        <f t="shared" si="425"/>
        <v/>
      </c>
      <c r="AD659" s="330" t="str">
        <f t="shared" si="426"/>
        <v/>
      </c>
      <c r="AE659" s="330" t="str">
        <f t="shared" si="427"/>
        <v/>
      </c>
      <c r="AF659" s="330" t="str">
        <f t="shared" si="428"/>
        <v/>
      </c>
      <c r="AG659" s="330" t="str">
        <f t="shared" si="429"/>
        <v/>
      </c>
      <c r="AH659" s="330" t="str">
        <f t="shared" si="430"/>
        <v/>
      </c>
      <c r="AI659" s="330" t="str">
        <f t="shared" si="431"/>
        <v/>
      </c>
      <c r="AJ659" s="330" t="str">
        <f t="shared" si="432"/>
        <v/>
      </c>
      <c r="AK659" s="339" t="str">
        <f t="shared" si="433"/>
        <v/>
      </c>
      <c r="AL659" s="44" t="str">
        <f t="shared" si="411"/>
        <v/>
      </c>
    </row>
    <row r="660" spans="2:38" ht="15" x14ac:dyDescent="0.15">
      <c r="B660" s="330" t="str">
        <f t="shared" si="412"/>
        <v/>
      </c>
      <c r="C660" s="330" t="str">
        <f t="shared" si="413"/>
        <v/>
      </c>
      <c r="D660" s="330" t="str">
        <f t="shared" si="414"/>
        <v/>
      </c>
      <c r="E660" s="330" t="str">
        <f t="shared" si="410"/>
        <v xml:space="preserve"> </v>
      </c>
      <c r="F660" s="330" t="str">
        <f t="shared" si="415"/>
        <v/>
      </c>
      <c r="G660" s="330" t="str">
        <f t="shared" si="416"/>
        <v/>
      </c>
      <c r="H660" s="315"/>
      <c r="I660" s="330" t="str">
        <f t="shared" si="417"/>
        <v/>
      </c>
      <c r="J660" s="330">
        <f t="shared" si="409"/>
        <v>80</v>
      </c>
      <c r="K660" s="337" t="str">
        <f t="shared" si="418"/>
        <v/>
      </c>
      <c r="L660" s="325" t="str">
        <f t="shared" si="419"/>
        <v/>
      </c>
      <c r="M660" s="325" t="str">
        <f t="shared" si="420"/>
        <v/>
      </c>
      <c r="N660" s="330" t="str">
        <f t="shared" si="421"/>
        <v/>
      </c>
      <c r="O660" s="330" t="str">
        <f t="shared" si="422"/>
        <v/>
      </c>
      <c r="P660" s="334"/>
      <c r="Q660" s="330"/>
      <c r="R660" s="279" t="str">
        <f>IF(H660&gt;0, rate1(1,$L$52,$L$51,$L$54,L660,$L$53,$L$50,P660),"")</f>
        <v/>
      </c>
      <c r="S660" s="325"/>
      <c r="T660" s="325"/>
      <c r="U660" s="330"/>
      <c r="V660" s="338"/>
      <c r="W660" s="330"/>
      <c r="X660" s="330"/>
      <c r="Y660" s="330"/>
      <c r="Z660" s="110" t="str">
        <f>IF(H660&gt;0, rate1(1,$L$52,$L$51,$L$54,U660,$L$53,$L$50,Y660),"")</f>
        <v/>
      </c>
      <c r="AA660" s="338" t="str">
        <f t="shared" si="423"/>
        <v/>
      </c>
      <c r="AB660" s="338" t="str">
        <f t="shared" si="424"/>
        <v/>
      </c>
      <c r="AC660" s="330" t="str">
        <f t="shared" si="425"/>
        <v/>
      </c>
      <c r="AD660" s="330" t="str">
        <f t="shared" si="426"/>
        <v/>
      </c>
      <c r="AE660" s="330" t="str">
        <f t="shared" si="427"/>
        <v/>
      </c>
      <c r="AF660" s="330" t="str">
        <f t="shared" si="428"/>
        <v/>
      </c>
      <c r="AG660" s="330" t="str">
        <f t="shared" si="429"/>
        <v/>
      </c>
      <c r="AH660" s="330" t="str">
        <f t="shared" si="430"/>
        <v/>
      </c>
      <c r="AI660" s="330" t="str">
        <f t="shared" si="431"/>
        <v/>
      </c>
      <c r="AJ660" s="330" t="str">
        <f t="shared" si="432"/>
        <v/>
      </c>
      <c r="AK660" s="339" t="str">
        <f t="shared" si="433"/>
        <v/>
      </c>
      <c r="AL660" s="44" t="str">
        <f t="shared" si="411"/>
        <v/>
      </c>
    </row>
    <row r="661" spans="2:38" ht="15" x14ac:dyDescent="0.15">
      <c r="B661" s="330" t="str">
        <f t="shared" si="412"/>
        <v/>
      </c>
      <c r="C661" s="330" t="str">
        <f t="shared" si="413"/>
        <v/>
      </c>
      <c r="D661" s="330" t="str">
        <f t="shared" si="414"/>
        <v/>
      </c>
      <c r="E661" s="330" t="str">
        <f t="shared" si="410"/>
        <v xml:space="preserve"> </v>
      </c>
      <c r="F661" s="330" t="str">
        <f t="shared" si="415"/>
        <v/>
      </c>
      <c r="G661" s="330" t="str">
        <f t="shared" si="416"/>
        <v/>
      </c>
      <c r="H661" s="315"/>
      <c r="I661" s="330" t="str">
        <f t="shared" si="417"/>
        <v/>
      </c>
      <c r="J661" s="330">
        <f t="shared" si="409"/>
        <v>80</v>
      </c>
      <c r="K661" s="337" t="str">
        <f t="shared" si="418"/>
        <v/>
      </c>
      <c r="L661" s="325" t="str">
        <f t="shared" si="419"/>
        <v/>
      </c>
      <c r="M661" s="325" t="str">
        <f t="shared" si="420"/>
        <v/>
      </c>
      <c r="N661" s="330" t="str">
        <f t="shared" si="421"/>
        <v/>
      </c>
      <c r="O661" s="330" t="str">
        <f t="shared" si="422"/>
        <v/>
      </c>
      <c r="P661" s="334"/>
      <c r="Q661" s="330"/>
      <c r="R661" s="279" t="str">
        <f>IF(H661&gt;0, rate1(1,$L$52,$L$51,$L$54,L661,$L$53,$L$50,P661),"")</f>
        <v/>
      </c>
      <c r="S661" s="325"/>
      <c r="T661" s="325"/>
      <c r="U661" s="330"/>
      <c r="V661" s="338"/>
      <c r="W661" s="330"/>
      <c r="X661" s="330"/>
      <c r="Y661" s="330"/>
      <c r="Z661" s="110" t="str">
        <f>IF(H661&gt;0, rate1(1,$L$52,$L$51,$L$54,U661,$L$53,$L$50,Y661),"")</f>
        <v/>
      </c>
      <c r="AA661" s="338" t="str">
        <f t="shared" si="423"/>
        <v/>
      </c>
      <c r="AB661" s="338" t="str">
        <f t="shared" si="424"/>
        <v/>
      </c>
      <c r="AC661" s="330" t="str">
        <f t="shared" si="425"/>
        <v/>
      </c>
      <c r="AD661" s="330" t="str">
        <f t="shared" si="426"/>
        <v/>
      </c>
      <c r="AE661" s="330" t="str">
        <f t="shared" si="427"/>
        <v/>
      </c>
      <c r="AF661" s="330" t="str">
        <f t="shared" si="428"/>
        <v/>
      </c>
      <c r="AG661" s="330" t="str">
        <f t="shared" si="429"/>
        <v/>
      </c>
      <c r="AH661" s="330" t="str">
        <f t="shared" si="430"/>
        <v/>
      </c>
      <c r="AI661" s="330" t="str">
        <f t="shared" si="431"/>
        <v/>
      </c>
      <c r="AJ661" s="330" t="str">
        <f t="shared" si="432"/>
        <v/>
      </c>
      <c r="AK661" s="339" t="str">
        <f t="shared" si="433"/>
        <v/>
      </c>
      <c r="AL661" s="44" t="str">
        <f t="shared" si="411"/>
        <v/>
      </c>
    </row>
    <row r="662" spans="2:38" ht="15" x14ac:dyDescent="0.15">
      <c r="B662" s="330" t="str">
        <f t="shared" si="412"/>
        <v/>
      </c>
      <c r="C662" s="330" t="str">
        <f t="shared" si="413"/>
        <v/>
      </c>
      <c r="D662" s="330" t="str">
        <f t="shared" si="414"/>
        <v/>
      </c>
      <c r="E662" s="330" t="str">
        <f t="shared" si="410"/>
        <v xml:space="preserve"> </v>
      </c>
      <c r="F662" s="330" t="str">
        <f t="shared" si="415"/>
        <v/>
      </c>
      <c r="G662" s="330" t="str">
        <f t="shared" si="416"/>
        <v/>
      </c>
      <c r="H662" s="315"/>
      <c r="I662" s="330" t="str">
        <f t="shared" si="417"/>
        <v/>
      </c>
      <c r="J662" s="330">
        <f t="shared" si="409"/>
        <v>80</v>
      </c>
      <c r="K662" s="337" t="str">
        <f t="shared" si="418"/>
        <v/>
      </c>
      <c r="L662" s="325" t="str">
        <f t="shared" si="419"/>
        <v/>
      </c>
      <c r="M662" s="325" t="str">
        <f t="shared" si="420"/>
        <v/>
      </c>
      <c r="N662" s="330" t="str">
        <f t="shared" si="421"/>
        <v/>
      </c>
      <c r="O662" s="330" t="str">
        <f t="shared" si="422"/>
        <v/>
      </c>
      <c r="P662" s="334"/>
      <c r="Q662" s="330"/>
      <c r="R662" s="279" t="str">
        <f>IF(H662&gt;0, rate1(1,$L$52,$L$51,$L$54,L662,$L$53,$L$50,P662),"")</f>
        <v/>
      </c>
      <c r="S662" s="325"/>
      <c r="T662" s="325"/>
      <c r="U662" s="330"/>
      <c r="V662" s="338"/>
      <c r="W662" s="330"/>
      <c r="X662" s="330"/>
      <c r="Y662" s="330"/>
      <c r="Z662" s="110" t="str">
        <f>IF(H662&gt;0, rate1(1,$L$52,$L$51,$L$54,U662,$L$53,$L$50,Y662),"")</f>
        <v/>
      </c>
      <c r="AA662" s="338" t="str">
        <f t="shared" si="423"/>
        <v/>
      </c>
      <c r="AB662" s="338" t="str">
        <f t="shared" si="424"/>
        <v/>
      </c>
      <c r="AC662" s="330" t="str">
        <f t="shared" si="425"/>
        <v/>
      </c>
      <c r="AD662" s="330" t="str">
        <f t="shared" si="426"/>
        <v/>
      </c>
      <c r="AE662" s="330" t="str">
        <f t="shared" si="427"/>
        <v/>
      </c>
      <c r="AF662" s="330" t="str">
        <f t="shared" si="428"/>
        <v/>
      </c>
      <c r="AG662" s="330" t="str">
        <f t="shared" si="429"/>
        <v/>
      </c>
      <c r="AH662" s="330" t="str">
        <f t="shared" si="430"/>
        <v/>
      </c>
      <c r="AI662" s="330" t="str">
        <f t="shared" si="431"/>
        <v/>
      </c>
      <c r="AJ662" s="330" t="str">
        <f t="shared" si="432"/>
        <v/>
      </c>
      <c r="AK662" s="339" t="str">
        <f t="shared" si="433"/>
        <v/>
      </c>
      <c r="AL662" s="44" t="str">
        <f t="shared" si="411"/>
        <v/>
      </c>
    </row>
    <row r="663" spans="2:38" ht="15" x14ac:dyDescent="0.15">
      <c r="B663" s="330" t="str">
        <f t="shared" si="412"/>
        <v/>
      </c>
      <c r="C663" s="330" t="str">
        <f t="shared" si="413"/>
        <v/>
      </c>
      <c r="D663" s="330" t="str">
        <f t="shared" si="414"/>
        <v/>
      </c>
      <c r="E663" s="330" t="str">
        <f t="shared" si="410"/>
        <v xml:space="preserve"> </v>
      </c>
      <c r="F663" s="330" t="str">
        <f t="shared" si="415"/>
        <v/>
      </c>
      <c r="G663" s="330" t="str">
        <f t="shared" si="416"/>
        <v/>
      </c>
      <c r="H663" s="315"/>
      <c r="I663" s="330" t="str">
        <f t="shared" si="417"/>
        <v/>
      </c>
      <c r="J663" s="330">
        <f t="shared" si="409"/>
        <v>80</v>
      </c>
      <c r="K663" s="337" t="str">
        <f t="shared" si="418"/>
        <v/>
      </c>
      <c r="L663" s="325" t="str">
        <f t="shared" si="419"/>
        <v/>
      </c>
      <c r="M663" s="325" t="str">
        <f t="shared" si="420"/>
        <v/>
      </c>
      <c r="N663" s="330" t="str">
        <f t="shared" si="421"/>
        <v/>
      </c>
      <c r="O663" s="330" t="str">
        <f t="shared" si="422"/>
        <v/>
      </c>
      <c r="P663" s="334"/>
      <c r="Q663" s="330"/>
      <c r="R663" s="279" t="str">
        <f>IF(H663&gt;0, rate1(1,$L$52,$L$51,$L$54,L663,$L$53,$L$50,P663),"")</f>
        <v/>
      </c>
      <c r="S663" s="325"/>
      <c r="T663" s="325"/>
      <c r="U663" s="330"/>
      <c r="V663" s="338"/>
      <c r="W663" s="330"/>
      <c r="X663" s="330"/>
      <c r="Y663" s="330"/>
      <c r="Z663" s="110" t="str">
        <f>IF(H663&gt;0, rate1(1,$L$52,$L$51,$L$54,U663,$L$53,$L$50,Y663),"")</f>
        <v/>
      </c>
      <c r="AA663" s="338" t="str">
        <f t="shared" si="423"/>
        <v/>
      </c>
      <c r="AB663" s="338" t="str">
        <f t="shared" si="424"/>
        <v/>
      </c>
      <c r="AC663" s="330" t="str">
        <f t="shared" si="425"/>
        <v/>
      </c>
      <c r="AD663" s="330" t="str">
        <f t="shared" si="426"/>
        <v/>
      </c>
      <c r="AE663" s="330" t="str">
        <f t="shared" si="427"/>
        <v/>
      </c>
      <c r="AF663" s="330" t="str">
        <f t="shared" si="428"/>
        <v/>
      </c>
      <c r="AG663" s="330" t="str">
        <f t="shared" si="429"/>
        <v/>
      </c>
      <c r="AH663" s="330" t="str">
        <f t="shared" si="430"/>
        <v/>
      </c>
      <c r="AI663" s="330" t="str">
        <f t="shared" si="431"/>
        <v/>
      </c>
      <c r="AJ663" s="330" t="str">
        <f t="shared" si="432"/>
        <v/>
      </c>
      <c r="AK663" s="339" t="str">
        <f t="shared" si="433"/>
        <v/>
      </c>
      <c r="AL663" s="44" t="str">
        <f t="shared" si="411"/>
        <v/>
      </c>
    </row>
    <row r="664" spans="2:38" ht="15" x14ac:dyDescent="0.15">
      <c r="B664" s="330" t="str">
        <f t="shared" si="412"/>
        <v/>
      </c>
      <c r="C664" s="330" t="str">
        <f t="shared" si="413"/>
        <v/>
      </c>
      <c r="D664" s="330" t="str">
        <f t="shared" si="414"/>
        <v/>
      </c>
      <c r="E664" s="330" t="str">
        <f t="shared" si="410"/>
        <v xml:space="preserve"> </v>
      </c>
      <c r="F664" s="330" t="str">
        <f t="shared" si="415"/>
        <v/>
      </c>
      <c r="G664" s="330" t="str">
        <f t="shared" si="416"/>
        <v/>
      </c>
      <c r="H664" s="315"/>
      <c r="I664" s="330" t="str">
        <f t="shared" si="417"/>
        <v/>
      </c>
      <c r="J664" s="330">
        <f t="shared" si="409"/>
        <v>80</v>
      </c>
      <c r="K664" s="337" t="str">
        <f t="shared" si="418"/>
        <v/>
      </c>
      <c r="L664" s="325" t="str">
        <f t="shared" si="419"/>
        <v/>
      </c>
      <c r="M664" s="325" t="str">
        <f t="shared" si="420"/>
        <v/>
      </c>
      <c r="N664" s="330" t="str">
        <f t="shared" si="421"/>
        <v/>
      </c>
      <c r="O664" s="330" t="str">
        <f t="shared" si="422"/>
        <v/>
      </c>
      <c r="P664" s="334"/>
      <c r="Q664" s="330"/>
      <c r="R664" s="279" t="str">
        <f>IF(H664&gt;0, rate1(1,$L$52,$L$51,$L$54,L664,$L$53,$L$50,P664),"")</f>
        <v/>
      </c>
      <c r="S664" s="325"/>
      <c r="T664" s="325"/>
      <c r="U664" s="330"/>
      <c r="V664" s="338"/>
      <c r="W664" s="330"/>
      <c r="X664" s="330"/>
      <c r="Y664" s="330"/>
      <c r="Z664" s="110" t="str">
        <f>IF(H664&gt;0, rate1(1,$L$52,$L$51,$L$54,U664,$L$53,$L$50,Y664),"")</f>
        <v/>
      </c>
      <c r="AA664" s="338" t="str">
        <f t="shared" si="423"/>
        <v/>
      </c>
      <c r="AB664" s="338" t="str">
        <f t="shared" si="424"/>
        <v/>
      </c>
      <c r="AC664" s="330" t="str">
        <f t="shared" si="425"/>
        <v/>
      </c>
      <c r="AD664" s="330" t="str">
        <f t="shared" si="426"/>
        <v/>
      </c>
      <c r="AE664" s="330" t="str">
        <f t="shared" si="427"/>
        <v/>
      </c>
      <c r="AF664" s="330" t="str">
        <f t="shared" si="428"/>
        <v/>
      </c>
      <c r="AG664" s="330" t="str">
        <f t="shared" si="429"/>
        <v/>
      </c>
      <c r="AH664" s="330" t="str">
        <f t="shared" si="430"/>
        <v/>
      </c>
      <c r="AI664" s="330" t="str">
        <f t="shared" si="431"/>
        <v/>
      </c>
      <c r="AJ664" s="330" t="str">
        <f t="shared" si="432"/>
        <v/>
      </c>
      <c r="AK664" s="339" t="str">
        <f t="shared" si="433"/>
        <v/>
      </c>
      <c r="AL664" s="44" t="str">
        <f t="shared" si="411"/>
        <v/>
      </c>
    </row>
    <row r="665" spans="2:38" ht="15" x14ac:dyDescent="0.15">
      <c r="B665" s="330" t="str">
        <f t="shared" si="412"/>
        <v/>
      </c>
      <c r="C665" s="330" t="str">
        <f t="shared" si="413"/>
        <v/>
      </c>
      <c r="D665" s="330" t="str">
        <f t="shared" si="414"/>
        <v/>
      </c>
      <c r="E665" s="330" t="str">
        <f t="shared" si="410"/>
        <v xml:space="preserve"> </v>
      </c>
      <c r="F665" s="330" t="str">
        <f t="shared" si="415"/>
        <v/>
      </c>
      <c r="G665" s="330" t="str">
        <f t="shared" si="416"/>
        <v/>
      </c>
      <c r="H665" s="315"/>
      <c r="I665" s="330" t="str">
        <f t="shared" si="417"/>
        <v/>
      </c>
      <c r="J665" s="330">
        <f t="shared" si="409"/>
        <v>80</v>
      </c>
      <c r="K665" s="337" t="str">
        <f t="shared" si="418"/>
        <v/>
      </c>
      <c r="L665" s="325" t="str">
        <f t="shared" si="419"/>
        <v/>
      </c>
      <c r="M665" s="325" t="str">
        <f t="shared" si="420"/>
        <v/>
      </c>
      <c r="N665" s="330" t="str">
        <f t="shared" si="421"/>
        <v/>
      </c>
      <c r="O665" s="330" t="str">
        <f t="shared" si="422"/>
        <v/>
      </c>
      <c r="P665" s="334"/>
      <c r="Q665" s="330"/>
      <c r="R665" s="279" t="str">
        <f>IF(H665&gt;0, rate1(1,$L$52,$L$51,$L$54,L665,$L$53,$L$50,P665),"")</f>
        <v/>
      </c>
      <c r="S665" s="325"/>
      <c r="T665" s="325"/>
      <c r="U665" s="330"/>
      <c r="V665" s="338"/>
      <c r="W665" s="330"/>
      <c r="X665" s="330"/>
      <c r="Y665" s="330"/>
      <c r="Z665" s="110" t="str">
        <f>IF(H665&gt;0, rate1(1,$L$52,$L$51,$L$54,U665,$L$53,$L$50,Y665),"")</f>
        <v/>
      </c>
      <c r="AA665" s="338" t="str">
        <f t="shared" si="423"/>
        <v/>
      </c>
      <c r="AB665" s="338" t="str">
        <f t="shared" si="424"/>
        <v/>
      </c>
      <c r="AC665" s="330" t="str">
        <f t="shared" si="425"/>
        <v/>
      </c>
      <c r="AD665" s="330" t="str">
        <f t="shared" si="426"/>
        <v/>
      </c>
      <c r="AE665" s="330" t="str">
        <f t="shared" si="427"/>
        <v/>
      </c>
      <c r="AF665" s="330" t="str">
        <f t="shared" si="428"/>
        <v/>
      </c>
      <c r="AG665" s="330" t="str">
        <f t="shared" si="429"/>
        <v/>
      </c>
      <c r="AH665" s="330" t="str">
        <f t="shared" si="430"/>
        <v/>
      </c>
      <c r="AI665" s="330" t="str">
        <f t="shared" si="431"/>
        <v/>
      </c>
      <c r="AJ665" s="330" t="str">
        <f t="shared" si="432"/>
        <v/>
      </c>
      <c r="AK665" s="339" t="str">
        <f t="shared" si="433"/>
        <v/>
      </c>
      <c r="AL665" s="44" t="str">
        <f t="shared" si="411"/>
        <v/>
      </c>
    </row>
    <row r="666" spans="2:38" ht="15" x14ac:dyDescent="0.15">
      <c r="B666" s="330" t="str">
        <f t="shared" si="412"/>
        <v/>
      </c>
      <c r="C666" s="330" t="str">
        <f t="shared" si="413"/>
        <v/>
      </c>
      <c r="D666" s="330" t="str">
        <f t="shared" si="414"/>
        <v/>
      </c>
      <c r="E666" s="330" t="str">
        <f t="shared" si="410"/>
        <v xml:space="preserve"> </v>
      </c>
      <c r="F666" s="330" t="str">
        <f t="shared" si="415"/>
        <v/>
      </c>
      <c r="G666" s="330" t="str">
        <f t="shared" si="416"/>
        <v/>
      </c>
      <c r="H666" s="315"/>
      <c r="I666" s="330" t="str">
        <f t="shared" si="417"/>
        <v/>
      </c>
      <c r="J666" s="330">
        <f t="shared" si="409"/>
        <v>80</v>
      </c>
      <c r="K666" s="337" t="str">
        <f t="shared" si="418"/>
        <v/>
      </c>
      <c r="L666" s="325" t="str">
        <f t="shared" si="419"/>
        <v/>
      </c>
      <c r="M666" s="325" t="str">
        <f t="shared" si="420"/>
        <v/>
      </c>
      <c r="N666" s="330" t="str">
        <f t="shared" si="421"/>
        <v/>
      </c>
      <c r="O666" s="330" t="str">
        <f t="shared" si="422"/>
        <v/>
      </c>
      <c r="P666" s="334"/>
      <c r="Q666" s="330"/>
      <c r="R666" s="279" t="str">
        <f>IF(H666&gt;0, rate1(1,$L$52,$L$51,$L$54,L666,$L$53,$L$50,P666),"")</f>
        <v/>
      </c>
      <c r="S666" s="325"/>
      <c r="T666" s="325"/>
      <c r="U666" s="330"/>
      <c r="V666" s="338"/>
      <c r="W666" s="330"/>
      <c r="X666" s="330"/>
      <c r="Y666" s="330"/>
      <c r="Z666" s="110" t="str">
        <f>IF(H666&gt;0, rate1(1,$L$52,$L$51,$L$54,U666,$L$53,$L$50,Y666),"")</f>
        <v/>
      </c>
      <c r="AA666" s="338" t="str">
        <f t="shared" si="423"/>
        <v/>
      </c>
      <c r="AB666" s="338" t="str">
        <f t="shared" si="424"/>
        <v/>
      </c>
      <c r="AC666" s="330" t="str">
        <f t="shared" si="425"/>
        <v/>
      </c>
      <c r="AD666" s="330" t="str">
        <f t="shared" si="426"/>
        <v/>
      </c>
      <c r="AE666" s="330" t="str">
        <f t="shared" si="427"/>
        <v/>
      </c>
      <c r="AF666" s="330" t="str">
        <f t="shared" si="428"/>
        <v/>
      </c>
      <c r="AG666" s="330" t="str">
        <f t="shared" si="429"/>
        <v/>
      </c>
      <c r="AH666" s="330" t="str">
        <f t="shared" si="430"/>
        <v/>
      </c>
      <c r="AI666" s="330" t="str">
        <f t="shared" si="431"/>
        <v/>
      </c>
      <c r="AJ666" s="330" t="str">
        <f t="shared" si="432"/>
        <v/>
      </c>
      <c r="AK666" s="339" t="str">
        <f t="shared" si="433"/>
        <v/>
      </c>
      <c r="AL666" s="44" t="str">
        <f t="shared" si="411"/>
        <v/>
      </c>
    </row>
    <row r="667" spans="2:38" ht="15" x14ac:dyDescent="0.15">
      <c r="B667" s="330" t="str">
        <f t="shared" si="412"/>
        <v/>
      </c>
      <c r="C667" s="330" t="str">
        <f t="shared" si="413"/>
        <v/>
      </c>
      <c r="D667" s="330" t="str">
        <f t="shared" si="414"/>
        <v/>
      </c>
      <c r="E667" s="330" t="str">
        <f t="shared" si="410"/>
        <v xml:space="preserve"> </v>
      </c>
      <c r="F667" s="330" t="str">
        <f t="shared" si="415"/>
        <v/>
      </c>
      <c r="G667" s="330" t="str">
        <f t="shared" si="416"/>
        <v/>
      </c>
      <c r="H667" s="315"/>
      <c r="I667" s="330" t="str">
        <f t="shared" si="417"/>
        <v/>
      </c>
      <c r="J667" s="330">
        <f t="shared" si="409"/>
        <v>80</v>
      </c>
      <c r="K667" s="337" t="str">
        <f t="shared" si="418"/>
        <v/>
      </c>
      <c r="L667" s="325" t="str">
        <f t="shared" si="419"/>
        <v/>
      </c>
      <c r="M667" s="325" t="str">
        <f t="shared" si="420"/>
        <v/>
      </c>
      <c r="N667" s="330" t="str">
        <f t="shared" si="421"/>
        <v/>
      </c>
      <c r="O667" s="330" t="str">
        <f t="shared" si="422"/>
        <v/>
      </c>
      <c r="P667" s="334"/>
      <c r="Q667" s="330"/>
      <c r="R667" s="279" t="str">
        <f>IF(H667&gt;0, rate1(1,$L$52,$L$51,$L$54,L667,$L$53,$L$50,P667),"")</f>
        <v/>
      </c>
      <c r="S667" s="325"/>
      <c r="T667" s="325"/>
      <c r="U667" s="330"/>
      <c r="V667" s="338"/>
      <c r="W667" s="330"/>
      <c r="X667" s="330"/>
      <c r="Y667" s="330"/>
      <c r="Z667" s="110" t="str">
        <f>IF(H667&gt;0, rate1(1,$L$52,$L$51,$L$54,U667,$L$53,$L$50,Y667),"")</f>
        <v/>
      </c>
      <c r="AA667" s="338" t="str">
        <f t="shared" si="423"/>
        <v/>
      </c>
      <c r="AB667" s="338" t="str">
        <f t="shared" si="424"/>
        <v/>
      </c>
      <c r="AC667" s="330" t="str">
        <f t="shared" si="425"/>
        <v/>
      </c>
      <c r="AD667" s="330" t="str">
        <f t="shared" si="426"/>
        <v/>
      </c>
      <c r="AE667" s="330" t="str">
        <f t="shared" si="427"/>
        <v/>
      </c>
      <c r="AF667" s="330" t="str">
        <f t="shared" si="428"/>
        <v/>
      </c>
      <c r="AG667" s="330" t="str">
        <f t="shared" si="429"/>
        <v/>
      </c>
      <c r="AH667" s="330" t="str">
        <f t="shared" si="430"/>
        <v/>
      </c>
      <c r="AI667" s="330" t="str">
        <f t="shared" si="431"/>
        <v/>
      </c>
      <c r="AJ667" s="330" t="str">
        <f t="shared" si="432"/>
        <v/>
      </c>
      <c r="AK667" s="339" t="str">
        <f t="shared" si="433"/>
        <v/>
      </c>
      <c r="AL667" s="44" t="str">
        <f t="shared" si="411"/>
        <v/>
      </c>
    </row>
    <row r="668" spans="2:38" ht="15" x14ac:dyDescent="0.15">
      <c r="B668" s="330" t="str">
        <f t="shared" si="412"/>
        <v/>
      </c>
      <c r="C668" s="330" t="str">
        <f t="shared" si="413"/>
        <v/>
      </c>
      <c r="D668" s="330" t="str">
        <f t="shared" si="414"/>
        <v/>
      </c>
      <c r="E668" s="330" t="str">
        <f t="shared" si="410"/>
        <v xml:space="preserve"> </v>
      </c>
      <c r="F668" s="330" t="str">
        <f t="shared" si="415"/>
        <v/>
      </c>
      <c r="G668" s="330" t="str">
        <f t="shared" si="416"/>
        <v/>
      </c>
      <c r="H668" s="315"/>
      <c r="I668" s="330" t="str">
        <f t="shared" si="417"/>
        <v/>
      </c>
      <c r="J668" s="330">
        <f t="shared" si="409"/>
        <v>80</v>
      </c>
      <c r="K668" s="337" t="str">
        <f t="shared" si="418"/>
        <v/>
      </c>
      <c r="L668" s="325" t="str">
        <f t="shared" si="419"/>
        <v/>
      </c>
      <c r="M668" s="325" t="str">
        <f t="shared" si="420"/>
        <v/>
      </c>
      <c r="N668" s="330" t="str">
        <f t="shared" si="421"/>
        <v/>
      </c>
      <c r="O668" s="330" t="str">
        <f t="shared" si="422"/>
        <v/>
      </c>
      <c r="P668" s="334"/>
      <c r="Q668" s="330"/>
      <c r="R668" s="279" t="str">
        <f>IF(H668&gt;0, rate1(1,$L$52,$L$51,$L$54,L668,$L$53,$L$50,P668),"")</f>
        <v/>
      </c>
      <c r="S668" s="325"/>
      <c r="T668" s="325"/>
      <c r="U668" s="330"/>
      <c r="V668" s="338"/>
      <c r="W668" s="330"/>
      <c r="X668" s="330"/>
      <c r="Y668" s="330"/>
      <c r="Z668" s="110" t="str">
        <f>IF(H668&gt;0, rate1(1,$L$52,$L$51,$L$54,U668,$L$53,$L$50,Y668),"")</f>
        <v/>
      </c>
      <c r="AA668" s="338" t="str">
        <f t="shared" si="423"/>
        <v/>
      </c>
      <c r="AB668" s="338" t="str">
        <f t="shared" si="424"/>
        <v/>
      </c>
      <c r="AC668" s="330" t="str">
        <f t="shared" si="425"/>
        <v/>
      </c>
      <c r="AD668" s="330" t="str">
        <f t="shared" si="426"/>
        <v/>
      </c>
      <c r="AE668" s="330" t="str">
        <f t="shared" si="427"/>
        <v/>
      </c>
      <c r="AF668" s="330" t="str">
        <f t="shared" si="428"/>
        <v/>
      </c>
      <c r="AG668" s="330" t="str">
        <f t="shared" si="429"/>
        <v/>
      </c>
      <c r="AH668" s="330" t="str">
        <f t="shared" si="430"/>
        <v/>
      </c>
      <c r="AI668" s="330" t="str">
        <f t="shared" si="431"/>
        <v/>
      </c>
      <c r="AJ668" s="330" t="str">
        <f t="shared" si="432"/>
        <v/>
      </c>
      <c r="AK668" s="339" t="str">
        <f t="shared" si="433"/>
        <v/>
      </c>
      <c r="AL668" s="44" t="str">
        <f t="shared" si="411"/>
        <v/>
      </c>
    </row>
    <row r="669" spans="2:38" ht="15" x14ac:dyDescent="0.15">
      <c r="B669" s="330" t="str">
        <f t="shared" si="412"/>
        <v/>
      </c>
      <c r="C669" s="330" t="str">
        <f t="shared" si="413"/>
        <v/>
      </c>
      <c r="D669" s="330" t="str">
        <f t="shared" si="414"/>
        <v/>
      </c>
      <c r="E669" s="330" t="str">
        <f t="shared" si="410"/>
        <v xml:space="preserve"> </v>
      </c>
      <c r="F669" s="330" t="str">
        <f t="shared" si="415"/>
        <v/>
      </c>
      <c r="G669" s="330" t="str">
        <f t="shared" si="416"/>
        <v/>
      </c>
      <c r="H669" s="315"/>
      <c r="I669" s="330" t="str">
        <f t="shared" si="417"/>
        <v/>
      </c>
      <c r="J669" s="330">
        <f t="shared" si="409"/>
        <v>80</v>
      </c>
      <c r="K669" s="337" t="str">
        <f t="shared" si="418"/>
        <v/>
      </c>
      <c r="L669" s="325" t="str">
        <f t="shared" si="419"/>
        <v/>
      </c>
      <c r="M669" s="325" t="str">
        <f t="shared" si="420"/>
        <v/>
      </c>
      <c r="N669" s="330" t="str">
        <f t="shared" si="421"/>
        <v/>
      </c>
      <c r="O669" s="330" t="str">
        <f t="shared" si="422"/>
        <v/>
      </c>
      <c r="P669" s="334"/>
      <c r="Q669" s="330"/>
      <c r="R669" s="279" t="str">
        <f>IF(H669&gt;0, rate1(1,$L$52,$L$51,$L$54,L669,$L$53,$L$50,P669),"")</f>
        <v/>
      </c>
      <c r="S669" s="325"/>
      <c r="T669" s="325"/>
      <c r="U669" s="330"/>
      <c r="V669" s="338"/>
      <c r="W669" s="330"/>
      <c r="X669" s="330"/>
      <c r="Y669" s="330"/>
      <c r="Z669" s="110" t="str">
        <f>IF(H669&gt;0, rate1(1,$L$52,$L$51,$L$54,U669,$L$53,$L$50,Y669),"")</f>
        <v/>
      </c>
      <c r="AA669" s="338" t="str">
        <f t="shared" si="423"/>
        <v/>
      </c>
      <c r="AB669" s="338" t="str">
        <f t="shared" si="424"/>
        <v/>
      </c>
      <c r="AC669" s="330" t="str">
        <f t="shared" si="425"/>
        <v/>
      </c>
      <c r="AD669" s="330" t="str">
        <f t="shared" si="426"/>
        <v/>
      </c>
      <c r="AE669" s="330" t="str">
        <f t="shared" si="427"/>
        <v/>
      </c>
      <c r="AF669" s="330" t="str">
        <f t="shared" si="428"/>
        <v/>
      </c>
      <c r="AG669" s="330" t="str">
        <f t="shared" si="429"/>
        <v/>
      </c>
      <c r="AH669" s="330" t="str">
        <f t="shared" si="430"/>
        <v/>
      </c>
      <c r="AI669" s="330" t="str">
        <f t="shared" si="431"/>
        <v/>
      </c>
      <c r="AJ669" s="330" t="str">
        <f t="shared" si="432"/>
        <v/>
      </c>
      <c r="AK669" s="339" t="str">
        <f t="shared" si="433"/>
        <v/>
      </c>
      <c r="AL669" s="44" t="str">
        <f t="shared" si="411"/>
        <v/>
      </c>
    </row>
    <row r="670" spans="2:38" ht="15" x14ac:dyDescent="0.15">
      <c r="B670" s="330" t="str">
        <f t="shared" si="412"/>
        <v/>
      </c>
      <c r="C670" s="330" t="str">
        <f t="shared" si="413"/>
        <v/>
      </c>
      <c r="D670" s="330" t="str">
        <f t="shared" si="414"/>
        <v/>
      </c>
      <c r="E670" s="330" t="str">
        <f t="shared" si="410"/>
        <v xml:space="preserve"> </v>
      </c>
      <c r="F670" s="330" t="str">
        <f t="shared" si="415"/>
        <v/>
      </c>
      <c r="G670" s="330" t="str">
        <f t="shared" si="416"/>
        <v/>
      </c>
      <c r="H670" s="315"/>
      <c r="I670" s="330" t="str">
        <f t="shared" si="417"/>
        <v/>
      </c>
      <c r="J670" s="330">
        <f t="shared" si="409"/>
        <v>80</v>
      </c>
      <c r="K670" s="337" t="str">
        <f t="shared" si="418"/>
        <v/>
      </c>
      <c r="L670" s="325" t="str">
        <f t="shared" si="419"/>
        <v/>
      </c>
      <c r="M670" s="325" t="str">
        <f t="shared" si="420"/>
        <v/>
      </c>
      <c r="N670" s="330" t="str">
        <f t="shared" si="421"/>
        <v/>
      </c>
      <c r="O670" s="330" t="str">
        <f t="shared" si="422"/>
        <v/>
      </c>
      <c r="P670" s="334"/>
      <c r="Q670" s="330"/>
      <c r="R670" s="279" t="str">
        <f>IF(H670&gt;0, rate1(1,$L$52,$L$51,$L$54,L670,$L$53,$L$50,P670),"")</f>
        <v/>
      </c>
      <c r="S670" s="325"/>
      <c r="T670" s="325"/>
      <c r="U670" s="330"/>
      <c r="V670" s="338"/>
      <c r="W670" s="330"/>
      <c r="X670" s="330"/>
      <c r="Y670" s="330"/>
      <c r="Z670" s="110" t="str">
        <f>IF(H670&gt;0, rate1(1,$L$52,$L$51,$L$54,U670,$L$53,$L$50,Y670),"")</f>
        <v/>
      </c>
      <c r="AA670" s="338" t="str">
        <f t="shared" si="423"/>
        <v/>
      </c>
      <c r="AB670" s="338" t="str">
        <f t="shared" si="424"/>
        <v/>
      </c>
      <c r="AC670" s="330" t="str">
        <f t="shared" si="425"/>
        <v/>
      </c>
      <c r="AD670" s="330" t="str">
        <f t="shared" si="426"/>
        <v/>
      </c>
      <c r="AE670" s="330" t="str">
        <f t="shared" si="427"/>
        <v/>
      </c>
      <c r="AF670" s="330" t="str">
        <f t="shared" si="428"/>
        <v/>
      </c>
      <c r="AG670" s="330" t="str">
        <f t="shared" si="429"/>
        <v/>
      </c>
      <c r="AH670" s="330" t="str">
        <f t="shared" si="430"/>
        <v/>
      </c>
      <c r="AI670" s="330" t="str">
        <f t="shared" si="431"/>
        <v/>
      </c>
      <c r="AJ670" s="330" t="str">
        <f t="shared" si="432"/>
        <v/>
      </c>
      <c r="AK670" s="339" t="str">
        <f t="shared" si="433"/>
        <v/>
      </c>
      <c r="AL670" s="44" t="str">
        <f t="shared" si="411"/>
        <v/>
      </c>
    </row>
    <row r="671" spans="2:38" ht="15" x14ac:dyDescent="0.15">
      <c r="B671" s="330" t="str">
        <f t="shared" si="412"/>
        <v/>
      </c>
      <c r="C671" s="330" t="str">
        <f t="shared" si="413"/>
        <v/>
      </c>
      <c r="D671" s="330" t="str">
        <f t="shared" si="414"/>
        <v/>
      </c>
      <c r="E671" s="330" t="str">
        <f t="shared" si="410"/>
        <v xml:space="preserve"> </v>
      </c>
      <c r="F671" s="330" t="str">
        <f t="shared" si="415"/>
        <v/>
      </c>
      <c r="G671" s="330" t="str">
        <f t="shared" si="416"/>
        <v/>
      </c>
      <c r="H671" s="315"/>
      <c r="I671" s="330" t="str">
        <f t="shared" si="417"/>
        <v/>
      </c>
      <c r="J671" s="330">
        <f t="shared" si="409"/>
        <v>80</v>
      </c>
      <c r="K671" s="337" t="str">
        <f t="shared" si="418"/>
        <v/>
      </c>
      <c r="L671" s="325" t="str">
        <f t="shared" si="419"/>
        <v/>
      </c>
      <c r="M671" s="325" t="str">
        <f t="shared" si="420"/>
        <v/>
      </c>
      <c r="N671" s="330" t="str">
        <f t="shared" si="421"/>
        <v/>
      </c>
      <c r="O671" s="330" t="str">
        <f t="shared" si="422"/>
        <v/>
      </c>
      <c r="P671" s="334"/>
      <c r="Q671" s="330"/>
      <c r="R671" s="279" t="str">
        <f>IF(H671&gt;0, rate1(1,$L$52,$L$51,$L$54,L671,$L$53,$L$50,P671),"")</f>
        <v/>
      </c>
      <c r="S671" s="325"/>
      <c r="T671" s="325"/>
      <c r="U671" s="330"/>
      <c r="V671" s="338"/>
      <c r="W671" s="330"/>
      <c r="X671" s="330"/>
      <c r="Y671" s="330"/>
      <c r="Z671" s="110" t="str">
        <f>IF(H671&gt;0, rate1(1,$L$52,$L$51,$L$54,U671,$L$53,$L$50,Y671),"")</f>
        <v/>
      </c>
      <c r="AA671" s="338" t="str">
        <f t="shared" si="423"/>
        <v/>
      </c>
      <c r="AB671" s="338" t="str">
        <f t="shared" si="424"/>
        <v/>
      </c>
      <c r="AC671" s="330" t="str">
        <f t="shared" si="425"/>
        <v/>
      </c>
      <c r="AD671" s="330" t="str">
        <f t="shared" si="426"/>
        <v/>
      </c>
      <c r="AE671" s="330" t="str">
        <f t="shared" si="427"/>
        <v/>
      </c>
      <c r="AF671" s="330" t="str">
        <f t="shared" si="428"/>
        <v/>
      </c>
      <c r="AG671" s="330" t="str">
        <f t="shared" si="429"/>
        <v/>
      </c>
      <c r="AH671" s="330" t="str">
        <f t="shared" si="430"/>
        <v/>
      </c>
      <c r="AI671" s="330" t="str">
        <f t="shared" si="431"/>
        <v/>
      </c>
      <c r="AJ671" s="330" t="str">
        <f t="shared" si="432"/>
        <v/>
      </c>
      <c r="AK671" s="339" t="str">
        <f t="shared" si="433"/>
        <v/>
      </c>
      <c r="AL671" s="44" t="str">
        <f t="shared" si="411"/>
        <v/>
      </c>
    </row>
    <row r="672" spans="2:38" ht="15" x14ac:dyDescent="0.15">
      <c r="B672" s="330" t="str">
        <f t="shared" si="412"/>
        <v/>
      </c>
      <c r="C672" s="330" t="str">
        <f t="shared" si="413"/>
        <v/>
      </c>
      <c r="D672" s="330" t="str">
        <f t="shared" si="414"/>
        <v/>
      </c>
      <c r="E672" s="330" t="str">
        <f t="shared" si="410"/>
        <v xml:space="preserve"> </v>
      </c>
      <c r="F672" s="330" t="str">
        <f t="shared" si="415"/>
        <v/>
      </c>
      <c r="G672" s="330" t="str">
        <f t="shared" si="416"/>
        <v/>
      </c>
      <c r="H672" s="315"/>
      <c r="I672" s="330" t="str">
        <f t="shared" si="417"/>
        <v/>
      </c>
      <c r="J672" s="330">
        <f t="shared" si="409"/>
        <v>80</v>
      </c>
      <c r="K672" s="337" t="str">
        <f t="shared" si="418"/>
        <v/>
      </c>
      <c r="L672" s="325" t="str">
        <f t="shared" si="419"/>
        <v/>
      </c>
      <c r="M672" s="325" t="str">
        <f t="shared" si="420"/>
        <v/>
      </c>
      <c r="N672" s="330" t="str">
        <f t="shared" si="421"/>
        <v/>
      </c>
      <c r="O672" s="330" t="str">
        <f t="shared" si="422"/>
        <v/>
      </c>
      <c r="P672" s="334"/>
      <c r="Q672" s="330"/>
      <c r="R672" s="279" t="str">
        <f>IF(H672&gt;0, rate1(1,$L$52,$L$51,$L$54,L672,$L$53,$L$50,P672),"")</f>
        <v/>
      </c>
      <c r="S672" s="325"/>
      <c r="T672" s="325"/>
      <c r="U672" s="330"/>
      <c r="V672" s="338"/>
      <c r="W672" s="330"/>
      <c r="X672" s="330"/>
      <c r="Y672" s="330"/>
      <c r="Z672" s="110" t="str">
        <f>IF(H672&gt;0, rate1(1,$L$52,$L$51,$L$54,U672,$L$53,$L$50,Y672),"")</f>
        <v/>
      </c>
      <c r="AA672" s="338" t="str">
        <f t="shared" si="423"/>
        <v/>
      </c>
      <c r="AB672" s="338" t="str">
        <f t="shared" si="424"/>
        <v/>
      </c>
      <c r="AC672" s="330" t="str">
        <f t="shared" si="425"/>
        <v/>
      </c>
      <c r="AD672" s="330" t="str">
        <f t="shared" si="426"/>
        <v/>
      </c>
      <c r="AE672" s="330" t="str">
        <f t="shared" si="427"/>
        <v/>
      </c>
      <c r="AF672" s="330" t="str">
        <f t="shared" si="428"/>
        <v/>
      </c>
      <c r="AG672" s="330" t="str">
        <f t="shared" si="429"/>
        <v/>
      </c>
      <c r="AH672" s="330" t="str">
        <f t="shared" si="430"/>
        <v/>
      </c>
      <c r="AI672" s="330" t="str">
        <f t="shared" si="431"/>
        <v/>
      </c>
      <c r="AJ672" s="330" t="str">
        <f t="shared" si="432"/>
        <v/>
      </c>
      <c r="AK672" s="339" t="str">
        <f t="shared" si="433"/>
        <v/>
      </c>
      <c r="AL672" s="44" t="str">
        <f t="shared" si="411"/>
        <v/>
      </c>
    </row>
    <row r="673" spans="2:38" ht="15" x14ac:dyDescent="0.15">
      <c r="B673" s="330" t="str">
        <f t="shared" si="412"/>
        <v/>
      </c>
      <c r="C673" s="330" t="str">
        <f t="shared" si="413"/>
        <v/>
      </c>
      <c r="D673" s="330" t="str">
        <f t="shared" si="414"/>
        <v/>
      </c>
      <c r="E673" s="330" t="str">
        <f t="shared" si="410"/>
        <v xml:space="preserve"> </v>
      </c>
      <c r="F673" s="330" t="str">
        <f t="shared" si="415"/>
        <v/>
      </c>
      <c r="G673" s="330" t="str">
        <f t="shared" si="416"/>
        <v/>
      </c>
      <c r="H673" s="315"/>
      <c r="I673" s="330" t="str">
        <f t="shared" si="417"/>
        <v/>
      </c>
      <c r="J673" s="330">
        <f t="shared" si="409"/>
        <v>80</v>
      </c>
      <c r="K673" s="337" t="str">
        <f t="shared" si="418"/>
        <v/>
      </c>
      <c r="L673" s="325" t="str">
        <f t="shared" si="419"/>
        <v/>
      </c>
      <c r="M673" s="325" t="str">
        <f t="shared" si="420"/>
        <v/>
      </c>
      <c r="N673" s="330" t="str">
        <f t="shared" si="421"/>
        <v/>
      </c>
      <c r="O673" s="330" t="str">
        <f t="shared" si="422"/>
        <v/>
      </c>
      <c r="P673" s="334"/>
      <c r="Q673" s="330"/>
      <c r="R673" s="279" t="str">
        <f>IF(H673&gt;0, rate1(1,$L$52,$L$51,$L$54,L673,$L$53,$L$50,P673),"")</f>
        <v/>
      </c>
      <c r="S673" s="325"/>
      <c r="T673" s="325"/>
      <c r="U673" s="330"/>
      <c r="V673" s="338"/>
      <c r="W673" s="330"/>
      <c r="X673" s="330"/>
      <c r="Y673" s="330"/>
      <c r="Z673" s="110" t="str">
        <f>IF(H673&gt;0, rate1(1,$L$52,$L$51,$L$54,U673,$L$53,$L$50,Y673),"")</f>
        <v/>
      </c>
      <c r="AA673" s="338" t="str">
        <f t="shared" si="423"/>
        <v/>
      </c>
      <c r="AB673" s="338" t="str">
        <f t="shared" si="424"/>
        <v/>
      </c>
      <c r="AC673" s="330" t="str">
        <f t="shared" si="425"/>
        <v/>
      </c>
      <c r="AD673" s="330" t="str">
        <f t="shared" si="426"/>
        <v/>
      </c>
      <c r="AE673" s="330" t="str">
        <f t="shared" si="427"/>
        <v/>
      </c>
      <c r="AF673" s="330" t="str">
        <f t="shared" si="428"/>
        <v/>
      </c>
      <c r="AG673" s="330" t="str">
        <f t="shared" si="429"/>
        <v/>
      </c>
      <c r="AH673" s="330" t="str">
        <f t="shared" si="430"/>
        <v/>
      </c>
      <c r="AI673" s="330" t="str">
        <f t="shared" si="431"/>
        <v/>
      </c>
      <c r="AJ673" s="330" t="str">
        <f t="shared" si="432"/>
        <v/>
      </c>
      <c r="AK673" s="339" t="str">
        <f t="shared" si="433"/>
        <v/>
      </c>
      <c r="AL673" s="44" t="str">
        <f t="shared" si="411"/>
        <v/>
      </c>
    </row>
    <row r="674" spans="2:38" ht="15" x14ac:dyDescent="0.15">
      <c r="B674" s="330" t="str">
        <f t="shared" si="412"/>
        <v/>
      </c>
      <c r="C674" s="330" t="str">
        <f t="shared" si="413"/>
        <v/>
      </c>
      <c r="D674" s="330" t="str">
        <f t="shared" si="414"/>
        <v/>
      </c>
      <c r="E674" s="330" t="str">
        <f t="shared" si="410"/>
        <v xml:space="preserve"> </v>
      </c>
      <c r="F674" s="330" t="str">
        <f t="shared" si="415"/>
        <v/>
      </c>
      <c r="G674" s="330" t="str">
        <f t="shared" si="416"/>
        <v/>
      </c>
      <c r="H674" s="315"/>
      <c r="I674" s="330" t="str">
        <f t="shared" si="417"/>
        <v/>
      </c>
      <c r="J674" s="330">
        <f t="shared" si="409"/>
        <v>80</v>
      </c>
      <c r="K674" s="337" t="str">
        <f t="shared" si="418"/>
        <v/>
      </c>
      <c r="L674" s="325" t="str">
        <f t="shared" si="419"/>
        <v/>
      </c>
      <c r="M674" s="325" t="str">
        <f t="shared" si="420"/>
        <v/>
      </c>
      <c r="N674" s="330" t="str">
        <f t="shared" si="421"/>
        <v/>
      </c>
      <c r="O674" s="330" t="str">
        <f t="shared" si="422"/>
        <v/>
      </c>
      <c r="P674" s="334"/>
      <c r="Q674" s="330"/>
      <c r="R674" s="279" t="str">
        <f>IF(H674&gt;0, rate1(1,$L$52,$L$51,$L$54,L674,$L$53,$L$50,P674),"")</f>
        <v/>
      </c>
      <c r="S674" s="325"/>
      <c r="T674" s="325"/>
      <c r="U674" s="330"/>
      <c r="V674" s="338"/>
      <c r="W674" s="330"/>
      <c r="X674" s="330"/>
      <c r="Y674" s="330"/>
      <c r="Z674" s="110" t="str">
        <f>IF(H674&gt;0, rate1(1,$L$52,$L$51,$L$54,U674,$L$53,$L$50,Y674),"")</f>
        <v/>
      </c>
      <c r="AA674" s="338" t="str">
        <f t="shared" si="423"/>
        <v/>
      </c>
      <c r="AB674" s="338" t="str">
        <f t="shared" si="424"/>
        <v/>
      </c>
      <c r="AC674" s="330" t="str">
        <f t="shared" si="425"/>
        <v/>
      </c>
      <c r="AD674" s="330" t="str">
        <f t="shared" si="426"/>
        <v/>
      </c>
      <c r="AE674" s="330" t="str">
        <f t="shared" si="427"/>
        <v/>
      </c>
      <c r="AF674" s="330" t="str">
        <f t="shared" si="428"/>
        <v/>
      </c>
      <c r="AG674" s="330" t="str">
        <f t="shared" si="429"/>
        <v/>
      </c>
      <c r="AH674" s="330" t="str">
        <f t="shared" si="430"/>
        <v/>
      </c>
      <c r="AI674" s="330" t="str">
        <f t="shared" si="431"/>
        <v/>
      </c>
      <c r="AJ674" s="330" t="str">
        <f t="shared" si="432"/>
        <v/>
      </c>
      <c r="AK674" s="339" t="str">
        <f t="shared" si="433"/>
        <v/>
      </c>
      <c r="AL674" s="44" t="str">
        <f t="shared" si="411"/>
        <v/>
      </c>
    </row>
    <row r="675" spans="2:38" ht="15" x14ac:dyDescent="0.15">
      <c r="B675" s="330" t="str">
        <f t="shared" si="412"/>
        <v/>
      </c>
      <c r="C675" s="330" t="str">
        <f t="shared" si="413"/>
        <v/>
      </c>
      <c r="D675" s="330" t="str">
        <f t="shared" si="414"/>
        <v/>
      </c>
      <c r="E675" s="330" t="str">
        <f t="shared" si="410"/>
        <v xml:space="preserve"> </v>
      </c>
      <c r="F675" s="330" t="str">
        <f t="shared" si="415"/>
        <v/>
      </c>
      <c r="G675" s="330" t="str">
        <f t="shared" si="416"/>
        <v/>
      </c>
      <c r="H675" s="315"/>
      <c r="I675" s="330" t="str">
        <f t="shared" si="417"/>
        <v/>
      </c>
      <c r="J675" s="330">
        <f t="shared" si="409"/>
        <v>80</v>
      </c>
      <c r="K675" s="337" t="str">
        <f t="shared" si="418"/>
        <v/>
      </c>
      <c r="L675" s="325" t="str">
        <f t="shared" si="419"/>
        <v/>
      </c>
      <c r="M675" s="325" t="str">
        <f t="shared" si="420"/>
        <v/>
      </c>
      <c r="N675" s="330" t="str">
        <f t="shared" si="421"/>
        <v/>
      </c>
      <c r="O675" s="330" t="str">
        <f t="shared" si="422"/>
        <v/>
      </c>
      <c r="P675" s="334"/>
      <c r="Q675" s="330"/>
      <c r="R675" s="279" t="str">
        <f>IF(H675&gt;0, rate1(1,$L$52,$L$51,$L$54,L675,$L$53,$L$50,P675),"")</f>
        <v/>
      </c>
      <c r="S675" s="325"/>
      <c r="T675" s="325"/>
      <c r="U675" s="330"/>
      <c r="V675" s="338"/>
      <c r="W675" s="330"/>
      <c r="X675" s="330"/>
      <c r="Y675" s="330"/>
      <c r="Z675" s="110" t="str">
        <f>IF(H675&gt;0, rate1(1,$L$52,$L$51,$L$54,U675,$L$53,$L$50,Y675),"")</f>
        <v/>
      </c>
      <c r="AA675" s="338" t="str">
        <f t="shared" si="423"/>
        <v/>
      </c>
      <c r="AB675" s="338" t="str">
        <f t="shared" si="424"/>
        <v/>
      </c>
      <c r="AC675" s="330" t="str">
        <f t="shared" si="425"/>
        <v/>
      </c>
      <c r="AD675" s="330" t="str">
        <f t="shared" si="426"/>
        <v/>
      </c>
      <c r="AE675" s="330" t="str">
        <f t="shared" si="427"/>
        <v/>
      </c>
      <c r="AF675" s="330" t="str">
        <f t="shared" si="428"/>
        <v/>
      </c>
      <c r="AG675" s="330" t="str">
        <f t="shared" si="429"/>
        <v/>
      </c>
      <c r="AH675" s="330" t="str">
        <f t="shared" si="430"/>
        <v/>
      </c>
      <c r="AI675" s="330" t="str">
        <f t="shared" si="431"/>
        <v/>
      </c>
      <c r="AJ675" s="330" t="str">
        <f t="shared" si="432"/>
        <v/>
      </c>
      <c r="AK675" s="339" t="str">
        <f t="shared" si="433"/>
        <v/>
      </c>
      <c r="AL675" s="44" t="str">
        <f t="shared" si="411"/>
        <v/>
      </c>
    </row>
    <row r="676" spans="2:38" ht="15" x14ac:dyDescent="0.15">
      <c r="B676" s="330" t="str">
        <f t="shared" si="412"/>
        <v/>
      </c>
      <c r="C676" s="330" t="str">
        <f t="shared" si="413"/>
        <v/>
      </c>
      <c r="D676" s="330" t="str">
        <f t="shared" si="414"/>
        <v/>
      </c>
      <c r="E676" s="330" t="str">
        <f t="shared" si="410"/>
        <v xml:space="preserve"> </v>
      </c>
      <c r="F676" s="330" t="str">
        <f t="shared" si="415"/>
        <v/>
      </c>
      <c r="G676" s="330" t="str">
        <f t="shared" si="416"/>
        <v/>
      </c>
      <c r="H676" s="315"/>
      <c r="I676" s="330" t="str">
        <f t="shared" si="417"/>
        <v/>
      </c>
      <c r="J676" s="330">
        <f t="shared" si="409"/>
        <v>80</v>
      </c>
      <c r="K676" s="337" t="str">
        <f t="shared" si="418"/>
        <v/>
      </c>
      <c r="L676" s="325" t="str">
        <f t="shared" si="419"/>
        <v/>
      </c>
      <c r="M676" s="325" t="str">
        <f t="shared" si="420"/>
        <v/>
      </c>
      <c r="N676" s="330" t="str">
        <f t="shared" si="421"/>
        <v/>
      </c>
      <c r="O676" s="330" t="str">
        <f t="shared" si="422"/>
        <v/>
      </c>
      <c r="P676" s="334"/>
      <c r="Q676" s="330"/>
      <c r="R676" s="279" t="str">
        <f>IF(H676&gt;0, rate1(1,$L$52,$L$51,$L$54,L676,$L$53,$L$50,P676),"")</f>
        <v/>
      </c>
      <c r="S676" s="325"/>
      <c r="T676" s="325"/>
      <c r="U676" s="330"/>
      <c r="V676" s="338"/>
      <c r="W676" s="330"/>
      <c r="X676" s="330"/>
      <c r="Y676" s="330"/>
      <c r="Z676" s="110" t="str">
        <f>IF(H676&gt;0, rate1(1,$L$52,$L$51,$L$54,U676,$L$53,$L$50,Y676),"")</f>
        <v/>
      </c>
      <c r="AA676" s="338" t="str">
        <f t="shared" si="423"/>
        <v/>
      </c>
      <c r="AB676" s="338" t="str">
        <f t="shared" si="424"/>
        <v/>
      </c>
      <c r="AC676" s="330" t="str">
        <f t="shared" si="425"/>
        <v/>
      </c>
      <c r="AD676" s="330" t="str">
        <f t="shared" si="426"/>
        <v/>
      </c>
      <c r="AE676" s="330" t="str">
        <f t="shared" si="427"/>
        <v/>
      </c>
      <c r="AF676" s="330" t="str">
        <f t="shared" si="428"/>
        <v/>
      </c>
      <c r="AG676" s="330" t="str">
        <f t="shared" si="429"/>
        <v/>
      </c>
      <c r="AH676" s="330" t="str">
        <f t="shared" si="430"/>
        <v/>
      </c>
      <c r="AI676" s="330" t="str">
        <f t="shared" si="431"/>
        <v/>
      </c>
      <c r="AJ676" s="330" t="str">
        <f t="shared" si="432"/>
        <v/>
      </c>
      <c r="AK676" s="339" t="str">
        <f t="shared" si="433"/>
        <v/>
      </c>
      <c r="AL676" s="44" t="str">
        <f t="shared" si="411"/>
        <v/>
      </c>
    </row>
    <row r="677" spans="2:38" ht="15" x14ac:dyDescent="0.15">
      <c r="B677" s="330" t="str">
        <f t="shared" si="412"/>
        <v/>
      </c>
      <c r="C677" s="330" t="str">
        <f t="shared" si="413"/>
        <v/>
      </c>
      <c r="D677" s="330" t="str">
        <f t="shared" si="414"/>
        <v/>
      </c>
      <c r="E677" s="330" t="str">
        <f t="shared" si="410"/>
        <v xml:space="preserve"> </v>
      </c>
      <c r="F677" s="330" t="str">
        <f t="shared" si="415"/>
        <v/>
      </c>
      <c r="G677" s="330" t="str">
        <f t="shared" si="416"/>
        <v/>
      </c>
      <c r="H677" s="315"/>
      <c r="I677" s="330" t="str">
        <f t="shared" si="417"/>
        <v/>
      </c>
      <c r="J677" s="330">
        <f t="shared" si="409"/>
        <v>80</v>
      </c>
      <c r="K677" s="337" t="str">
        <f t="shared" si="418"/>
        <v/>
      </c>
      <c r="L677" s="325" t="str">
        <f t="shared" si="419"/>
        <v/>
      </c>
      <c r="M677" s="325" t="str">
        <f t="shared" si="420"/>
        <v/>
      </c>
      <c r="N677" s="330" t="str">
        <f t="shared" si="421"/>
        <v/>
      </c>
      <c r="O677" s="330" t="str">
        <f t="shared" si="422"/>
        <v/>
      </c>
      <c r="P677" s="334"/>
      <c r="Q677" s="330"/>
      <c r="R677" s="279" t="str">
        <f>IF(H677&gt;0, rate1(1,$L$52,$L$51,$L$54,L677,$L$53,$L$50,P677),"")</f>
        <v/>
      </c>
      <c r="S677" s="325"/>
      <c r="T677" s="325"/>
      <c r="U677" s="330"/>
      <c r="V677" s="338"/>
      <c r="W677" s="330"/>
      <c r="X677" s="330"/>
      <c r="Y677" s="330"/>
      <c r="Z677" s="110" t="str">
        <f>IF(H677&gt;0, rate1(1,$L$52,$L$51,$L$54,U677,$L$53,$L$50,Y677),"")</f>
        <v/>
      </c>
      <c r="AA677" s="338" t="str">
        <f t="shared" si="423"/>
        <v/>
      </c>
      <c r="AB677" s="338" t="str">
        <f t="shared" si="424"/>
        <v/>
      </c>
      <c r="AC677" s="330" t="str">
        <f t="shared" si="425"/>
        <v/>
      </c>
      <c r="AD677" s="330" t="str">
        <f t="shared" si="426"/>
        <v/>
      </c>
      <c r="AE677" s="330" t="str">
        <f t="shared" si="427"/>
        <v/>
      </c>
      <c r="AF677" s="330" t="str">
        <f t="shared" si="428"/>
        <v/>
      </c>
      <c r="AG677" s="330" t="str">
        <f t="shared" si="429"/>
        <v/>
      </c>
      <c r="AH677" s="330" t="str">
        <f t="shared" si="430"/>
        <v/>
      </c>
      <c r="AI677" s="330" t="str">
        <f t="shared" si="431"/>
        <v/>
      </c>
      <c r="AJ677" s="330" t="str">
        <f t="shared" si="432"/>
        <v/>
      </c>
      <c r="AK677" s="339" t="str">
        <f t="shared" si="433"/>
        <v/>
      </c>
      <c r="AL677" s="44" t="str">
        <f t="shared" si="411"/>
        <v/>
      </c>
    </row>
    <row r="678" spans="2:38" ht="15" x14ac:dyDescent="0.15">
      <c r="B678" s="330" t="str">
        <f t="shared" si="412"/>
        <v/>
      </c>
      <c r="C678" s="330" t="str">
        <f t="shared" si="413"/>
        <v/>
      </c>
      <c r="D678" s="330" t="str">
        <f t="shared" si="414"/>
        <v/>
      </c>
      <c r="E678" s="330" t="str">
        <f t="shared" si="410"/>
        <v xml:space="preserve"> </v>
      </c>
      <c r="F678" s="330" t="str">
        <f t="shared" si="415"/>
        <v/>
      </c>
      <c r="G678" s="330" t="str">
        <f t="shared" si="416"/>
        <v/>
      </c>
      <c r="H678" s="315"/>
      <c r="I678" s="330" t="str">
        <f t="shared" si="417"/>
        <v/>
      </c>
      <c r="J678" s="330">
        <f t="shared" si="409"/>
        <v>80</v>
      </c>
      <c r="K678" s="337" t="str">
        <f t="shared" si="418"/>
        <v/>
      </c>
      <c r="L678" s="325" t="str">
        <f t="shared" si="419"/>
        <v/>
      </c>
      <c r="M678" s="325" t="str">
        <f t="shared" si="420"/>
        <v/>
      </c>
      <c r="N678" s="330" t="str">
        <f t="shared" si="421"/>
        <v/>
      </c>
      <c r="O678" s="330" t="str">
        <f t="shared" si="422"/>
        <v/>
      </c>
      <c r="P678" s="334"/>
      <c r="Q678" s="330"/>
      <c r="R678" s="279" t="str">
        <f>IF(H678&gt;0, rate1(1,$L$52,$L$51,$L$54,L678,$L$53,$L$50,P678),"")</f>
        <v/>
      </c>
      <c r="S678" s="325"/>
      <c r="T678" s="325"/>
      <c r="U678" s="330"/>
      <c r="V678" s="338"/>
      <c r="W678" s="330"/>
      <c r="X678" s="330"/>
      <c r="Y678" s="330"/>
      <c r="Z678" s="110" t="str">
        <f>IF(H678&gt;0, rate1(1,$L$52,$L$51,$L$54,U678,$L$53,$L$50,Y678),"")</f>
        <v/>
      </c>
      <c r="AA678" s="338" t="str">
        <f t="shared" si="423"/>
        <v/>
      </c>
      <c r="AB678" s="338" t="str">
        <f t="shared" si="424"/>
        <v/>
      </c>
      <c r="AC678" s="330" t="str">
        <f t="shared" si="425"/>
        <v/>
      </c>
      <c r="AD678" s="330" t="str">
        <f t="shared" si="426"/>
        <v/>
      </c>
      <c r="AE678" s="330" t="str">
        <f t="shared" si="427"/>
        <v/>
      </c>
      <c r="AF678" s="330" t="str">
        <f t="shared" si="428"/>
        <v/>
      </c>
      <c r="AG678" s="330" t="str">
        <f t="shared" si="429"/>
        <v/>
      </c>
      <c r="AH678" s="330" t="str">
        <f t="shared" si="430"/>
        <v/>
      </c>
      <c r="AI678" s="330" t="str">
        <f t="shared" si="431"/>
        <v/>
      </c>
      <c r="AJ678" s="330" t="str">
        <f t="shared" si="432"/>
        <v/>
      </c>
      <c r="AK678" s="339" t="str">
        <f t="shared" si="433"/>
        <v/>
      </c>
      <c r="AL678" s="44" t="str">
        <f t="shared" si="411"/>
        <v/>
      </c>
    </row>
    <row r="679" spans="2:38" ht="15" x14ac:dyDescent="0.15">
      <c r="B679" s="330" t="str">
        <f t="shared" si="412"/>
        <v/>
      </c>
      <c r="C679" s="330" t="str">
        <f t="shared" si="413"/>
        <v/>
      </c>
      <c r="D679" s="330" t="str">
        <f t="shared" si="414"/>
        <v/>
      </c>
      <c r="E679" s="330" t="str">
        <f t="shared" si="410"/>
        <v xml:space="preserve"> </v>
      </c>
      <c r="F679" s="330" t="str">
        <f t="shared" si="415"/>
        <v/>
      </c>
      <c r="G679" s="330" t="str">
        <f t="shared" si="416"/>
        <v/>
      </c>
      <c r="H679" s="315"/>
      <c r="I679" s="330" t="str">
        <f t="shared" si="417"/>
        <v/>
      </c>
      <c r="J679" s="330">
        <f t="shared" si="409"/>
        <v>80</v>
      </c>
      <c r="K679" s="337" t="str">
        <f t="shared" si="418"/>
        <v/>
      </c>
      <c r="L679" s="325" t="str">
        <f t="shared" si="419"/>
        <v/>
      </c>
      <c r="M679" s="325" t="str">
        <f t="shared" si="420"/>
        <v/>
      </c>
      <c r="N679" s="330" t="str">
        <f t="shared" si="421"/>
        <v/>
      </c>
      <c r="O679" s="330" t="str">
        <f t="shared" si="422"/>
        <v/>
      </c>
      <c r="P679" s="334"/>
      <c r="Q679" s="330"/>
      <c r="R679" s="279" t="str">
        <f>IF(H679&gt;0, rate1(1,$L$52,$L$51,$L$54,L679,$L$53,$L$50,P679),"")</f>
        <v/>
      </c>
      <c r="S679" s="325"/>
      <c r="T679" s="325"/>
      <c r="U679" s="330"/>
      <c r="V679" s="338"/>
      <c r="W679" s="330"/>
      <c r="X679" s="330"/>
      <c r="Y679" s="330"/>
      <c r="Z679" s="110" t="str">
        <f>IF(H679&gt;0, rate1(1,$L$52,$L$51,$L$54,U679,$L$53,$L$50,Y679),"")</f>
        <v/>
      </c>
      <c r="AA679" s="338" t="str">
        <f t="shared" si="423"/>
        <v/>
      </c>
      <c r="AB679" s="338" t="str">
        <f t="shared" si="424"/>
        <v/>
      </c>
      <c r="AC679" s="330" t="str">
        <f t="shared" si="425"/>
        <v/>
      </c>
      <c r="AD679" s="330" t="str">
        <f t="shared" si="426"/>
        <v/>
      </c>
      <c r="AE679" s="330" t="str">
        <f t="shared" si="427"/>
        <v/>
      </c>
      <c r="AF679" s="330" t="str">
        <f t="shared" si="428"/>
        <v/>
      </c>
      <c r="AG679" s="330" t="str">
        <f t="shared" si="429"/>
        <v/>
      </c>
      <c r="AH679" s="330" t="str">
        <f t="shared" si="430"/>
        <v/>
      </c>
      <c r="AI679" s="330" t="str">
        <f t="shared" si="431"/>
        <v/>
      </c>
      <c r="AJ679" s="330" t="str">
        <f t="shared" si="432"/>
        <v/>
      </c>
      <c r="AK679" s="339" t="str">
        <f t="shared" si="433"/>
        <v/>
      </c>
      <c r="AL679" s="44" t="str">
        <f t="shared" si="411"/>
        <v/>
      </c>
    </row>
    <row r="680" spans="2:38" ht="15" x14ac:dyDescent="0.15">
      <c r="B680" s="330" t="str">
        <f t="shared" si="412"/>
        <v/>
      </c>
      <c r="C680" s="330" t="str">
        <f t="shared" si="413"/>
        <v/>
      </c>
      <c r="D680" s="330" t="str">
        <f t="shared" si="414"/>
        <v/>
      </c>
      <c r="E680" s="330" t="str">
        <f t="shared" si="410"/>
        <v xml:space="preserve"> </v>
      </c>
      <c r="F680" s="330" t="str">
        <f t="shared" si="415"/>
        <v/>
      </c>
      <c r="G680" s="330" t="str">
        <f t="shared" si="416"/>
        <v/>
      </c>
      <c r="H680" s="315"/>
      <c r="I680" s="330" t="str">
        <f t="shared" si="417"/>
        <v/>
      </c>
      <c r="J680" s="330">
        <f t="shared" si="409"/>
        <v>80</v>
      </c>
      <c r="K680" s="337" t="str">
        <f t="shared" si="418"/>
        <v/>
      </c>
      <c r="L680" s="325" t="str">
        <f t="shared" si="419"/>
        <v/>
      </c>
      <c r="M680" s="325" t="str">
        <f t="shared" si="420"/>
        <v/>
      </c>
      <c r="N680" s="330" t="str">
        <f t="shared" si="421"/>
        <v/>
      </c>
      <c r="O680" s="330" t="str">
        <f t="shared" si="422"/>
        <v/>
      </c>
      <c r="P680" s="334"/>
      <c r="Q680" s="330"/>
      <c r="R680" s="279" t="str">
        <f>IF(H680&gt;0, rate1(1,$L$52,$L$51,$L$54,L680,$L$53,$L$50,P680),"")</f>
        <v/>
      </c>
      <c r="S680" s="325"/>
      <c r="T680" s="325"/>
      <c r="U680" s="330"/>
      <c r="V680" s="338"/>
      <c r="W680" s="330"/>
      <c r="X680" s="330"/>
      <c r="Y680" s="330"/>
      <c r="Z680" s="110" t="str">
        <f>IF(H680&gt;0, rate1(1,$L$52,$L$51,$L$54,U680,$L$53,$L$50,Y680),"")</f>
        <v/>
      </c>
      <c r="AA680" s="338" t="str">
        <f t="shared" si="423"/>
        <v/>
      </c>
      <c r="AB680" s="338" t="str">
        <f t="shared" si="424"/>
        <v/>
      </c>
      <c r="AC680" s="330" t="str">
        <f t="shared" si="425"/>
        <v/>
      </c>
      <c r="AD680" s="330" t="str">
        <f t="shared" si="426"/>
        <v/>
      </c>
      <c r="AE680" s="330" t="str">
        <f t="shared" si="427"/>
        <v/>
      </c>
      <c r="AF680" s="330" t="str">
        <f t="shared" si="428"/>
        <v/>
      </c>
      <c r="AG680" s="330" t="str">
        <f t="shared" si="429"/>
        <v/>
      </c>
      <c r="AH680" s="330" t="str">
        <f t="shared" si="430"/>
        <v/>
      </c>
      <c r="AI680" s="330" t="str">
        <f t="shared" si="431"/>
        <v/>
      </c>
      <c r="AJ680" s="330" t="str">
        <f t="shared" si="432"/>
        <v/>
      </c>
      <c r="AK680" s="339" t="str">
        <f t="shared" si="433"/>
        <v/>
      </c>
      <c r="AL680" s="44" t="str">
        <f t="shared" si="411"/>
        <v/>
      </c>
    </row>
    <row r="681" spans="2:38" ht="15" x14ac:dyDescent="0.15">
      <c r="B681" s="330" t="str">
        <f t="shared" si="412"/>
        <v/>
      </c>
      <c r="C681" s="330" t="str">
        <f t="shared" si="413"/>
        <v/>
      </c>
      <c r="D681" s="330" t="str">
        <f t="shared" si="414"/>
        <v/>
      </c>
      <c r="E681" s="330" t="str">
        <f t="shared" si="410"/>
        <v xml:space="preserve"> </v>
      </c>
      <c r="F681" s="330" t="str">
        <f t="shared" si="415"/>
        <v/>
      </c>
      <c r="G681" s="330" t="str">
        <f t="shared" si="416"/>
        <v/>
      </c>
      <c r="H681" s="315"/>
      <c r="I681" s="330" t="str">
        <f t="shared" si="417"/>
        <v/>
      </c>
      <c r="J681" s="330">
        <f t="shared" si="409"/>
        <v>80</v>
      </c>
      <c r="K681" s="337" t="str">
        <f t="shared" si="418"/>
        <v/>
      </c>
      <c r="L681" s="325" t="str">
        <f t="shared" si="419"/>
        <v/>
      </c>
      <c r="M681" s="325" t="str">
        <f t="shared" si="420"/>
        <v/>
      </c>
      <c r="N681" s="330" t="str">
        <f t="shared" si="421"/>
        <v/>
      </c>
      <c r="O681" s="330" t="str">
        <f t="shared" si="422"/>
        <v/>
      </c>
      <c r="P681" s="334"/>
      <c r="Q681" s="330"/>
      <c r="R681" s="279" t="str">
        <f>IF(H681&gt;0, rate1(1,$L$52,$L$51,$L$54,L681,$L$53,$L$50,P681),"")</f>
        <v/>
      </c>
      <c r="S681" s="325"/>
      <c r="T681" s="325"/>
      <c r="U681" s="330"/>
      <c r="V681" s="338"/>
      <c r="W681" s="330"/>
      <c r="X681" s="330"/>
      <c r="Y681" s="330"/>
      <c r="Z681" s="110" t="str">
        <f>IF(H681&gt;0, rate1(1,$L$52,$L$51,$L$54,U681,$L$53,$L$50,Y681),"")</f>
        <v/>
      </c>
      <c r="AA681" s="338" t="str">
        <f t="shared" si="423"/>
        <v/>
      </c>
      <c r="AB681" s="338" t="str">
        <f t="shared" si="424"/>
        <v/>
      </c>
      <c r="AC681" s="330" t="str">
        <f t="shared" si="425"/>
        <v/>
      </c>
      <c r="AD681" s="330" t="str">
        <f t="shared" si="426"/>
        <v/>
      </c>
      <c r="AE681" s="330" t="str">
        <f t="shared" si="427"/>
        <v/>
      </c>
      <c r="AF681" s="330" t="str">
        <f t="shared" si="428"/>
        <v/>
      </c>
      <c r="AG681" s="330" t="str">
        <f t="shared" si="429"/>
        <v/>
      </c>
      <c r="AH681" s="330" t="str">
        <f t="shared" si="430"/>
        <v/>
      </c>
      <c r="AI681" s="330" t="str">
        <f t="shared" si="431"/>
        <v/>
      </c>
      <c r="AJ681" s="330" t="str">
        <f t="shared" si="432"/>
        <v/>
      </c>
      <c r="AK681" s="339" t="str">
        <f t="shared" si="433"/>
        <v/>
      </c>
      <c r="AL681" s="44" t="str">
        <f t="shared" si="411"/>
        <v/>
      </c>
    </row>
    <row r="682" spans="2:38" ht="15" x14ac:dyDescent="0.15">
      <c r="B682" s="330" t="str">
        <f t="shared" si="412"/>
        <v/>
      </c>
      <c r="C682" s="330" t="str">
        <f t="shared" si="413"/>
        <v/>
      </c>
      <c r="D682" s="330" t="str">
        <f t="shared" si="414"/>
        <v/>
      </c>
      <c r="E682" s="330" t="str">
        <f t="shared" si="410"/>
        <v xml:space="preserve"> </v>
      </c>
      <c r="F682" s="330" t="str">
        <f t="shared" si="415"/>
        <v/>
      </c>
      <c r="G682" s="330" t="str">
        <f t="shared" si="416"/>
        <v/>
      </c>
      <c r="H682" s="315"/>
      <c r="I682" s="330" t="str">
        <f t="shared" si="417"/>
        <v/>
      </c>
      <c r="J682" s="330">
        <f t="shared" si="409"/>
        <v>80</v>
      </c>
      <c r="K682" s="337" t="str">
        <f t="shared" si="418"/>
        <v/>
      </c>
      <c r="L682" s="325" t="str">
        <f t="shared" si="419"/>
        <v/>
      </c>
      <c r="M682" s="325" t="str">
        <f t="shared" si="420"/>
        <v/>
      </c>
      <c r="N682" s="330" t="str">
        <f t="shared" si="421"/>
        <v/>
      </c>
      <c r="O682" s="330" t="str">
        <f t="shared" si="422"/>
        <v/>
      </c>
      <c r="P682" s="334"/>
      <c r="Q682" s="330"/>
      <c r="R682" s="279" t="str">
        <f>IF(H682&gt;0, rate1(1,$L$52,$L$51,$L$54,L682,$L$53,$L$50,P682),"")</f>
        <v/>
      </c>
      <c r="S682" s="325"/>
      <c r="T682" s="325"/>
      <c r="U682" s="330"/>
      <c r="V682" s="338"/>
      <c r="W682" s="330"/>
      <c r="X682" s="330"/>
      <c r="Y682" s="330"/>
      <c r="Z682" s="110" t="str">
        <f>IF(H682&gt;0, rate1(1,$L$52,$L$51,$L$54,U682,$L$53,$L$50,Y682),"")</f>
        <v/>
      </c>
      <c r="AA682" s="338" t="str">
        <f t="shared" si="423"/>
        <v/>
      </c>
      <c r="AB682" s="338" t="str">
        <f t="shared" si="424"/>
        <v/>
      </c>
      <c r="AC682" s="330" t="str">
        <f t="shared" si="425"/>
        <v/>
      </c>
      <c r="AD682" s="330" t="str">
        <f t="shared" si="426"/>
        <v/>
      </c>
      <c r="AE682" s="330" t="str">
        <f t="shared" si="427"/>
        <v/>
      </c>
      <c r="AF682" s="330" t="str">
        <f t="shared" si="428"/>
        <v/>
      </c>
      <c r="AG682" s="330" t="str">
        <f t="shared" si="429"/>
        <v/>
      </c>
      <c r="AH682" s="330" t="str">
        <f t="shared" si="430"/>
        <v/>
      </c>
      <c r="AI682" s="330" t="str">
        <f t="shared" si="431"/>
        <v/>
      </c>
      <c r="AJ682" s="330" t="str">
        <f t="shared" si="432"/>
        <v/>
      </c>
      <c r="AK682" s="339" t="str">
        <f t="shared" si="433"/>
        <v/>
      </c>
      <c r="AL682" s="44" t="str">
        <f t="shared" si="411"/>
        <v/>
      </c>
    </row>
    <row r="683" spans="2:38" ht="15" x14ac:dyDescent="0.15">
      <c r="B683" s="330" t="str">
        <f t="shared" si="412"/>
        <v/>
      </c>
      <c r="C683" s="330" t="str">
        <f t="shared" si="413"/>
        <v/>
      </c>
      <c r="D683" s="330" t="str">
        <f t="shared" si="414"/>
        <v/>
      </c>
      <c r="E683" s="330" t="str">
        <f t="shared" si="410"/>
        <v xml:space="preserve"> </v>
      </c>
      <c r="F683" s="330" t="str">
        <f t="shared" si="415"/>
        <v/>
      </c>
      <c r="G683" s="330" t="str">
        <f t="shared" si="416"/>
        <v/>
      </c>
      <c r="H683" s="315"/>
      <c r="I683" s="330" t="str">
        <f t="shared" si="417"/>
        <v/>
      </c>
      <c r="J683" s="330">
        <f t="shared" si="409"/>
        <v>80</v>
      </c>
      <c r="K683" s="337" t="str">
        <f t="shared" si="418"/>
        <v/>
      </c>
      <c r="L683" s="325" t="str">
        <f t="shared" si="419"/>
        <v/>
      </c>
      <c r="M683" s="325" t="str">
        <f t="shared" si="420"/>
        <v/>
      </c>
      <c r="N683" s="330" t="str">
        <f t="shared" si="421"/>
        <v/>
      </c>
      <c r="O683" s="330" t="str">
        <f t="shared" si="422"/>
        <v/>
      </c>
      <c r="P683" s="334"/>
      <c r="Q683" s="330"/>
      <c r="R683" s="279" t="str">
        <f>IF(H683&gt;0, rate1(1,$L$52,$L$51,$L$54,L683,$L$53,$L$50,P683),"")</f>
        <v/>
      </c>
      <c r="S683" s="325"/>
      <c r="T683" s="325"/>
      <c r="U683" s="330"/>
      <c r="V683" s="338"/>
      <c r="W683" s="330"/>
      <c r="X683" s="330"/>
      <c r="Y683" s="330"/>
      <c r="Z683" s="110" t="str">
        <f>IF(H683&gt;0, rate1(1,$L$52,$L$51,$L$54,U683,$L$53,$L$50,Y683),"")</f>
        <v/>
      </c>
      <c r="AA683" s="338" t="str">
        <f t="shared" si="423"/>
        <v/>
      </c>
      <c r="AB683" s="338" t="str">
        <f t="shared" si="424"/>
        <v/>
      </c>
      <c r="AC683" s="330" t="str">
        <f t="shared" si="425"/>
        <v/>
      </c>
      <c r="AD683" s="330" t="str">
        <f t="shared" si="426"/>
        <v/>
      </c>
      <c r="AE683" s="330" t="str">
        <f t="shared" si="427"/>
        <v/>
      </c>
      <c r="AF683" s="330" t="str">
        <f t="shared" si="428"/>
        <v/>
      </c>
      <c r="AG683" s="330" t="str">
        <f t="shared" si="429"/>
        <v/>
      </c>
      <c r="AH683" s="330" t="str">
        <f t="shared" si="430"/>
        <v/>
      </c>
      <c r="AI683" s="330" t="str">
        <f t="shared" si="431"/>
        <v/>
      </c>
      <c r="AJ683" s="330" t="str">
        <f t="shared" si="432"/>
        <v/>
      </c>
      <c r="AK683" s="339" t="str">
        <f t="shared" si="433"/>
        <v/>
      </c>
      <c r="AL683" s="44" t="str">
        <f t="shared" si="411"/>
        <v/>
      </c>
    </row>
    <row r="684" spans="2:38" ht="15" x14ac:dyDescent="0.15">
      <c r="B684" s="330" t="str">
        <f t="shared" si="412"/>
        <v/>
      </c>
      <c r="C684" s="330" t="str">
        <f t="shared" si="413"/>
        <v/>
      </c>
      <c r="D684" s="330" t="str">
        <f t="shared" si="414"/>
        <v/>
      </c>
      <c r="E684" s="330" t="str">
        <f t="shared" si="410"/>
        <v xml:space="preserve"> </v>
      </c>
      <c r="F684" s="330" t="str">
        <f t="shared" si="415"/>
        <v/>
      </c>
      <c r="G684" s="330" t="str">
        <f t="shared" si="416"/>
        <v/>
      </c>
      <c r="H684" s="315"/>
      <c r="I684" s="330" t="str">
        <f t="shared" si="417"/>
        <v/>
      </c>
      <c r="J684" s="330">
        <f t="shared" si="409"/>
        <v>80</v>
      </c>
      <c r="K684" s="337" t="str">
        <f t="shared" si="418"/>
        <v/>
      </c>
      <c r="L684" s="325" t="str">
        <f t="shared" si="419"/>
        <v/>
      </c>
      <c r="M684" s="325" t="str">
        <f t="shared" si="420"/>
        <v/>
      </c>
      <c r="N684" s="330" t="str">
        <f t="shared" si="421"/>
        <v/>
      </c>
      <c r="O684" s="330" t="str">
        <f t="shared" si="422"/>
        <v/>
      </c>
      <c r="P684" s="334"/>
      <c r="Q684" s="330"/>
      <c r="R684" s="279" t="str">
        <f>IF(H684&gt;0, rate1(1,$L$52,$L$51,$L$54,L684,$L$53,$L$50,P684),"")</f>
        <v/>
      </c>
      <c r="S684" s="325"/>
      <c r="T684" s="325"/>
      <c r="U684" s="330"/>
      <c r="V684" s="338"/>
      <c r="W684" s="330"/>
      <c r="X684" s="330"/>
      <c r="Y684" s="330"/>
      <c r="Z684" s="110" t="str">
        <f>IF(H684&gt;0, rate1(1,$L$52,$L$51,$L$54,U684,$L$53,$L$50,Y684),"")</f>
        <v/>
      </c>
      <c r="AA684" s="338" t="str">
        <f t="shared" si="423"/>
        <v/>
      </c>
      <c r="AB684" s="338" t="str">
        <f t="shared" si="424"/>
        <v/>
      </c>
      <c r="AC684" s="330" t="str">
        <f t="shared" si="425"/>
        <v/>
      </c>
      <c r="AD684" s="330" t="str">
        <f t="shared" si="426"/>
        <v/>
      </c>
      <c r="AE684" s="330" t="str">
        <f t="shared" si="427"/>
        <v/>
      </c>
      <c r="AF684" s="330" t="str">
        <f t="shared" si="428"/>
        <v/>
      </c>
      <c r="AG684" s="330" t="str">
        <f t="shared" si="429"/>
        <v/>
      </c>
      <c r="AH684" s="330" t="str">
        <f t="shared" si="430"/>
        <v/>
      </c>
      <c r="AI684" s="330" t="str">
        <f t="shared" si="431"/>
        <v/>
      </c>
      <c r="AJ684" s="330" t="str">
        <f t="shared" si="432"/>
        <v/>
      </c>
      <c r="AK684" s="339" t="str">
        <f t="shared" si="433"/>
        <v/>
      </c>
      <c r="AL684" s="44" t="str">
        <f t="shared" si="411"/>
        <v/>
      </c>
    </row>
    <row r="685" spans="2:38" ht="15" x14ac:dyDescent="0.15">
      <c r="B685" s="330" t="str">
        <f t="shared" si="412"/>
        <v/>
      </c>
      <c r="C685" s="330" t="str">
        <f t="shared" si="413"/>
        <v/>
      </c>
      <c r="D685" s="330" t="str">
        <f t="shared" si="414"/>
        <v/>
      </c>
      <c r="E685" s="330" t="str">
        <f t="shared" si="410"/>
        <v xml:space="preserve"> </v>
      </c>
      <c r="F685" s="330" t="str">
        <f t="shared" si="415"/>
        <v/>
      </c>
      <c r="G685" s="330" t="str">
        <f t="shared" si="416"/>
        <v/>
      </c>
      <c r="H685" s="315"/>
      <c r="I685" s="330" t="str">
        <f t="shared" si="417"/>
        <v/>
      </c>
      <c r="J685" s="330">
        <f t="shared" si="409"/>
        <v>80</v>
      </c>
      <c r="K685" s="337" t="str">
        <f t="shared" si="418"/>
        <v/>
      </c>
      <c r="L685" s="325" t="str">
        <f t="shared" si="419"/>
        <v/>
      </c>
      <c r="M685" s="325" t="str">
        <f t="shared" si="420"/>
        <v/>
      </c>
      <c r="N685" s="330" t="str">
        <f t="shared" si="421"/>
        <v/>
      </c>
      <c r="O685" s="330" t="str">
        <f t="shared" si="422"/>
        <v/>
      </c>
      <c r="P685" s="334"/>
      <c r="Q685" s="330"/>
      <c r="R685" s="279" t="str">
        <f>IF(H685&gt;0, rate1(1,$L$52,$L$51,$L$54,L685,$L$53,$L$50,P685),"")</f>
        <v/>
      </c>
      <c r="S685" s="325"/>
      <c r="T685" s="325"/>
      <c r="U685" s="330"/>
      <c r="V685" s="338"/>
      <c r="W685" s="330"/>
      <c r="X685" s="330"/>
      <c r="Y685" s="330"/>
      <c r="Z685" s="110" t="str">
        <f>IF(H685&gt;0, rate1(1,$L$52,$L$51,$L$54,U685,$L$53,$L$50,Y685),"")</f>
        <v/>
      </c>
      <c r="AA685" s="338" t="str">
        <f t="shared" si="423"/>
        <v/>
      </c>
      <c r="AB685" s="338" t="str">
        <f t="shared" si="424"/>
        <v/>
      </c>
      <c r="AC685" s="330" t="str">
        <f t="shared" si="425"/>
        <v/>
      </c>
      <c r="AD685" s="330" t="str">
        <f t="shared" si="426"/>
        <v/>
      </c>
      <c r="AE685" s="330" t="str">
        <f t="shared" si="427"/>
        <v/>
      </c>
      <c r="AF685" s="330" t="str">
        <f t="shared" si="428"/>
        <v/>
      </c>
      <c r="AG685" s="330" t="str">
        <f t="shared" si="429"/>
        <v/>
      </c>
      <c r="AH685" s="330" t="str">
        <f t="shared" si="430"/>
        <v/>
      </c>
      <c r="AI685" s="330" t="str">
        <f t="shared" si="431"/>
        <v/>
      </c>
      <c r="AJ685" s="330" t="str">
        <f t="shared" si="432"/>
        <v/>
      </c>
      <c r="AK685" s="339" t="str">
        <f t="shared" si="433"/>
        <v/>
      </c>
      <c r="AL685" s="44" t="str">
        <f t="shared" si="411"/>
        <v/>
      </c>
    </row>
    <row r="686" spans="2:38" ht="15" x14ac:dyDescent="0.15">
      <c r="B686" s="330" t="str">
        <f t="shared" si="412"/>
        <v/>
      </c>
      <c r="C686" s="330" t="str">
        <f t="shared" si="413"/>
        <v/>
      </c>
      <c r="D686" s="330" t="str">
        <f t="shared" si="414"/>
        <v/>
      </c>
      <c r="E686" s="330" t="str">
        <f t="shared" si="410"/>
        <v xml:space="preserve"> </v>
      </c>
      <c r="F686" s="330" t="str">
        <f t="shared" si="415"/>
        <v/>
      </c>
      <c r="G686" s="330" t="str">
        <f t="shared" si="416"/>
        <v/>
      </c>
      <c r="H686" s="315"/>
      <c r="I686" s="330" t="str">
        <f t="shared" si="417"/>
        <v/>
      </c>
      <c r="J686" s="330">
        <f t="shared" si="409"/>
        <v>80</v>
      </c>
      <c r="K686" s="337" t="str">
        <f t="shared" si="418"/>
        <v/>
      </c>
      <c r="L686" s="325" t="str">
        <f t="shared" si="419"/>
        <v/>
      </c>
      <c r="M686" s="325" t="str">
        <f t="shared" si="420"/>
        <v/>
      </c>
      <c r="N686" s="330" t="str">
        <f t="shared" si="421"/>
        <v/>
      </c>
      <c r="O686" s="330" t="str">
        <f t="shared" si="422"/>
        <v/>
      </c>
      <c r="P686" s="334"/>
      <c r="Q686" s="330"/>
      <c r="R686" s="279" t="str">
        <f>IF(H686&gt;0, rate1(1,$L$52,$L$51,$L$54,L686,$L$53,$L$50,P686),"")</f>
        <v/>
      </c>
      <c r="S686" s="325"/>
      <c r="T686" s="325"/>
      <c r="U686" s="330"/>
      <c r="V686" s="338"/>
      <c r="W686" s="330"/>
      <c r="X686" s="330"/>
      <c r="Y686" s="330"/>
      <c r="Z686" s="110" t="str">
        <f>IF(H686&gt;0, rate1(1,$L$52,$L$51,$L$54,U686,$L$53,$L$50,Y686),"")</f>
        <v/>
      </c>
      <c r="AA686" s="338" t="str">
        <f t="shared" si="423"/>
        <v/>
      </c>
      <c r="AB686" s="338" t="str">
        <f t="shared" si="424"/>
        <v/>
      </c>
      <c r="AC686" s="330" t="str">
        <f t="shared" si="425"/>
        <v/>
      </c>
      <c r="AD686" s="330" t="str">
        <f t="shared" si="426"/>
        <v/>
      </c>
      <c r="AE686" s="330" t="str">
        <f t="shared" si="427"/>
        <v/>
      </c>
      <c r="AF686" s="330" t="str">
        <f t="shared" si="428"/>
        <v/>
      </c>
      <c r="AG686" s="330" t="str">
        <f t="shared" si="429"/>
        <v/>
      </c>
      <c r="AH686" s="330" t="str">
        <f t="shared" si="430"/>
        <v/>
      </c>
      <c r="AI686" s="330" t="str">
        <f t="shared" si="431"/>
        <v/>
      </c>
      <c r="AJ686" s="330" t="str">
        <f t="shared" si="432"/>
        <v/>
      </c>
      <c r="AK686" s="339" t="str">
        <f t="shared" si="433"/>
        <v/>
      </c>
      <c r="AL686" s="44" t="str">
        <f t="shared" si="411"/>
        <v/>
      </c>
    </row>
    <row r="687" spans="2:38" ht="15" x14ac:dyDescent="0.15">
      <c r="B687" s="330" t="str">
        <f t="shared" si="412"/>
        <v/>
      </c>
      <c r="C687" s="330" t="str">
        <f t="shared" si="413"/>
        <v/>
      </c>
      <c r="D687" s="330" t="str">
        <f t="shared" si="414"/>
        <v/>
      </c>
      <c r="E687" s="330" t="str">
        <f t="shared" si="410"/>
        <v xml:space="preserve"> </v>
      </c>
      <c r="F687" s="330" t="str">
        <f t="shared" si="415"/>
        <v/>
      </c>
      <c r="G687" s="330" t="str">
        <f t="shared" si="416"/>
        <v/>
      </c>
      <c r="H687" s="315"/>
      <c r="I687" s="330" t="str">
        <f t="shared" si="417"/>
        <v/>
      </c>
      <c r="J687" s="330">
        <f t="shared" si="409"/>
        <v>80</v>
      </c>
      <c r="K687" s="337" t="str">
        <f t="shared" si="418"/>
        <v/>
      </c>
      <c r="L687" s="325" t="str">
        <f t="shared" si="419"/>
        <v/>
      </c>
      <c r="M687" s="325" t="str">
        <f t="shared" si="420"/>
        <v/>
      </c>
      <c r="N687" s="330" t="str">
        <f t="shared" si="421"/>
        <v/>
      </c>
      <c r="O687" s="330" t="str">
        <f t="shared" si="422"/>
        <v/>
      </c>
      <c r="P687" s="334"/>
      <c r="Q687" s="330"/>
      <c r="R687" s="279" t="str">
        <f>IF(H687&gt;0, rate1(1,$L$52,$L$51,$L$54,L687,$L$53,$L$50,P687),"")</f>
        <v/>
      </c>
      <c r="S687" s="325"/>
      <c r="T687" s="325"/>
      <c r="U687" s="330"/>
      <c r="V687" s="338"/>
      <c r="W687" s="330"/>
      <c r="X687" s="330"/>
      <c r="Y687" s="330"/>
      <c r="Z687" s="110" t="str">
        <f>IF(H687&gt;0, rate1(1,$L$52,$L$51,$L$54,U687,$L$53,$L$50,Y687),"")</f>
        <v/>
      </c>
      <c r="AA687" s="338" t="str">
        <f t="shared" si="423"/>
        <v/>
      </c>
      <c r="AB687" s="338" t="str">
        <f t="shared" si="424"/>
        <v/>
      </c>
      <c r="AC687" s="330" t="str">
        <f t="shared" si="425"/>
        <v/>
      </c>
      <c r="AD687" s="330" t="str">
        <f t="shared" si="426"/>
        <v/>
      </c>
      <c r="AE687" s="330" t="str">
        <f t="shared" si="427"/>
        <v/>
      </c>
      <c r="AF687" s="330" t="str">
        <f t="shared" si="428"/>
        <v/>
      </c>
      <c r="AG687" s="330" t="str">
        <f t="shared" si="429"/>
        <v/>
      </c>
      <c r="AH687" s="330" t="str">
        <f t="shared" si="430"/>
        <v/>
      </c>
      <c r="AI687" s="330" t="str">
        <f t="shared" si="431"/>
        <v/>
      </c>
      <c r="AJ687" s="330" t="str">
        <f t="shared" si="432"/>
        <v/>
      </c>
      <c r="AK687" s="339" t="str">
        <f t="shared" si="433"/>
        <v/>
      </c>
      <c r="AL687" s="44" t="str">
        <f t="shared" si="411"/>
        <v/>
      </c>
    </row>
    <row r="688" spans="2:38" ht="15" x14ac:dyDescent="0.15">
      <c r="B688" s="330" t="str">
        <f t="shared" si="412"/>
        <v/>
      </c>
      <c r="C688" s="330" t="str">
        <f t="shared" si="413"/>
        <v/>
      </c>
      <c r="D688" s="330" t="str">
        <f t="shared" si="414"/>
        <v/>
      </c>
      <c r="E688" s="330" t="str">
        <f t="shared" si="410"/>
        <v xml:space="preserve"> </v>
      </c>
      <c r="F688" s="330" t="str">
        <f t="shared" si="415"/>
        <v/>
      </c>
      <c r="G688" s="330" t="str">
        <f t="shared" si="416"/>
        <v/>
      </c>
      <c r="H688" s="315"/>
      <c r="I688" s="330" t="str">
        <f t="shared" si="417"/>
        <v/>
      </c>
      <c r="J688" s="330">
        <f t="shared" si="409"/>
        <v>80</v>
      </c>
      <c r="K688" s="337" t="str">
        <f t="shared" si="418"/>
        <v/>
      </c>
      <c r="L688" s="325" t="str">
        <f t="shared" si="419"/>
        <v/>
      </c>
      <c r="M688" s="325" t="str">
        <f t="shared" si="420"/>
        <v/>
      </c>
      <c r="N688" s="330" t="str">
        <f t="shared" si="421"/>
        <v/>
      </c>
      <c r="O688" s="330" t="str">
        <f t="shared" si="422"/>
        <v/>
      </c>
      <c r="P688" s="334"/>
      <c r="Q688" s="330"/>
      <c r="R688" s="279" t="str">
        <f>IF(H688&gt;0, rate1(1,$L$52,$L$51,$L$54,L688,$L$53,$L$50,P688),"")</f>
        <v/>
      </c>
      <c r="S688" s="325"/>
      <c r="T688" s="325"/>
      <c r="U688" s="330"/>
      <c r="V688" s="338"/>
      <c r="W688" s="330"/>
      <c r="X688" s="330"/>
      <c r="Y688" s="330"/>
      <c r="Z688" s="110" t="str">
        <f>IF(H688&gt;0, rate1(1,$L$52,$L$51,$L$54,U688,$L$53,$L$50,Y688),"")</f>
        <v/>
      </c>
      <c r="AA688" s="338" t="str">
        <f t="shared" si="423"/>
        <v/>
      </c>
      <c r="AB688" s="338" t="str">
        <f t="shared" si="424"/>
        <v/>
      </c>
      <c r="AC688" s="330" t="str">
        <f t="shared" si="425"/>
        <v/>
      </c>
      <c r="AD688" s="330" t="str">
        <f t="shared" si="426"/>
        <v/>
      </c>
      <c r="AE688" s="330" t="str">
        <f t="shared" si="427"/>
        <v/>
      </c>
      <c r="AF688" s="330" t="str">
        <f t="shared" si="428"/>
        <v/>
      </c>
      <c r="AG688" s="330" t="str">
        <f t="shared" si="429"/>
        <v/>
      </c>
      <c r="AH688" s="330" t="str">
        <f t="shared" si="430"/>
        <v/>
      </c>
      <c r="AI688" s="330" t="str">
        <f t="shared" si="431"/>
        <v/>
      </c>
      <c r="AJ688" s="330" t="str">
        <f t="shared" si="432"/>
        <v/>
      </c>
      <c r="AK688" s="339" t="str">
        <f t="shared" si="433"/>
        <v/>
      </c>
      <c r="AL688" s="44" t="str">
        <f t="shared" si="411"/>
        <v/>
      </c>
    </row>
    <row r="689" spans="2:38" ht="15" x14ac:dyDescent="0.15">
      <c r="B689" s="330" t="str">
        <f t="shared" si="412"/>
        <v/>
      </c>
      <c r="C689" s="330" t="str">
        <f t="shared" si="413"/>
        <v/>
      </c>
      <c r="D689" s="330" t="str">
        <f t="shared" si="414"/>
        <v/>
      </c>
      <c r="E689" s="330" t="str">
        <f t="shared" si="410"/>
        <v xml:space="preserve"> </v>
      </c>
      <c r="F689" s="330" t="str">
        <f t="shared" si="415"/>
        <v/>
      </c>
      <c r="G689" s="330" t="str">
        <f t="shared" si="416"/>
        <v/>
      </c>
      <c r="H689" s="315"/>
      <c r="I689" s="330" t="str">
        <f t="shared" si="417"/>
        <v/>
      </c>
      <c r="J689" s="330">
        <f t="shared" si="409"/>
        <v>80</v>
      </c>
      <c r="K689" s="337" t="str">
        <f t="shared" si="418"/>
        <v/>
      </c>
      <c r="L689" s="325" t="str">
        <f t="shared" si="419"/>
        <v/>
      </c>
      <c r="M689" s="325" t="str">
        <f t="shared" si="420"/>
        <v/>
      </c>
      <c r="N689" s="330" t="str">
        <f t="shared" si="421"/>
        <v/>
      </c>
      <c r="O689" s="330" t="str">
        <f t="shared" si="422"/>
        <v/>
      </c>
      <c r="P689" s="334"/>
      <c r="Q689" s="330"/>
      <c r="R689" s="279" t="str">
        <f>IF(H689&gt;0, rate1(1,$L$52,$L$51,$L$54,L689,$L$53,$L$50,P689),"")</f>
        <v/>
      </c>
      <c r="S689" s="325"/>
      <c r="T689" s="325"/>
      <c r="U689" s="330"/>
      <c r="V689" s="338"/>
      <c r="W689" s="330"/>
      <c r="X689" s="330"/>
      <c r="Y689" s="330"/>
      <c r="Z689" s="110" t="str">
        <f>IF(H689&gt;0, rate1(1,$L$52,$L$51,$L$54,U689,$L$53,$L$50,Y689),"")</f>
        <v/>
      </c>
      <c r="AA689" s="338" t="str">
        <f t="shared" si="423"/>
        <v/>
      </c>
      <c r="AB689" s="338" t="str">
        <f t="shared" si="424"/>
        <v/>
      </c>
      <c r="AC689" s="330" t="str">
        <f t="shared" si="425"/>
        <v/>
      </c>
      <c r="AD689" s="330" t="str">
        <f t="shared" si="426"/>
        <v/>
      </c>
      <c r="AE689" s="330" t="str">
        <f t="shared" si="427"/>
        <v/>
      </c>
      <c r="AF689" s="330" t="str">
        <f t="shared" si="428"/>
        <v/>
      </c>
      <c r="AG689" s="330" t="str">
        <f t="shared" si="429"/>
        <v/>
      </c>
      <c r="AH689" s="330" t="str">
        <f t="shared" si="430"/>
        <v/>
      </c>
      <c r="AI689" s="330" t="str">
        <f t="shared" si="431"/>
        <v/>
      </c>
      <c r="AJ689" s="330" t="str">
        <f t="shared" si="432"/>
        <v/>
      </c>
      <c r="AK689" s="339" t="str">
        <f t="shared" si="433"/>
        <v/>
      </c>
      <c r="AL689" s="44" t="str">
        <f t="shared" si="411"/>
        <v/>
      </c>
    </row>
    <row r="690" spans="2:38" ht="15" x14ac:dyDescent="0.15">
      <c r="B690" s="330" t="str">
        <f t="shared" si="412"/>
        <v/>
      </c>
      <c r="C690" s="330" t="str">
        <f t="shared" si="413"/>
        <v/>
      </c>
      <c r="D690" s="330" t="str">
        <f t="shared" si="414"/>
        <v/>
      </c>
      <c r="E690" s="330" t="str">
        <f t="shared" si="410"/>
        <v xml:space="preserve"> </v>
      </c>
      <c r="F690" s="330" t="str">
        <f t="shared" si="415"/>
        <v/>
      </c>
      <c r="G690" s="330" t="str">
        <f t="shared" si="416"/>
        <v/>
      </c>
      <c r="H690" s="315"/>
      <c r="I690" s="330" t="str">
        <f t="shared" si="417"/>
        <v/>
      </c>
      <c r="J690" s="330">
        <f t="shared" si="409"/>
        <v>80</v>
      </c>
      <c r="K690" s="337" t="str">
        <f t="shared" si="418"/>
        <v/>
      </c>
      <c r="L690" s="325" t="str">
        <f t="shared" si="419"/>
        <v/>
      </c>
      <c r="M690" s="325" t="str">
        <f t="shared" si="420"/>
        <v/>
      </c>
      <c r="N690" s="330" t="str">
        <f t="shared" si="421"/>
        <v/>
      </c>
      <c r="O690" s="330" t="str">
        <f t="shared" si="422"/>
        <v/>
      </c>
      <c r="P690" s="334"/>
      <c r="Q690" s="330"/>
      <c r="R690" s="279" t="str">
        <f>IF(H690&gt;0, rate1(1,$L$52,$L$51,$L$54,L690,$L$53,$L$50,P690),"")</f>
        <v/>
      </c>
      <c r="S690" s="325"/>
      <c r="T690" s="325"/>
      <c r="U690" s="330"/>
      <c r="V690" s="338"/>
      <c r="W690" s="330"/>
      <c r="X690" s="330"/>
      <c r="Y690" s="330"/>
      <c r="Z690" s="110" t="str">
        <f>IF(H690&gt;0, rate1(1,$L$52,$L$51,$L$54,U690,$L$53,$L$50,Y690),"")</f>
        <v/>
      </c>
      <c r="AA690" s="338" t="str">
        <f t="shared" si="423"/>
        <v/>
      </c>
      <c r="AB690" s="338" t="str">
        <f t="shared" si="424"/>
        <v/>
      </c>
      <c r="AC690" s="330" t="str">
        <f t="shared" si="425"/>
        <v/>
      </c>
      <c r="AD690" s="330" t="str">
        <f t="shared" si="426"/>
        <v/>
      </c>
      <c r="AE690" s="330" t="str">
        <f t="shared" si="427"/>
        <v/>
      </c>
      <c r="AF690" s="330" t="str">
        <f t="shared" si="428"/>
        <v/>
      </c>
      <c r="AG690" s="330" t="str">
        <f t="shared" si="429"/>
        <v/>
      </c>
      <c r="AH690" s="330" t="str">
        <f t="shared" si="430"/>
        <v/>
      </c>
      <c r="AI690" s="330" t="str">
        <f t="shared" si="431"/>
        <v/>
      </c>
      <c r="AJ690" s="330" t="str">
        <f t="shared" si="432"/>
        <v/>
      </c>
      <c r="AK690" s="339" t="str">
        <f t="shared" si="433"/>
        <v/>
      </c>
      <c r="AL690" s="44" t="str">
        <f t="shared" si="411"/>
        <v/>
      </c>
    </row>
    <row r="691" spans="2:38" ht="15" x14ac:dyDescent="0.15">
      <c r="B691" s="330" t="str">
        <f t="shared" si="412"/>
        <v/>
      </c>
      <c r="C691" s="330" t="str">
        <f t="shared" si="413"/>
        <v/>
      </c>
      <c r="D691" s="330" t="str">
        <f t="shared" si="414"/>
        <v/>
      </c>
      <c r="E691" s="330" t="str">
        <f t="shared" si="410"/>
        <v xml:space="preserve"> </v>
      </c>
      <c r="F691" s="330" t="str">
        <f t="shared" si="415"/>
        <v/>
      </c>
      <c r="G691" s="330" t="str">
        <f t="shared" si="416"/>
        <v/>
      </c>
      <c r="H691" s="315"/>
      <c r="I691" s="330" t="str">
        <f t="shared" si="417"/>
        <v/>
      </c>
      <c r="J691" s="330">
        <f t="shared" si="409"/>
        <v>80</v>
      </c>
      <c r="K691" s="337" t="str">
        <f t="shared" si="418"/>
        <v/>
      </c>
      <c r="L691" s="325" t="str">
        <f t="shared" si="419"/>
        <v/>
      </c>
      <c r="M691" s="325" t="str">
        <f t="shared" si="420"/>
        <v/>
      </c>
      <c r="N691" s="330" t="str">
        <f t="shared" si="421"/>
        <v/>
      </c>
      <c r="O691" s="330" t="str">
        <f t="shared" si="422"/>
        <v/>
      </c>
      <c r="P691" s="334"/>
      <c r="Q691" s="330"/>
      <c r="R691" s="279" t="str">
        <f>IF(H691&gt;0, rate1(1,$L$52,$L$51,$L$54,L691,$L$53,$L$50,P691),"")</f>
        <v/>
      </c>
      <c r="S691" s="325"/>
      <c r="T691" s="325"/>
      <c r="U691" s="330"/>
      <c r="V691" s="338"/>
      <c r="W691" s="330"/>
      <c r="X691" s="330"/>
      <c r="Y691" s="330"/>
      <c r="Z691" s="110" t="str">
        <f>IF(H691&gt;0, rate1(1,$L$52,$L$51,$L$54,U691,$L$53,$L$50,Y691),"")</f>
        <v/>
      </c>
      <c r="AA691" s="338" t="str">
        <f t="shared" si="423"/>
        <v/>
      </c>
      <c r="AB691" s="338" t="str">
        <f t="shared" si="424"/>
        <v/>
      </c>
      <c r="AC691" s="330" t="str">
        <f t="shared" si="425"/>
        <v/>
      </c>
      <c r="AD691" s="330" t="str">
        <f t="shared" si="426"/>
        <v/>
      </c>
      <c r="AE691" s="330" t="str">
        <f t="shared" si="427"/>
        <v/>
      </c>
      <c r="AF691" s="330" t="str">
        <f t="shared" si="428"/>
        <v/>
      </c>
      <c r="AG691" s="330" t="str">
        <f t="shared" si="429"/>
        <v/>
      </c>
      <c r="AH691" s="330" t="str">
        <f t="shared" si="430"/>
        <v/>
      </c>
      <c r="AI691" s="330" t="str">
        <f t="shared" si="431"/>
        <v/>
      </c>
      <c r="AJ691" s="330" t="str">
        <f t="shared" si="432"/>
        <v/>
      </c>
      <c r="AK691" s="339" t="str">
        <f t="shared" si="433"/>
        <v/>
      </c>
      <c r="AL691" s="44" t="str">
        <f t="shared" si="411"/>
        <v/>
      </c>
    </row>
    <row r="692" spans="2:38" ht="15" x14ac:dyDescent="0.15">
      <c r="B692" s="330" t="str">
        <f t="shared" si="412"/>
        <v/>
      </c>
      <c r="C692" s="330" t="str">
        <f t="shared" si="413"/>
        <v/>
      </c>
      <c r="D692" s="330" t="str">
        <f t="shared" si="414"/>
        <v/>
      </c>
      <c r="E692" s="330" t="str">
        <f t="shared" si="410"/>
        <v xml:space="preserve"> </v>
      </c>
      <c r="F692" s="330" t="str">
        <f t="shared" si="415"/>
        <v/>
      </c>
      <c r="G692" s="330" t="str">
        <f t="shared" si="416"/>
        <v/>
      </c>
      <c r="H692" s="315"/>
      <c r="I692" s="330" t="str">
        <f t="shared" si="417"/>
        <v/>
      </c>
      <c r="J692" s="330">
        <f t="shared" si="409"/>
        <v>80</v>
      </c>
      <c r="K692" s="337" t="str">
        <f t="shared" si="418"/>
        <v/>
      </c>
      <c r="L692" s="325" t="str">
        <f t="shared" si="419"/>
        <v/>
      </c>
      <c r="M692" s="325" t="str">
        <f t="shared" si="420"/>
        <v/>
      </c>
      <c r="N692" s="330" t="str">
        <f t="shared" si="421"/>
        <v/>
      </c>
      <c r="O692" s="330" t="str">
        <f t="shared" si="422"/>
        <v/>
      </c>
      <c r="P692" s="334"/>
      <c r="Q692" s="330"/>
      <c r="R692" s="279" t="str">
        <f>IF(H692&gt;0, rate1(1,$L$52,$L$51,$L$54,L692,$L$53,$L$50,P692),"")</f>
        <v/>
      </c>
      <c r="S692" s="325"/>
      <c r="T692" s="325"/>
      <c r="U692" s="330"/>
      <c r="V692" s="338"/>
      <c r="W692" s="330"/>
      <c r="X692" s="330"/>
      <c r="Y692" s="330"/>
      <c r="Z692" s="110" t="str">
        <f>IF(H692&gt;0, rate1(1,$L$52,$L$51,$L$54,U692,$L$53,$L$50,Y692),"")</f>
        <v/>
      </c>
      <c r="AA692" s="338" t="str">
        <f t="shared" si="423"/>
        <v/>
      </c>
      <c r="AB692" s="338" t="str">
        <f t="shared" si="424"/>
        <v/>
      </c>
      <c r="AC692" s="330" t="str">
        <f t="shared" si="425"/>
        <v/>
      </c>
      <c r="AD692" s="330" t="str">
        <f t="shared" si="426"/>
        <v/>
      </c>
      <c r="AE692" s="330" t="str">
        <f t="shared" si="427"/>
        <v/>
      </c>
      <c r="AF692" s="330" t="str">
        <f t="shared" si="428"/>
        <v/>
      </c>
      <c r="AG692" s="330" t="str">
        <f t="shared" si="429"/>
        <v/>
      </c>
      <c r="AH692" s="330" t="str">
        <f t="shared" si="430"/>
        <v/>
      </c>
      <c r="AI692" s="330" t="str">
        <f t="shared" si="431"/>
        <v/>
      </c>
      <c r="AJ692" s="330" t="str">
        <f t="shared" si="432"/>
        <v/>
      </c>
      <c r="AK692" s="339" t="str">
        <f t="shared" si="433"/>
        <v/>
      </c>
      <c r="AL692" s="44" t="str">
        <f t="shared" si="411"/>
        <v/>
      </c>
    </row>
    <row r="693" spans="2:38" ht="15" x14ac:dyDescent="0.15">
      <c r="B693" s="330" t="str">
        <f t="shared" si="412"/>
        <v/>
      </c>
      <c r="C693" s="330" t="str">
        <f t="shared" si="413"/>
        <v/>
      </c>
      <c r="D693" s="330" t="str">
        <f t="shared" si="414"/>
        <v/>
      </c>
      <c r="E693" s="330" t="str">
        <f t="shared" si="410"/>
        <v xml:space="preserve"> </v>
      </c>
      <c r="F693" s="330" t="str">
        <f t="shared" si="415"/>
        <v/>
      </c>
      <c r="G693" s="330" t="str">
        <f t="shared" si="416"/>
        <v/>
      </c>
      <c r="H693" s="315"/>
      <c r="I693" s="330" t="str">
        <f t="shared" si="417"/>
        <v/>
      </c>
      <c r="J693" s="330">
        <f t="shared" si="409"/>
        <v>80</v>
      </c>
      <c r="K693" s="337" t="str">
        <f t="shared" si="418"/>
        <v/>
      </c>
      <c r="L693" s="325" t="str">
        <f t="shared" si="419"/>
        <v/>
      </c>
      <c r="M693" s="325" t="str">
        <f t="shared" si="420"/>
        <v/>
      </c>
      <c r="N693" s="330" t="str">
        <f t="shared" si="421"/>
        <v/>
      </c>
      <c r="O693" s="330" t="str">
        <f t="shared" si="422"/>
        <v/>
      </c>
      <c r="P693" s="334"/>
      <c r="Q693" s="330"/>
      <c r="R693" s="279" t="str">
        <f>IF(H693&gt;0, rate1(1,$L$52,$L$51,$L$54,L693,$L$53,$L$50,P693),"")</f>
        <v/>
      </c>
      <c r="S693" s="325"/>
      <c r="T693" s="325"/>
      <c r="U693" s="330"/>
      <c r="V693" s="338"/>
      <c r="W693" s="330"/>
      <c r="X693" s="330"/>
      <c r="Y693" s="330"/>
      <c r="Z693" s="110" t="str">
        <f>IF(H693&gt;0, rate1(1,$L$52,$L$51,$L$54,U693,$L$53,$L$50,Y693),"")</f>
        <v/>
      </c>
      <c r="AA693" s="338" t="str">
        <f t="shared" si="423"/>
        <v/>
      </c>
      <c r="AB693" s="338" t="str">
        <f t="shared" si="424"/>
        <v/>
      </c>
      <c r="AC693" s="330" t="str">
        <f t="shared" si="425"/>
        <v/>
      </c>
      <c r="AD693" s="330" t="str">
        <f t="shared" si="426"/>
        <v/>
      </c>
      <c r="AE693" s="330" t="str">
        <f t="shared" si="427"/>
        <v/>
      </c>
      <c r="AF693" s="330" t="str">
        <f t="shared" si="428"/>
        <v/>
      </c>
      <c r="AG693" s="330" t="str">
        <f t="shared" si="429"/>
        <v/>
      </c>
      <c r="AH693" s="330" t="str">
        <f t="shared" si="430"/>
        <v/>
      </c>
      <c r="AI693" s="330" t="str">
        <f t="shared" si="431"/>
        <v/>
      </c>
      <c r="AJ693" s="330" t="str">
        <f t="shared" si="432"/>
        <v/>
      </c>
      <c r="AK693" s="339" t="str">
        <f t="shared" si="433"/>
        <v/>
      </c>
      <c r="AL693" s="44" t="str">
        <f t="shared" si="411"/>
        <v/>
      </c>
    </row>
    <row r="694" spans="2:38" ht="15" x14ac:dyDescent="0.15">
      <c r="B694" s="330" t="str">
        <f t="shared" si="412"/>
        <v/>
      </c>
      <c r="C694" s="330" t="str">
        <f t="shared" si="413"/>
        <v/>
      </c>
      <c r="D694" s="330" t="str">
        <f t="shared" si="414"/>
        <v/>
      </c>
      <c r="E694" s="330" t="str">
        <f t="shared" si="410"/>
        <v xml:space="preserve"> </v>
      </c>
      <c r="F694" s="330" t="str">
        <f t="shared" si="415"/>
        <v/>
      </c>
      <c r="G694" s="330" t="str">
        <f t="shared" si="416"/>
        <v/>
      </c>
      <c r="H694" s="315"/>
      <c r="I694" s="330" t="str">
        <f t="shared" si="417"/>
        <v/>
      </c>
      <c r="J694" s="330">
        <f t="shared" si="409"/>
        <v>80</v>
      </c>
      <c r="K694" s="337" t="str">
        <f t="shared" si="418"/>
        <v/>
      </c>
      <c r="L694" s="325" t="str">
        <f t="shared" si="419"/>
        <v/>
      </c>
      <c r="M694" s="325" t="str">
        <f t="shared" si="420"/>
        <v/>
      </c>
      <c r="N694" s="330" t="str">
        <f t="shared" si="421"/>
        <v/>
      </c>
      <c r="O694" s="330" t="str">
        <f t="shared" si="422"/>
        <v/>
      </c>
      <c r="P694" s="334"/>
      <c r="Q694" s="330"/>
      <c r="R694" s="279" t="str">
        <f>IF(H694&gt;0, rate1(1,$L$52,$L$51,$L$54,L694,$L$53,$L$50,P694),"")</f>
        <v/>
      </c>
      <c r="S694" s="325"/>
      <c r="T694" s="325"/>
      <c r="U694" s="330"/>
      <c r="V694" s="338"/>
      <c r="W694" s="330"/>
      <c r="X694" s="330"/>
      <c r="Y694" s="330"/>
      <c r="Z694" s="110" t="str">
        <f>IF(H694&gt;0, rate1(1,$L$52,$L$51,$L$54,U694,$L$53,$L$50,Y694),"")</f>
        <v/>
      </c>
      <c r="AA694" s="338" t="str">
        <f t="shared" si="423"/>
        <v/>
      </c>
      <c r="AB694" s="338" t="str">
        <f t="shared" si="424"/>
        <v/>
      </c>
      <c r="AC694" s="330" t="str">
        <f t="shared" si="425"/>
        <v/>
      </c>
      <c r="AD694" s="330" t="str">
        <f t="shared" si="426"/>
        <v/>
      </c>
      <c r="AE694" s="330" t="str">
        <f t="shared" si="427"/>
        <v/>
      </c>
      <c r="AF694" s="330" t="str">
        <f t="shared" si="428"/>
        <v/>
      </c>
      <c r="AG694" s="330" t="str">
        <f t="shared" si="429"/>
        <v/>
      </c>
      <c r="AH694" s="330" t="str">
        <f t="shared" si="430"/>
        <v/>
      </c>
      <c r="AI694" s="330" t="str">
        <f t="shared" si="431"/>
        <v/>
      </c>
      <c r="AJ694" s="330" t="str">
        <f t="shared" si="432"/>
        <v/>
      </c>
      <c r="AK694" s="339" t="str">
        <f t="shared" si="433"/>
        <v/>
      </c>
      <c r="AL694" s="44" t="str">
        <f t="shared" si="411"/>
        <v/>
      </c>
    </row>
    <row r="695" spans="2:38" ht="15" x14ac:dyDescent="0.15">
      <c r="B695" s="330" t="str">
        <f t="shared" si="412"/>
        <v/>
      </c>
      <c r="C695" s="330" t="str">
        <f t="shared" si="413"/>
        <v/>
      </c>
      <c r="D695" s="330" t="str">
        <f t="shared" si="414"/>
        <v/>
      </c>
      <c r="E695" s="330" t="str">
        <f t="shared" si="410"/>
        <v xml:space="preserve"> </v>
      </c>
      <c r="F695" s="330" t="str">
        <f t="shared" si="415"/>
        <v/>
      </c>
      <c r="G695" s="330" t="str">
        <f t="shared" si="416"/>
        <v/>
      </c>
      <c r="H695" s="315"/>
      <c r="I695" s="330" t="str">
        <f t="shared" si="417"/>
        <v/>
      </c>
      <c r="J695" s="330">
        <f t="shared" si="409"/>
        <v>80</v>
      </c>
      <c r="K695" s="337" t="str">
        <f t="shared" si="418"/>
        <v/>
      </c>
      <c r="L695" s="325" t="str">
        <f t="shared" si="419"/>
        <v/>
      </c>
      <c r="M695" s="325" t="str">
        <f t="shared" si="420"/>
        <v/>
      </c>
      <c r="N695" s="330" t="str">
        <f t="shared" si="421"/>
        <v/>
      </c>
      <c r="O695" s="330" t="str">
        <f t="shared" si="422"/>
        <v/>
      </c>
      <c r="P695" s="334"/>
      <c r="Q695" s="330"/>
      <c r="R695" s="279" t="str">
        <f>IF(H695&gt;0, rate1(1,$L$52,$L$51,$L$54,L695,$L$53,$L$50,P695),"")</f>
        <v/>
      </c>
      <c r="S695" s="325"/>
      <c r="T695" s="325"/>
      <c r="U695" s="330"/>
      <c r="V695" s="338"/>
      <c r="W695" s="330"/>
      <c r="X695" s="330"/>
      <c r="Y695" s="330"/>
      <c r="Z695" s="110" t="str">
        <f>IF(H695&gt;0, rate1(1,$L$52,$L$51,$L$54,U695,$L$53,$L$50,Y695),"")</f>
        <v/>
      </c>
      <c r="AA695" s="338" t="str">
        <f t="shared" si="423"/>
        <v/>
      </c>
      <c r="AB695" s="338" t="str">
        <f t="shared" si="424"/>
        <v/>
      </c>
      <c r="AC695" s="330" t="str">
        <f t="shared" si="425"/>
        <v/>
      </c>
      <c r="AD695" s="330" t="str">
        <f t="shared" si="426"/>
        <v/>
      </c>
      <c r="AE695" s="330" t="str">
        <f t="shared" si="427"/>
        <v/>
      </c>
      <c r="AF695" s="330" t="str">
        <f t="shared" si="428"/>
        <v/>
      </c>
      <c r="AG695" s="330" t="str">
        <f t="shared" si="429"/>
        <v/>
      </c>
      <c r="AH695" s="330" t="str">
        <f t="shared" si="430"/>
        <v/>
      </c>
      <c r="AI695" s="330" t="str">
        <f t="shared" si="431"/>
        <v/>
      </c>
      <c r="AJ695" s="330" t="str">
        <f t="shared" si="432"/>
        <v/>
      </c>
      <c r="AK695" s="339" t="str">
        <f t="shared" si="433"/>
        <v/>
      </c>
      <c r="AL695" s="44" t="str">
        <f t="shared" si="411"/>
        <v/>
      </c>
    </row>
    <row r="696" spans="2:38" ht="15" x14ac:dyDescent="0.15">
      <c r="B696" s="330" t="str">
        <f t="shared" si="412"/>
        <v/>
      </c>
      <c r="C696" s="330" t="str">
        <f t="shared" si="413"/>
        <v/>
      </c>
      <c r="D696" s="330" t="str">
        <f t="shared" si="414"/>
        <v/>
      </c>
      <c r="E696" s="330" t="str">
        <f t="shared" si="410"/>
        <v xml:space="preserve"> </v>
      </c>
      <c r="F696" s="330" t="str">
        <f t="shared" si="415"/>
        <v/>
      </c>
      <c r="G696" s="330" t="str">
        <f t="shared" si="416"/>
        <v/>
      </c>
      <c r="H696" s="315"/>
      <c r="I696" s="330" t="str">
        <f t="shared" si="417"/>
        <v/>
      </c>
      <c r="J696" s="330">
        <f t="shared" si="409"/>
        <v>80</v>
      </c>
      <c r="K696" s="337" t="str">
        <f t="shared" si="418"/>
        <v/>
      </c>
      <c r="L696" s="325" t="str">
        <f t="shared" si="419"/>
        <v/>
      </c>
      <c r="M696" s="325" t="str">
        <f t="shared" si="420"/>
        <v/>
      </c>
      <c r="N696" s="330" t="str">
        <f t="shared" si="421"/>
        <v/>
      </c>
      <c r="O696" s="330" t="str">
        <f t="shared" si="422"/>
        <v/>
      </c>
      <c r="P696" s="334"/>
      <c r="Q696" s="330"/>
      <c r="R696" s="279" t="str">
        <f>IF(H696&gt;0, rate1(1,$L$52,$L$51,$L$54,L696,$L$53,$L$50,P696),"")</f>
        <v/>
      </c>
      <c r="S696" s="325"/>
      <c r="T696" s="325"/>
      <c r="U696" s="330"/>
      <c r="V696" s="338"/>
      <c r="W696" s="330"/>
      <c r="X696" s="330"/>
      <c r="Y696" s="330"/>
      <c r="Z696" s="110" t="str">
        <f>IF(H696&gt;0, rate1(1,$L$52,$L$51,$L$54,U696,$L$53,$L$50,Y696),"")</f>
        <v/>
      </c>
      <c r="AA696" s="338" t="str">
        <f t="shared" si="423"/>
        <v/>
      </c>
      <c r="AB696" s="338" t="str">
        <f t="shared" si="424"/>
        <v/>
      </c>
      <c r="AC696" s="330" t="str">
        <f t="shared" si="425"/>
        <v/>
      </c>
      <c r="AD696" s="330" t="str">
        <f t="shared" si="426"/>
        <v/>
      </c>
      <c r="AE696" s="330" t="str">
        <f t="shared" si="427"/>
        <v/>
      </c>
      <c r="AF696" s="330" t="str">
        <f t="shared" si="428"/>
        <v/>
      </c>
      <c r="AG696" s="330" t="str">
        <f t="shared" si="429"/>
        <v/>
      </c>
      <c r="AH696" s="330" t="str">
        <f t="shared" si="430"/>
        <v/>
      </c>
      <c r="AI696" s="330" t="str">
        <f t="shared" si="431"/>
        <v/>
      </c>
      <c r="AJ696" s="330" t="str">
        <f t="shared" si="432"/>
        <v/>
      </c>
      <c r="AK696" s="339" t="str">
        <f t="shared" si="433"/>
        <v/>
      </c>
      <c r="AL696" s="44" t="str">
        <f t="shared" si="411"/>
        <v/>
      </c>
    </row>
    <row r="697" spans="2:38" ht="15" x14ac:dyDescent="0.15">
      <c r="B697" s="330" t="str">
        <f t="shared" si="412"/>
        <v/>
      </c>
      <c r="C697" s="330" t="str">
        <f t="shared" si="413"/>
        <v/>
      </c>
      <c r="D697" s="330" t="str">
        <f t="shared" si="414"/>
        <v/>
      </c>
      <c r="E697" s="330" t="str">
        <f t="shared" si="410"/>
        <v xml:space="preserve"> </v>
      </c>
      <c r="F697" s="330" t="str">
        <f t="shared" si="415"/>
        <v/>
      </c>
      <c r="G697" s="330" t="str">
        <f t="shared" si="416"/>
        <v/>
      </c>
      <c r="H697" s="315"/>
      <c r="I697" s="330" t="str">
        <f t="shared" si="417"/>
        <v/>
      </c>
      <c r="J697" s="330">
        <f t="shared" si="409"/>
        <v>80</v>
      </c>
      <c r="K697" s="337" t="str">
        <f t="shared" si="418"/>
        <v/>
      </c>
      <c r="L697" s="325" t="str">
        <f t="shared" si="419"/>
        <v/>
      </c>
      <c r="M697" s="325" t="str">
        <f t="shared" si="420"/>
        <v/>
      </c>
      <c r="N697" s="330" t="str">
        <f t="shared" si="421"/>
        <v/>
      </c>
      <c r="O697" s="330" t="str">
        <f t="shared" si="422"/>
        <v/>
      </c>
      <c r="P697" s="334"/>
      <c r="Q697" s="330"/>
      <c r="R697" s="279" t="str">
        <f>IF(H697&gt;0, rate1(1,$L$52,$L$51,$L$54,L697,$L$53,$L$50,P697),"")</f>
        <v/>
      </c>
      <c r="S697" s="325"/>
      <c r="T697" s="325"/>
      <c r="U697" s="330"/>
      <c r="V697" s="338"/>
      <c r="W697" s="330"/>
      <c r="X697" s="330"/>
      <c r="Y697" s="330"/>
      <c r="Z697" s="110" t="str">
        <f>IF(H697&gt;0, rate1(1,$L$52,$L$51,$L$54,U697,$L$53,$L$50,Y697),"")</f>
        <v/>
      </c>
      <c r="AA697" s="338" t="str">
        <f t="shared" si="423"/>
        <v/>
      </c>
      <c r="AB697" s="338" t="str">
        <f t="shared" si="424"/>
        <v/>
      </c>
      <c r="AC697" s="330" t="str">
        <f t="shared" si="425"/>
        <v/>
      </c>
      <c r="AD697" s="330" t="str">
        <f t="shared" si="426"/>
        <v/>
      </c>
      <c r="AE697" s="330" t="str">
        <f t="shared" si="427"/>
        <v/>
      </c>
      <c r="AF697" s="330" t="str">
        <f t="shared" si="428"/>
        <v/>
      </c>
      <c r="AG697" s="330" t="str">
        <f t="shared" si="429"/>
        <v/>
      </c>
      <c r="AH697" s="330" t="str">
        <f t="shared" si="430"/>
        <v/>
      </c>
      <c r="AI697" s="330" t="str">
        <f t="shared" si="431"/>
        <v/>
      </c>
      <c r="AJ697" s="330" t="str">
        <f t="shared" si="432"/>
        <v/>
      </c>
      <c r="AK697" s="339" t="str">
        <f t="shared" si="433"/>
        <v/>
      </c>
      <c r="AL697" s="44" t="str">
        <f t="shared" si="411"/>
        <v/>
      </c>
    </row>
    <row r="698" spans="2:38" ht="15" x14ac:dyDescent="0.15">
      <c r="B698" s="330" t="str">
        <f t="shared" si="412"/>
        <v/>
      </c>
      <c r="C698" s="330" t="str">
        <f t="shared" si="413"/>
        <v/>
      </c>
      <c r="D698" s="330" t="str">
        <f t="shared" si="414"/>
        <v/>
      </c>
      <c r="E698" s="330" t="str">
        <f t="shared" si="410"/>
        <v xml:space="preserve"> </v>
      </c>
      <c r="F698" s="330" t="str">
        <f t="shared" si="415"/>
        <v/>
      </c>
      <c r="G698" s="330" t="str">
        <f t="shared" si="416"/>
        <v/>
      </c>
      <c r="H698" s="315"/>
      <c r="I698" s="330" t="str">
        <f t="shared" si="417"/>
        <v/>
      </c>
      <c r="J698" s="330">
        <f t="shared" si="409"/>
        <v>80</v>
      </c>
      <c r="K698" s="337" t="str">
        <f t="shared" si="418"/>
        <v/>
      </c>
      <c r="L698" s="325" t="str">
        <f t="shared" si="419"/>
        <v/>
      </c>
      <c r="M698" s="325" t="str">
        <f t="shared" si="420"/>
        <v/>
      </c>
      <c r="N698" s="330" t="str">
        <f t="shared" si="421"/>
        <v/>
      </c>
      <c r="O698" s="330" t="str">
        <f t="shared" si="422"/>
        <v/>
      </c>
      <c r="P698" s="334"/>
      <c r="Q698" s="330"/>
      <c r="R698" s="279" t="str">
        <f>IF(H698&gt;0, rate1(1,$L$52,$L$51,$L$54,L698,$L$53,$L$50,P698),"")</f>
        <v/>
      </c>
      <c r="S698" s="325"/>
      <c r="T698" s="325"/>
      <c r="U698" s="330"/>
      <c r="V698" s="338"/>
      <c r="W698" s="330"/>
      <c r="X698" s="330"/>
      <c r="Y698" s="330"/>
      <c r="Z698" s="110" t="str">
        <f>IF(H698&gt;0, rate1(1,$L$52,$L$51,$L$54,U698,$L$53,$L$50,Y698),"")</f>
        <v/>
      </c>
      <c r="AA698" s="338" t="str">
        <f t="shared" si="423"/>
        <v/>
      </c>
      <c r="AB698" s="338" t="str">
        <f t="shared" si="424"/>
        <v/>
      </c>
      <c r="AC698" s="330" t="str">
        <f t="shared" si="425"/>
        <v/>
      </c>
      <c r="AD698" s="330" t="str">
        <f t="shared" si="426"/>
        <v/>
      </c>
      <c r="AE698" s="330" t="str">
        <f t="shared" si="427"/>
        <v/>
      </c>
      <c r="AF698" s="330" t="str">
        <f t="shared" si="428"/>
        <v/>
      </c>
      <c r="AG698" s="330" t="str">
        <f t="shared" si="429"/>
        <v/>
      </c>
      <c r="AH698" s="330" t="str">
        <f t="shared" si="430"/>
        <v/>
      </c>
      <c r="AI698" s="330" t="str">
        <f t="shared" si="431"/>
        <v/>
      </c>
      <c r="AJ698" s="330" t="str">
        <f t="shared" si="432"/>
        <v/>
      </c>
      <c r="AK698" s="339" t="str">
        <f t="shared" si="433"/>
        <v/>
      </c>
      <c r="AL698" s="44" t="str">
        <f t="shared" si="411"/>
        <v/>
      </c>
    </row>
    <row r="699" spans="2:38" ht="15" x14ac:dyDescent="0.15">
      <c r="B699" s="330" t="str">
        <f t="shared" si="412"/>
        <v/>
      </c>
      <c r="C699" s="330" t="str">
        <f t="shared" si="413"/>
        <v/>
      </c>
      <c r="D699" s="330" t="str">
        <f t="shared" si="414"/>
        <v/>
      </c>
      <c r="E699" s="330" t="str">
        <f t="shared" si="410"/>
        <v xml:space="preserve"> </v>
      </c>
      <c r="F699" s="330" t="str">
        <f t="shared" si="415"/>
        <v/>
      </c>
      <c r="G699" s="330" t="str">
        <f t="shared" si="416"/>
        <v/>
      </c>
      <c r="H699" s="315"/>
      <c r="I699" s="330" t="str">
        <f t="shared" si="417"/>
        <v/>
      </c>
      <c r="J699" s="330">
        <f t="shared" si="409"/>
        <v>80</v>
      </c>
      <c r="K699" s="337" t="str">
        <f t="shared" si="418"/>
        <v/>
      </c>
      <c r="L699" s="325" t="str">
        <f t="shared" si="419"/>
        <v/>
      </c>
      <c r="M699" s="325" t="str">
        <f t="shared" si="420"/>
        <v/>
      </c>
      <c r="N699" s="330" t="str">
        <f t="shared" si="421"/>
        <v/>
      </c>
      <c r="O699" s="330" t="str">
        <f t="shared" si="422"/>
        <v/>
      </c>
      <c r="P699" s="334"/>
      <c r="Q699" s="330"/>
      <c r="R699" s="279" t="str">
        <f>IF(H699&gt;0, rate1(1,$L$52,$L$51,$L$54,L699,$L$53,$L$50,P699),"")</f>
        <v/>
      </c>
      <c r="S699" s="325"/>
      <c r="T699" s="325"/>
      <c r="U699" s="330"/>
      <c r="V699" s="338"/>
      <c r="W699" s="330"/>
      <c r="X699" s="330"/>
      <c r="Y699" s="330"/>
      <c r="Z699" s="110" t="str">
        <f>IF(H699&gt;0, rate1(1,$L$52,$L$51,$L$54,U699,$L$53,$L$50,Y699),"")</f>
        <v/>
      </c>
      <c r="AA699" s="338" t="str">
        <f t="shared" si="423"/>
        <v/>
      </c>
      <c r="AB699" s="338" t="str">
        <f t="shared" si="424"/>
        <v/>
      </c>
      <c r="AC699" s="330" t="str">
        <f t="shared" si="425"/>
        <v/>
      </c>
      <c r="AD699" s="330" t="str">
        <f t="shared" si="426"/>
        <v/>
      </c>
      <c r="AE699" s="330" t="str">
        <f t="shared" si="427"/>
        <v/>
      </c>
      <c r="AF699" s="330" t="str">
        <f t="shared" si="428"/>
        <v/>
      </c>
      <c r="AG699" s="330" t="str">
        <f t="shared" si="429"/>
        <v/>
      </c>
      <c r="AH699" s="330" t="str">
        <f t="shared" si="430"/>
        <v/>
      </c>
      <c r="AI699" s="330" t="str">
        <f t="shared" si="431"/>
        <v/>
      </c>
      <c r="AJ699" s="330" t="str">
        <f t="shared" si="432"/>
        <v/>
      </c>
      <c r="AK699" s="339" t="str">
        <f t="shared" si="433"/>
        <v/>
      </c>
      <c r="AL699" s="44" t="str">
        <f t="shared" si="411"/>
        <v/>
      </c>
    </row>
    <row r="700" spans="2:38" ht="15" x14ac:dyDescent="0.15">
      <c r="B700" s="330" t="str">
        <f t="shared" si="412"/>
        <v/>
      </c>
      <c r="C700" s="330" t="str">
        <f t="shared" si="413"/>
        <v/>
      </c>
      <c r="D700" s="330" t="str">
        <f t="shared" si="414"/>
        <v/>
      </c>
      <c r="E700" s="330" t="str">
        <f t="shared" si="410"/>
        <v xml:space="preserve"> </v>
      </c>
      <c r="F700" s="330" t="str">
        <f t="shared" si="415"/>
        <v/>
      </c>
      <c r="G700" s="330" t="str">
        <f t="shared" si="416"/>
        <v/>
      </c>
      <c r="H700" s="315"/>
      <c r="I700" s="330" t="str">
        <f t="shared" si="417"/>
        <v/>
      </c>
      <c r="J700" s="330">
        <f t="shared" si="409"/>
        <v>80</v>
      </c>
      <c r="K700" s="337" t="str">
        <f t="shared" si="418"/>
        <v/>
      </c>
      <c r="L700" s="325" t="str">
        <f t="shared" si="419"/>
        <v/>
      </c>
      <c r="M700" s="325" t="str">
        <f t="shared" si="420"/>
        <v/>
      </c>
      <c r="N700" s="330" t="str">
        <f t="shared" si="421"/>
        <v/>
      </c>
      <c r="O700" s="330" t="str">
        <f t="shared" si="422"/>
        <v/>
      </c>
      <c r="P700" s="334"/>
      <c r="Q700" s="330"/>
      <c r="R700" s="279" t="str">
        <f>IF(H700&gt;0, rate1(1,$L$52,$L$51,$L$54,L700,$L$53,$L$50,P700),"")</f>
        <v/>
      </c>
      <c r="S700" s="325"/>
      <c r="T700" s="325"/>
      <c r="U700" s="330"/>
      <c r="V700" s="338"/>
      <c r="W700" s="330"/>
      <c r="X700" s="330"/>
      <c r="Y700" s="330"/>
      <c r="Z700" s="110" t="str">
        <f>IF(H700&gt;0, rate1(1,$L$52,$L$51,$L$54,U700,$L$53,$L$50,Y700),"")</f>
        <v/>
      </c>
      <c r="AA700" s="338" t="str">
        <f t="shared" si="423"/>
        <v/>
      </c>
      <c r="AB700" s="338" t="str">
        <f t="shared" si="424"/>
        <v/>
      </c>
      <c r="AC700" s="330" t="str">
        <f t="shared" si="425"/>
        <v/>
      </c>
      <c r="AD700" s="330" t="str">
        <f t="shared" si="426"/>
        <v/>
      </c>
      <c r="AE700" s="330" t="str">
        <f t="shared" si="427"/>
        <v/>
      </c>
      <c r="AF700" s="330" t="str">
        <f t="shared" si="428"/>
        <v/>
      </c>
      <c r="AG700" s="330" t="str">
        <f t="shared" si="429"/>
        <v/>
      </c>
      <c r="AH700" s="330" t="str">
        <f t="shared" si="430"/>
        <v/>
      </c>
      <c r="AI700" s="330" t="str">
        <f t="shared" si="431"/>
        <v/>
      </c>
      <c r="AJ700" s="330" t="str">
        <f t="shared" si="432"/>
        <v/>
      </c>
      <c r="AK700" s="339" t="str">
        <f t="shared" si="433"/>
        <v/>
      </c>
      <c r="AL700" s="44" t="str">
        <f t="shared" si="411"/>
        <v/>
      </c>
    </row>
    <row r="701" spans="2:38" ht="15" x14ac:dyDescent="0.15">
      <c r="B701" s="330" t="str">
        <f t="shared" si="412"/>
        <v/>
      </c>
      <c r="C701" s="330" t="str">
        <f t="shared" si="413"/>
        <v/>
      </c>
      <c r="D701" s="330" t="str">
        <f t="shared" si="414"/>
        <v/>
      </c>
      <c r="E701" s="330" t="str">
        <f t="shared" si="410"/>
        <v xml:space="preserve"> </v>
      </c>
      <c r="F701" s="330" t="str">
        <f t="shared" si="415"/>
        <v/>
      </c>
      <c r="G701" s="330" t="str">
        <f t="shared" si="416"/>
        <v/>
      </c>
      <c r="H701" s="315"/>
      <c r="I701" s="330" t="str">
        <f t="shared" si="417"/>
        <v/>
      </c>
      <c r="J701" s="330">
        <f t="shared" si="409"/>
        <v>80</v>
      </c>
      <c r="K701" s="337" t="str">
        <f t="shared" si="418"/>
        <v/>
      </c>
      <c r="L701" s="325" t="str">
        <f t="shared" si="419"/>
        <v/>
      </c>
      <c r="M701" s="325" t="str">
        <f t="shared" si="420"/>
        <v/>
      </c>
      <c r="N701" s="330" t="str">
        <f t="shared" si="421"/>
        <v/>
      </c>
      <c r="O701" s="330" t="str">
        <f t="shared" si="422"/>
        <v/>
      </c>
      <c r="P701" s="334"/>
      <c r="Q701" s="330"/>
      <c r="R701" s="279" t="str">
        <f>IF(H701&gt;0, rate1(1,$L$52,$L$51,$L$54,L701,$L$53,$L$50,P701),"")</f>
        <v/>
      </c>
      <c r="S701" s="325"/>
      <c r="T701" s="325"/>
      <c r="U701" s="330"/>
      <c r="V701" s="338"/>
      <c r="W701" s="330"/>
      <c r="X701" s="330"/>
      <c r="Y701" s="330"/>
      <c r="Z701" s="110" t="str">
        <f>IF(H701&gt;0, rate1(1,$L$52,$L$51,$L$54,U701,$L$53,$L$50,Y701),"")</f>
        <v/>
      </c>
      <c r="AA701" s="338" t="str">
        <f t="shared" si="423"/>
        <v/>
      </c>
      <c r="AB701" s="338" t="str">
        <f t="shared" si="424"/>
        <v/>
      </c>
      <c r="AC701" s="330" t="str">
        <f t="shared" si="425"/>
        <v/>
      </c>
      <c r="AD701" s="330" t="str">
        <f t="shared" si="426"/>
        <v/>
      </c>
      <c r="AE701" s="330" t="str">
        <f t="shared" si="427"/>
        <v/>
      </c>
      <c r="AF701" s="330" t="str">
        <f t="shared" si="428"/>
        <v/>
      </c>
      <c r="AG701" s="330" t="str">
        <f t="shared" si="429"/>
        <v/>
      </c>
      <c r="AH701" s="330" t="str">
        <f t="shared" si="430"/>
        <v/>
      </c>
      <c r="AI701" s="330" t="str">
        <f t="shared" si="431"/>
        <v/>
      </c>
      <c r="AJ701" s="330" t="str">
        <f t="shared" si="432"/>
        <v/>
      </c>
      <c r="AK701" s="339" t="str">
        <f t="shared" si="433"/>
        <v/>
      </c>
      <c r="AL701" s="44" t="str">
        <f t="shared" si="411"/>
        <v/>
      </c>
    </row>
    <row r="702" spans="2:38" ht="15" x14ac:dyDescent="0.15">
      <c r="B702" s="330" t="str">
        <f t="shared" si="412"/>
        <v/>
      </c>
      <c r="C702" s="330" t="str">
        <f t="shared" si="413"/>
        <v/>
      </c>
      <c r="D702" s="330" t="str">
        <f t="shared" si="414"/>
        <v/>
      </c>
      <c r="E702" s="330" t="str">
        <f t="shared" si="410"/>
        <v xml:space="preserve"> </v>
      </c>
      <c r="F702" s="330" t="str">
        <f t="shared" si="415"/>
        <v/>
      </c>
      <c r="G702" s="330" t="str">
        <f t="shared" si="416"/>
        <v/>
      </c>
      <c r="H702" s="315"/>
      <c r="I702" s="330" t="str">
        <f t="shared" si="417"/>
        <v/>
      </c>
      <c r="J702" s="330">
        <f t="shared" ref="J702:J765" si="434">$B$7</f>
        <v>80</v>
      </c>
      <c r="K702" s="337" t="str">
        <f t="shared" si="418"/>
        <v/>
      </c>
      <c r="L702" s="325" t="str">
        <f t="shared" si="419"/>
        <v/>
      </c>
      <c r="M702" s="325" t="str">
        <f t="shared" si="420"/>
        <v/>
      </c>
      <c r="N702" s="330" t="str">
        <f t="shared" si="421"/>
        <v/>
      </c>
      <c r="O702" s="330" t="str">
        <f t="shared" si="422"/>
        <v/>
      </c>
      <c r="P702" s="334"/>
      <c r="Q702" s="330"/>
      <c r="R702" s="279" t="str">
        <f>IF(H702&gt;0, rate1(1,$L$52,$L$51,$L$54,L702,$L$53,$L$50,P702),"")</f>
        <v/>
      </c>
      <c r="S702" s="325"/>
      <c r="T702" s="325"/>
      <c r="U702" s="330"/>
      <c r="V702" s="338"/>
      <c r="W702" s="330"/>
      <c r="X702" s="330"/>
      <c r="Y702" s="330"/>
      <c r="Z702" s="110" t="str">
        <f>IF(H702&gt;0, rate1(1,$L$52,$L$51,$L$54,U702,$L$53,$L$50,Y702),"")</f>
        <v/>
      </c>
      <c r="AA702" s="338" t="str">
        <f t="shared" si="423"/>
        <v/>
      </c>
      <c r="AB702" s="338" t="str">
        <f t="shared" si="424"/>
        <v/>
      </c>
      <c r="AC702" s="330" t="str">
        <f t="shared" si="425"/>
        <v/>
      </c>
      <c r="AD702" s="330" t="str">
        <f t="shared" si="426"/>
        <v/>
      </c>
      <c r="AE702" s="330" t="str">
        <f t="shared" si="427"/>
        <v/>
      </c>
      <c r="AF702" s="330" t="str">
        <f t="shared" si="428"/>
        <v/>
      </c>
      <c r="AG702" s="330" t="str">
        <f t="shared" si="429"/>
        <v/>
      </c>
      <c r="AH702" s="330" t="str">
        <f t="shared" si="430"/>
        <v/>
      </c>
      <c r="AI702" s="330" t="str">
        <f t="shared" si="431"/>
        <v/>
      </c>
      <c r="AJ702" s="330" t="str">
        <f t="shared" si="432"/>
        <v/>
      </c>
      <c r="AK702" s="339" t="str">
        <f t="shared" si="433"/>
        <v/>
      </c>
      <c r="AL702" s="44" t="str">
        <f t="shared" si="411"/>
        <v/>
      </c>
    </row>
    <row r="703" spans="2:38" ht="15" x14ac:dyDescent="0.15">
      <c r="B703" s="330" t="str">
        <f t="shared" si="412"/>
        <v/>
      </c>
      <c r="C703" s="330" t="str">
        <f t="shared" si="413"/>
        <v/>
      </c>
      <c r="D703" s="330" t="str">
        <f t="shared" si="414"/>
        <v/>
      </c>
      <c r="E703" s="330" t="str">
        <f t="shared" ref="E703:E766" si="435">IF(H703&gt;0,IF(AND(C703&lt;$B$6,C703&gt;$K$12),bb2wang($B$6,$K$12,C703,$H$8,$H$9,I703,$H$10,$H$11,$K$10,$K$11,$H$13),E702)," ")</f>
        <v xml:space="preserve"> </v>
      </c>
      <c r="F703" s="330" t="str">
        <f t="shared" si="415"/>
        <v/>
      </c>
      <c r="G703" s="330" t="str">
        <f t="shared" si="416"/>
        <v/>
      </c>
      <c r="H703" s="315"/>
      <c r="I703" s="330" t="str">
        <f t="shared" si="417"/>
        <v/>
      </c>
      <c r="J703" s="330">
        <f t="shared" si="434"/>
        <v>80</v>
      </c>
      <c r="K703" s="337" t="str">
        <f t="shared" si="418"/>
        <v/>
      </c>
      <c r="L703" s="325" t="str">
        <f t="shared" si="419"/>
        <v/>
      </c>
      <c r="M703" s="325" t="str">
        <f t="shared" si="420"/>
        <v/>
      </c>
      <c r="N703" s="330" t="str">
        <f t="shared" si="421"/>
        <v/>
      </c>
      <c r="O703" s="330" t="str">
        <f t="shared" si="422"/>
        <v/>
      </c>
      <c r="P703" s="334"/>
      <c r="Q703" s="330"/>
      <c r="R703" s="279" t="str">
        <f>IF(H703&gt;0, rate1(1,$L$52,$L$51,$L$54,L703,$L$53,$L$50,P703),"")</f>
        <v/>
      </c>
      <c r="S703" s="325"/>
      <c r="T703" s="325"/>
      <c r="U703" s="330"/>
      <c r="V703" s="338"/>
      <c r="W703" s="330"/>
      <c r="X703" s="330"/>
      <c r="Y703" s="330"/>
      <c r="Z703" s="110" t="str">
        <f>IF(H703&gt;0, rate1(1,$L$52,$L$51,$L$54,U703,$L$53,$L$50,Y703),"")</f>
        <v/>
      </c>
      <c r="AA703" s="338" t="str">
        <f t="shared" si="423"/>
        <v/>
      </c>
      <c r="AB703" s="338" t="str">
        <f t="shared" si="424"/>
        <v/>
      </c>
      <c r="AC703" s="330" t="str">
        <f t="shared" si="425"/>
        <v/>
      </c>
      <c r="AD703" s="330" t="str">
        <f t="shared" si="426"/>
        <v/>
      </c>
      <c r="AE703" s="330" t="str">
        <f t="shared" si="427"/>
        <v/>
      </c>
      <c r="AF703" s="330" t="str">
        <f t="shared" si="428"/>
        <v/>
      </c>
      <c r="AG703" s="330" t="str">
        <f t="shared" si="429"/>
        <v/>
      </c>
      <c r="AH703" s="330" t="str">
        <f t="shared" si="430"/>
        <v/>
      </c>
      <c r="AI703" s="330" t="str">
        <f t="shared" si="431"/>
        <v/>
      </c>
      <c r="AJ703" s="330" t="str">
        <f t="shared" si="432"/>
        <v/>
      </c>
      <c r="AK703" s="339" t="str">
        <f t="shared" si="433"/>
        <v/>
      </c>
      <c r="AL703" s="44" t="str">
        <f t="shared" si="411"/>
        <v/>
      </c>
    </row>
    <row r="704" spans="2:38" ht="15" x14ac:dyDescent="0.15">
      <c r="B704" s="330" t="str">
        <f t="shared" ref="B704:B767" si="436">IF(H704&gt;0, AF703,"")</f>
        <v/>
      </c>
      <c r="C704" s="330" t="str">
        <f t="shared" ref="C704:C767" si="437">IF(H704&gt;0, AG703,"")</f>
        <v/>
      </c>
      <c r="D704" s="330" t="str">
        <f t="shared" ref="D704:D767" si="438">IF(H704&gt;0, AH703,"")</f>
        <v/>
      </c>
      <c r="E704" s="330" t="str">
        <f t="shared" si="435"/>
        <v xml:space="preserve"> </v>
      </c>
      <c r="F704" s="330" t="str">
        <f t="shared" ref="F704:F767" si="439">IF(H704&gt;0, (E704+E703)/2,"")</f>
        <v/>
      </c>
      <c r="G704" s="330" t="str">
        <f t="shared" ref="G704:G767" si="440">IF(H704&gt;0, F704*$S$53*$C$55*(B704-C704+N704)^1.5,"")</f>
        <v/>
      </c>
      <c r="H704" s="315"/>
      <c r="I704" s="330" t="str">
        <f t="shared" ref="I704:I767" si="441">IF(H704&gt;0, (B704-C704)*B$19,"")</f>
        <v/>
      </c>
      <c r="J704" s="330">
        <f t="shared" si="434"/>
        <v>80</v>
      </c>
      <c r="K704" s="337" t="str">
        <f t="shared" ref="K704:K767" si="442">IF(H704&gt;0, IF((1-S703-0.015)&gt;0,1,-1),"")</f>
        <v/>
      </c>
      <c r="L704" s="325" t="str">
        <f t="shared" ref="L704:L767" si="443">IF(H704&gt;0, D704+K704*H704,"")</f>
        <v/>
      </c>
      <c r="M704" s="325" t="str">
        <f t="shared" ref="M704:M767" si="444">IF(H704&gt;0, (D704+L704)/2,"")</f>
        <v/>
      </c>
      <c r="N704" s="330" t="str">
        <f t="shared" ref="N704:N767" si="445">IF(H704&gt;0, 2*($P$53*M704/$S$52/$S$51)^2-(B704-C704)*2,"")</f>
        <v/>
      </c>
      <c r="O704" s="330" t="str">
        <f t="shared" ref="O704:O767" si="446">IF(H704&gt;0, wh(B704,$F$51,$F$52,$F$53),"")</f>
        <v/>
      </c>
      <c r="P704" s="334"/>
      <c r="Q704" s="330"/>
      <c r="R704" s="279" t="str">
        <f>IF(H704&gt;0, rate1(1,$L$52,$L$51,$L$54,L704,$L$53,$L$50,P704),"")</f>
        <v/>
      </c>
      <c r="S704" s="325"/>
      <c r="T704" s="325"/>
      <c r="U704" s="330"/>
      <c r="V704" s="338"/>
      <c r="W704" s="330"/>
      <c r="X704" s="330"/>
      <c r="Y704" s="330"/>
      <c r="Z704" s="110" t="str">
        <f>IF(H704&gt;0, rate1(1,$L$52,$L$51,$L$54,U704,$L$53,$L$50,Y704),"")</f>
        <v/>
      </c>
      <c r="AA704" s="338" t="str">
        <f t="shared" ref="AA704:AA767" si="447">IF(H704&gt;0, X704/O704/Z704,"")</f>
        <v/>
      </c>
      <c r="AB704" s="338" t="str">
        <f t="shared" ref="AB704:AB767" si="448">IF(H704&gt;0, W704/(1-AA704),"")</f>
        <v/>
      </c>
      <c r="AC704" s="330" t="str">
        <f t="shared" ref="AC704:AC767" si="449">IF(H704&gt;0, delta_z(N704,S704,H704,AE703,AB704),"")</f>
        <v/>
      </c>
      <c r="AD704" s="330" t="str">
        <f t="shared" ref="AD704:AD767" si="450">IF(H704&gt;0, H704/AC704*K704,"")</f>
        <v/>
      </c>
      <c r="AE704" s="330" t="str">
        <f t="shared" ref="AE704:AE767" si="451">IF(H704&gt;0, (AD704-AD703)/(AC704+AC703)*2,"")</f>
        <v/>
      </c>
      <c r="AF704" s="330" t="str">
        <f t="shared" ref="AF704:AF767" si="452">IF(H704&gt;0, B704-(AC704-N704),"")</f>
        <v/>
      </c>
      <c r="AG704" s="330" t="str">
        <f t="shared" ref="AG704:AG767" si="453">IF(H704&gt;0, C704-AC704,"")</f>
        <v/>
      </c>
      <c r="AH704" s="330" t="str">
        <f t="shared" ref="AH704:AH767" si="454">IF(H704&gt;0, $S$54*$S$53*$C$55*SQRT(AF704-AG704),"")</f>
        <v/>
      </c>
      <c r="AI704" s="330" t="str">
        <f t="shared" ref="AI704:AI767" si="455">IF(H704&gt;0, AC704/R704*1000000,"")</f>
        <v/>
      </c>
      <c r="AJ704" s="330" t="str">
        <f t="shared" ref="AJ704:AJ767" si="456">IF(H704&gt;0, AJ703+AI704/3600,"")</f>
        <v/>
      </c>
      <c r="AK704" s="339" t="str">
        <f t="shared" ref="AK704:AK767" si="457">IF(H704&gt;0, AK703+AI703*G703/1000000,"")</f>
        <v/>
      </c>
      <c r="AL704" s="44" t="str">
        <f t="shared" ref="AL704:AL767" si="458">IF(H704&gt;0, AL703+AI703*J703/1000000,"")</f>
        <v/>
      </c>
    </row>
    <row r="705" spans="2:38" ht="15" x14ac:dyDescent="0.15">
      <c r="B705" s="330" t="str">
        <f t="shared" si="436"/>
        <v/>
      </c>
      <c r="C705" s="330" t="str">
        <f t="shared" si="437"/>
        <v/>
      </c>
      <c r="D705" s="330" t="str">
        <f t="shared" si="438"/>
        <v/>
      </c>
      <c r="E705" s="330" t="str">
        <f t="shared" si="435"/>
        <v xml:space="preserve"> </v>
      </c>
      <c r="F705" s="330" t="str">
        <f t="shared" si="439"/>
        <v/>
      </c>
      <c r="G705" s="330" t="str">
        <f t="shared" si="440"/>
        <v/>
      </c>
      <c r="H705" s="315"/>
      <c r="I705" s="330" t="str">
        <f t="shared" si="441"/>
        <v/>
      </c>
      <c r="J705" s="330">
        <f t="shared" si="434"/>
        <v>80</v>
      </c>
      <c r="K705" s="337" t="str">
        <f t="shared" si="442"/>
        <v/>
      </c>
      <c r="L705" s="325" t="str">
        <f t="shared" si="443"/>
        <v/>
      </c>
      <c r="M705" s="325" t="str">
        <f t="shared" si="444"/>
        <v/>
      </c>
      <c r="N705" s="330" t="str">
        <f t="shared" si="445"/>
        <v/>
      </c>
      <c r="O705" s="330" t="str">
        <f t="shared" si="446"/>
        <v/>
      </c>
      <c r="P705" s="334"/>
      <c r="Q705" s="330"/>
      <c r="R705" s="279" t="str">
        <f>IF(H705&gt;0, rate1(1,$L$52,$L$51,$L$54,L705,$L$53,$L$50,P705),"")</f>
        <v/>
      </c>
      <c r="S705" s="325"/>
      <c r="T705" s="325"/>
      <c r="U705" s="330"/>
      <c r="V705" s="338"/>
      <c r="W705" s="330"/>
      <c r="X705" s="330"/>
      <c r="Y705" s="330"/>
      <c r="Z705" s="110" t="str">
        <f>IF(H705&gt;0, rate1(1,$L$52,$L$51,$L$54,U705,$L$53,$L$50,Y705),"")</f>
        <v/>
      </c>
      <c r="AA705" s="338" t="str">
        <f t="shared" si="447"/>
        <v/>
      </c>
      <c r="AB705" s="338" t="str">
        <f t="shared" si="448"/>
        <v/>
      </c>
      <c r="AC705" s="330" t="str">
        <f t="shared" si="449"/>
        <v/>
      </c>
      <c r="AD705" s="330" t="str">
        <f t="shared" si="450"/>
        <v/>
      </c>
      <c r="AE705" s="330" t="str">
        <f t="shared" si="451"/>
        <v/>
      </c>
      <c r="AF705" s="330" t="str">
        <f t="shared" si="452"/>
        <v/>
      </c>
      <c r="AG705" s="330" t="str">
        <f t="shared" si="453"/>
        <v/>
      </c>
      <c r="AH705" s="330" t="str">
        <f t="shared" si="454"/>
        <v/>
      </c>
      <c r="AI705" s="330" t="str">
        <f t="shared" si="455"/>
        <v/>
      </c>
      <c r="AJ705" s="330" t="str">
        <f t="shared" si="456"/>
        <v/>
      </c>
      <c r="AK705" s="339" t="str">
        <f t="shared" si="457"/>
        <v/>
      </c>
      <c r="AL705" s="44" t="str">
        <f t="shared" si="458"/>
        <v/>
      </c>
    </row>
    <row r="706" spans="2:38" ht="15" x14ac:dyDescent="0.15">
      <c r="B706" s="330" t="str">
        <f t="shared" si="436"/>
        <v/>
      </c>
      <c r="C706" s="330" t="str">
        <f t="shared" si="437"/>
        <v/>
      </c>
      <c r="D706" s="330" t="str">
        <f t="shared" si="438"/>
        <v/>
      </c>
      <c r="E706" s="330" t="str">
        <f t="shared" si="435"/>
        <v xml:space="preserve"> </v>
      </c>
      <c r="F706" s="330" t="str">
        <f t="shared" si="439"/>
        <v/>
      </c>
      <c r="G706" s="330" t="str">
        <f t="shared" si="440"/>
        <v/>
      </c>
      <c r="H706" s="315"/>
      <c r="I706" s="330" t="str">
        <f t="shared" si="441"/>
        <v/>
      </c>
      <c r="J706" s="330">
        <f t="shared" si="434"/>
        <v>80</v>
      </c>
      <c r="K706" s="337" t="str">
        <f t="shared" si="442"/>
        <v/>
      </c>
      <c r="L706" s="325" t="str">
        <f t="shared" si="443"/>
        <v/>
      </c>
      <c r="M706" s="325" t="str">
        <f t="shared" si="444"/>
        <v/>
      </c>
      <c r="N706" s="330" t="str">
        <f t="shared" si="445"/>
        <v/>
      </c>
      <c r="O706" s="330" t="str">
        <f t="shared" si="446"/>
        <v/>
      </c>
      <c r="P706" s="334"/>
      <c r="Q706" s="330"/>
      <c r="R706" s="279" t="str">
        <f>IF(H706&gt;0, rate1(1,$L$52,$L$51,$L$54,L706,$L$53,$L$50,P706),"")</f>
        <v/>
      </c>
      <c r="S706" s="325"/>
      <c r="T706" s="325"/>
      <c r="U706" s="330"/>
      <c r="V706" s="338"/>
      <c r="W706" s="330"/>
      <c r="X706" s="330"/>
      <c r="Y706" s="330"/>
      <c r="Z706" s="110" t="str">
        <f>IF(H706&gt;0, rate1(1,$L$52,$L$51,$L$54,U706,$L$53,$L$50,Y706),"")</f>
        <v/>
      </c>
      <c r="AA706" s="338" t="str">
        <f t="shared" si="447"/>
        <v/>
      </c>
      <c r="AB706" s="338" t="str">
        <f t="shared" si="448"/>
        <v/>
      </c>
      <c r="AC706" s="330" t="str">
        <f t="shared" si="449"/>
        <v/>
      </c>
      <c r="AD706" s="330" t="str">
        <f t="shared" si="450"/>
        <v/>
      </c>
      <c r="AE706" s="330" t="str">
        <f t="shared" si="451"/>
        <v/>
      </c>
      <c r="AF706" s="330" t="str">
        <f t="shared" si="452"/>
        <v/>
      </c>
      <c r="AG706" s="330" t="str">
        <f t="shared" si="453"/>
        <v/>
      </c>
      <c r="AH706" s="330" t="str">
        <f t="shared" si="454"/>
        <v/>
      </c>
      <c r="AI706" s="330" t="str">
        <f t="shared" si="455"/>
        <v/>
      </c>
      <c r="AJ706" s="330" t="str">
        <f t="shared" si="456"/>
        <v/>
      </c>
      <c r="AK706" s="339" t="str">
        <f t="shared" si="457"/>
        <v/>
      </c>
      <c r="AL706" s="44" t="str">
        <f t="shared" si="458"/>
        <v/>
      </c>
    </row>
    <row r="707" spans="2:38" ht="15" x14ac:dyDescent="0.15">
      <c r="B707" s="330" t="str">
        <f t="shared" si="436"/>
        <v/>
      </c>
      <c r="C707" s="330" t="str">
        <f t="shared" si="437"/>
        <v/>
      </c>
      <c r="D707" s="330" t="str">
        <f t="shared" si="438"/>
        <v/>
      </c>
      <c r="E707" s="330" t="str">
        <f t="shared" si="435"/>
        <v xml:space="preserve"> </v>
      </c>
      <c r="F707" s="330" t="str">
        <f t="shared" si="439"/>
        <v/>
      </c>
      <c r="G707" s="330" t="str">
        <f t="shared" si="440"/>
        <v/>
      </c>
      <c r="H707" s="315"/>
      <c r="I707" s="330" t="str">
        <f t="shared" si="441"/>
        <v/>
      </c>
      <c r="J707" s="330">
        <f t="shared" si="434"/>
        <v>80</v>
      </c>
      <c r="K707" s="337" t="str">
        <f t="shared" si="442"/>
        <v/>
      </c>
      <c r="L707" s="325" t="str">
        <f t="shared" si="443"/>
        <v/>
      </c>
      <c r="M707" s="325" t="str">
        <f t="shared" si="444"/>
        <v/>
      </c>
      <c r="N707" s="330" t="str">
        <f t="shared" si="445"/>
        <v/>
      </c>
      <c r="O707" s="330" t="str">
        <f t="shared" si="446"/>
        <v/>
      </c>
      <c r="P707" s="334"/>
      <c r="Q707" s="330"/>
      <c r="R707" s="279" t="str">
        <f>IF(H707&gt;0, rate1(1,$L$52,$L$51,$L$54,L707,$L$53,$L$50,P707),"")</f>
        <v/>
      </c>
      <c r="S707" s="325"/>
      <c r="T707" s="325"/>
      <c r="U707" s="330"/>
      <c r="V707" s="338"/>
      <c r="W707" s="330"/>
      <c r="X707" s="330"/>
      <c r="Y707" s="330"/>
      <c r="Z707" s="110" t="str">
        <f>IF(H707&gt;0, rate1(1,$L$52,$L$51,$L$54,U707,$L$53,$L$50,Y707),"")</f>
        <v/>
      </c>
      <c r="AA707" s="338" t="str">
        <f t="shared" si="447"/>
        <v/>
      </c>
      <c r="AB707" s="338" t="str">
        <f t="shared" si="448"/>
        <v/>
      </c>
      <c r="AC707" s="330" t="str">
        <f t="shared" si="449"/>
        <v/>
      </c>
      <c r="AD707" s="330" t="str">
        <f t="shared" si="450"/>
        <v/>
      </c>
      <c r="AE707" s="330" t="str">
        <f t="shared" si="451"/>
        <v/>
      </c>
      <c r="AF707" s="330" t="str">
        <f t="shared" si="452"/>
        <v/>
      </c>
      <c r="AG707" s="330" t="str">
        <f t="shared" si="453"/>
        <v/>
      </c>
      <c r="AH707" s="330" t="str">
        <f t="shared" si="454"/>
        <v/>
      </c>
      <c r="AI707" s="330" t="str">
        <f t="shared" si="455"/>
        <v/>
      </c>
      <c r="AJ707" s="330" t="str">
        <f t="shared" si="456"/>
        <v/>
      </c>
      <c r="AK707" s="339" t="str">
        <f t="shared" si="457"/>
        <v/>
      </c>
      <c r="AL707" s="44" t="str">
        <f t="shared" si="458"/>
        <v/>
      </c>
    </row>
    <row r="708" spans="2:38" ht="15" x14ac:dyDescent="0.15">
      <c r="B708" s="330" t="str">
        <f t="shared" si="436"/>
        <v/>
      </c>
      <c r="C708" s="330" t="str">
        <f t="shared" si="437"/>
        <v/>
      </c>
      <c r="D708" s="330" t="str">
        <f t="shared" si="438"/>
        <v/>
      </c>
      <c r="E708" s="330" t="str">
        <f t="shared" si="435"/>
        <v xml:space="preserve"> </v>
      </c>
      <c r="F708" s="330" t="str">
        <f t="shared" si="439"/>
        <v/>
      </c>
      <c r="G708" s="330" t="str">
        <f t="shared" si="440"/>
        <v/>
      </c>
      <c r="H708" s="315"/>
      <c r="I708" s="330" t="str">
        <f t="shared" si="441"/>
        <v/>
      </c>
      <c r="J708" s="330">
        <f t="shared" si="434"/>
        <v>80</v>
      </c>
      <c r="K708" s="337" t="str">
        <f t="shared" si="442"/>
        <v/>
      </c>
      <c r="L708" s="325" t="str">
        <f t="shared" si="443"/>
        <v/>
      </c>
      <c r="M708" s="325" t="str">
        <f t="shared" si="444"/>
        <v/>
      </c>
      <c r="N708" s="330" t="str">
        <f t="shared" si="445"/>
        <v/>
      </c>
      <c r="O708" s="330" t="str">
        <f t="shared" si="446"/>
        <v/>
      </c>
      <c r="P708" s="334"/>
      <c r="Q708" s="330"/>
      <c r="R708" s="279" t="str">
        <f>IF(H708&gt;0, rate1(1,$L$52,$L$51,$L$54,L708,$L$53,$L$50,P708),"")</f>
        <v/>
      </c>
      <c r="S708" s="325"/>
      <c r="T708" s="325"/>
      <c r="U708" s="330"/>
      <c r="V708" s="338"/>
      <c r="W708" s="330"/>
      <c r="X708" s="330"/>
      <c r="Y708" s="330"/>
      <c r="Z708" s="110" t="str">
        <f>IF(H708&gt;0, rate1(1,$L$52,$L$51,$L$54,U708,$L$53,$L$50,Y708),"")</f>
        <v/>
      </c>
      <c r="AA708" s="338" t="str">
        <f t="shared" si="447"/>
        <v/>
      </c>
      <c r="AB708" s="338" t="str">
        <f t="shared" si="448"/>
        <v/>
      </c>
      <c r="AC708" s="330" t="str">
        <f t="shared" si="449"/>
        <v/>
      </c>
      <c r="AD708" s="330" t="str">
        <f t="shared" si="450"/>
        <v/>
      </c>
      <c r="AE708" s="330" t="str">
        <f t="shared" si="451"/>
        <v/>
      </c>
      <c r="AF708" s="330" t="str">
        <f t="shared" si="452"/>
        <v/>
      </c>
      <c r="AG708" s="330" t="str">
        <f t="shared" si="453"/>
        <v/>
      </c>
      <c r="AH708" s="330" t="str">
        <f t="shared" si="454"/>
        <v/>
      </c>
      <c r="AI708" s="330" t="str">
        <f t="shared" si="455"/>
        <v/>
      </c>
      <c r="AJ708" s="330" t="str">
        <f t="shared" si="456"/>
        <v/>
      </c>
      <c r="AK708" s="339" t="str">
        <f t="shared" si="457"/>
        <v/>
      </c>
      <c r="AL708" s="44" t="str">
        <f t="shared" si="458"/>
        <v/>
      </c>
    </row>
    <row r="709" spans="2:38" ht="15" x14ac:dyDescent="0.15">
      <c r="B709" s="330" t="str">
        <f t="shared" si="436"/>
        <v/>
      </c>
      <c r="C709" s="330" t="str">
        <f t="shared" si="437"/>
        <v/>
      </c>
      <c r="D709" s="330" t="str">
        <f t="shared" si="438"/>
        <v/>
      </c>
      <c r="E709" s="330" t="str">
        <f t="shared" si="435"/>
        <v xml:space="preserve"> </v>
      </c>
      <c r="F709" s="330" t="str">
        <f t="shared" si="439"/>
        <v/>
      </c>
      <c r="G709" s="330" t="str">
        <f t="shared" si="440"/>
        <v/>
      </c>
      <c r="H709" s="315"/>
      <c r="I709" s="330" t="str">
        <f t="shared" si="441"/>
        <v/>
      </c>
      <c r="J709" s="330">
        <f t="shared" si="434"/>
        <v>80</v>
      </c>
      <c r="K709" s="337" t="str">
        <f t="shared" si="442"/>
        <v/>
      </c>
      <c r="L709" s="325" t="str">
        <f t="shared" si="443"/>
        <v/>
      </c>
      <c r="M709" s="325" t="str">
        <f t="shared" si="444"/>
        <v/>
      </c>
      <c r="N709" s="330" t="str">
        <f t="shared" si="445"/>
        <v/>
      </c>
      <c r="O709" s="330" t="str">
        <f t="shared" si="446"/>
        <v/>
      </c>
      <c r="P709" s="334"/>
      <c r="Q709" s="330"/>
      <c r="R709" s="279" t="str">
        <f>IF(H709&gt;0, rate1(1,$L$52,$L$51,$L$54,L709,$L$53,$L$50,P709),"")</f>
        <v/>
      </c>
      <c r="S709" s="325"/>
      <c r="T709" s="325"/>
      <c r="U709" s="330"/>
      <c r="V709" s="338"/>
      <c r="W709" s="330"/>
      <c r="X709" s="330"/>
      <c r="Y709" s="330"/>
      <c r="Z709" s="110" t="str">
        <f>IF(H709&gt;0, rate1(1,$L$52,$L$51,$L$54,U709,$L$53,$L$50,Y709),"")</f>
        <v/>
      </c>
      <c r="AA709" s="338" t="str">
        <f t="shared" si="447"/>
        <v/>
      </c>
      <c r="AB709" s="338" t="str">
        <f t="shared" si="448"/>
        <v/>
      </c>
      <c r="AC709" s="330" t="str">
        <f t="shared" si="449"/>
        <v/>
      </c>
      <c r="AD709" s="330" t="str">
        <f t="shared" si="450"/>
        <v/>
      </c>
      <c r="AE709" s="330" t="str">
        <f t="shared" si="451"/>
        <v/>
      </c>
      <c r="AF709" s="330" t="str">
        <f t="shared" si="452"/>
        <v/>
      </c>
      <c r="AG709" s="330" t="str">
        <f t="shared" si="453"/>
        <v/>
      </c>
      <c r="AH709" s="330" t="str">
        <f t="shared" si="454"/>
        <v/>
      </c>
      <c r="AI709" s="330" t="str">
        <f t="shared" si="455"/>
        <v/>
      </c>
      <c r="AJ709" s="330" t="str">
        <f t="shared" si="456"/>
        <v/>
      </c>
      <c r="AK709" s="339" t="str">
        <f t="shared" si="457"/>
        <v/>
      </c>
      <c r="AL709" s="44" t="str">
        <f t="shared" si="458"/>
        <v/>
      </c>
    </row>
    <row r="710" spans="2:38" ht="15" x14ac:dyDescent="0.15">
      <c r="B710" s="330" t="str">
        <f t="shared" si="436"/>
        <v/>
      </c>
      <c r="C710" s="330" t="str">
        <f t="shared" si="437"/>
        <v/>
      </c>
      <c r="D710" s="330" t="str">
        <f t="shared" si="438"/>
        <v/>
      </c>
      <c r="E710" s="330" t="str">
        <f t="shared" si="435"/>
        <v xml:space="preserve"> </v>
      </c>
      <c r="F710" s="330" t="str">
        <f t="shared" si="439"/>
        <v/>
      </c>
      <c r="G710" s="330" t="str">
        <f t="shared" si="440"/>
        <v/>
      </c>
      <c r="H710" s="315"/>
      <c r="I710" s="330" t="str">
        <f t="shared" si="441"/>
        <v/>
      </c>
      <c r="J710" s="330">
        <f t="shared" si="434"/>
        <v>80</v>
      </c>
      <c r="K710" s="337" t="str">
        <f t="shared" si="442"/>
        <v/>
      </c>
      <c r="L710" s="325" t="str">
        <f t="shared" si="443"/>
        <v/>
      </c>
      <c r="M710" s="325" t="str">
        <f t="shared" si="444"/>
        <v/>
      </c>
      <c r="N710" s="330" t="str">
        <f t="shared" si="445"/>
        <v/>
      </c>
      <c r="O710" s="330" t="str">
        <f t="shared" si="446"/>
        <v/>
      </c>
      <c r="P710" s="334"/>
      <c r="Q710" s="330"/>
      <c r="R710" s="279" t="str">
        <f>IF(H710&gt;0, rate1(1,$L$52,$L$51,$L$54,L710,$L$53,$L$50,P710),"")</f>
        <v/>
      </c>
      <c r="S710" s="325"/>
      <c r="T710" s="325"/>
      <c r="U710" s="330"/>
      <c r="V710" s="338"/>
      <c r="W710" s="330"/>
      <c r="X710" s="330"/>
      <c r="Y710" s="330"/>
      <c r="Z710" s="110" t="str">
        <f>IF(H710&gt;0, rate1(1,$L$52,$L$51,$L$54,U710,$L$53,$L$50,Y710),"")</f>
        <v/>
      </c>
      <c r="AA710" s="338" t="str">
        <f t="shared" si="447"/>
        <v/>
      </c>
      <c r="AB710" s="338" t="str">
        <f t="shared" si="448"/>
        <v/>
      </c>
      <c r="AC710" s="330" t="str">
        <f t="shared" si="449"/>
        <v/>
      </c>
      <c r="AD710" s="330" t="str">
        <f t="shared" si="450"/>
        <v/>
      </c>
      <c r="AE710" s="330" t="str">
        <f t="shared" si="451"/>
        <v/>
      </c>
      <c r="AF710" s="330" t="str">
        <f t="shared" si="452"/>
        <v/>
      </c>
      <c r="AG710" s="330" t="str">
        <f t="shared" si="453"/>
        <v/>
      </c>
      <c r="AH710" s="330" t="str">
        <f t="shared" si="454"/>
        <v/>
      </c>
      <c r="AI710" s="330" t="str">
        <f t="shared" si="455"/>
        <v/>
      </c>
      <c r="AJ710" s="330" t="str">
        <f t="shared" si="456"/>
        <v/>
      </c>
      <c r="AK710" s="339" t="str">
        <f t="shared" si="457"/>
        <v/>
      </c>
      <c r="AL710" s="44" t="str">
        <f t="shared" si="458"/>
        <v/>
      </c>
    </row>
    <row r="711" spans="2:38" ht="15" x14ac:dyDescent="0.15">
      <c r="B711" s="330" t="str">
        <f t="shared" si="436"/>
        <v/>
      </c>
      <c r="C711" s="330" t="str">
        <f t="shared" si="437"/>
        <v/>
      </c>
      <c r="D711" s="330" t="str">
        <f t="shared" si="438"/>
        <v/>
      </c>
      <c r="E711" s="330" t="str">
        <f t="shared" si="435"/>
        <v xml:space="preserve"> </v>
      </c>
      <c r="F711" s="330" t="str">
        <f t="shared" si="439"/>
        <v/>
      </c>
      <c r="G711" s="330" t="str">
        <f t="shared" si="440"/>
        <v/>
      </c>
      <c r="H711" s="315"/>
      <c r="I711" s="330" t="str">
        <f t="shared" si="441"/>
        <v/>
      </c>
      <c r="J711" s="330">
        <f t="shared" si="434"/>
        <v>80</v>
      </c>
      <c r="K711" s="337" t="str">
        <f t="shared" si="442"/>
        <v/>
      </c>
      <c r="L711" s="325" t="str">
        <f t="shared" si="443"/>
        <v/>
      </c>
      <c r="M711" s="325" t="str">
        <f t="shared" si="444"/>
        <v/>
      </c>
      <c r="N711" s="330" t="str">
        <f t="shared" si="445"/>
        <v/>
      </c>
      <c r="O711" s="330" t="str">
        <f t="shared" si="446"/>
        <v/>
      </c>
      <c r="P711" s="334"/>
      <c r="Q711" s="330"/>
      <c r="R711" s="279" t="str">
        <f>IF(H711&gt;0, rate1(1,$L$52,$L$51,$L$54,L711,$L$53,$L$50,P711),"")</f>
        <v/>
      </c>
      <c r="S711" s="325"/>
      <c r="T711" s="325"/>
      <c r="U711" s="330"/>
      <c r="V711" s="338"/>
      <c r="W711" s="330"/>
      <c r="X711" s="330"/>
      <c r="Y711" s="330"/>
      <c r="Z711" s="110" t="str">
        <f>IF(H711&gt;0, rate1(1,$L$52,$L$51,$L$54,U711,$L$53,$L$50,Y711),"")</f>
        <v/>
      </c>
      <c r="AA711" s="338" t="str">
        <f t="shared" si="447"/>
        <v/>
      </c>
      <c r="AB711" s="338" t="str">
        <f t="shared" si="448"/>
        <v/>
      </c>
      <c r="AC711" s="330" t="str">
        <f t="shared" si="449"/>
        <v/>
      </c>
      <c r="AD711" s="330" t="str">
        <f t="shared" si="450"/>
        <v/>
      </c>
      <c r="AE711" s="330" t="str">
        <f t="shared" si="451"/>
        <v/>
      </c>
      <c r="AF711" s="330" t="str">
        <f t="shared" si="452"/>
        <v/>
      </c>
      <c r="AG711" s="330" t="str">
        <f t="shared" si="453"/>
        <v/>
      </c>
      <c r="AH711" s="330" t="str">
        <f t="shared" si="454"/>
        <v/>
      </c>
      <c r="AI711" s="330" t="str">
        <f t="shared" si="455"/>
        <v/>
      </c>
      <c r="AJ711" s="330" t="str">
        <f t="shared" si="456"/>
        <v/>
      </c>
      <c r="AK711" s="339" t="str">
        <f t="shared" si="457"/>
        <v/>
      </c>
      <c r="AL711" s="44" t="str">
        <f t="shared" si="458"/>
        <v/>
      </c>
    </row>
    <row r="712" spans="2:38" ht="15" x14ac:dyDescent="0.15">
      <c r="B712" s="330" t="str">
        <f t="shared" si="436"/>
        <v/>
      </c>
      <c r="C712" s="330" t="str">
        <f t="shared" si="437"/>
        <v/>
      </c>
      <c r="D712" s="330" t="str">
        <f t="shared" si="438"/>
        <v/>
      </c>
      <c r="E712" s="330" t="str">
        <f t="shared" si="435"/>
        <v xml:space="preserve"> </v>
      </c>
      <c r="F712" s="330" t="str">
        <f t="shared" si="439"/>
        <v/>
      </c>
      <c r="G712" s="330" t="str">
        <f t="shared" si="440"/>
        <v/>
      </c>
      <c r="H712" s="315"/>
      <c r="I712" s="330" t="str">
        <f t="shared" si="441"/>
        <v/>
      </c>
      <c r="J712" s="330">
        <f t="shared" si="434"/>
        <v>80</v>
      </c>
      <c r="K712" s="337" t="str">
        <f t="shared" si="442"/>
        <v/>
      </c>
      <c r="L712" s="325" t="str">
        <f t="shared" si="443"/>
        <v/>
      </c>
      <c r="M712" s="325" t="str">
        <f t="shared" si="444"/>
        <v/>
      </c>
      <c r="N712" s="330" t="str">
        <f t="shared" si="445"/>
        <v/>
      </c>
      <c r="O712" s="330" t="str">
        <f t="shared" si="446"/>
        <v/>
      </c>
      <c r="P712" s="334"/>
      <c r="Q712" s="330"/>
      <c r="R712" s="279" t="str">
        <f>IF(H712&gt;0, rate1(1,$L$52,$L$51,$L$54,L712,$L$53,$L$50,P712),"")</f>
        <v/>
      </c>
      <c r="S712" s="325"/>
      <c r="T712" s="325"/>
      <c r="U712" s="330"/>
      <c r="V712" s="338"/>
      <c r="W712" s="330"/>
      <c r="X712" s="330"/>
      <c r="Y712" s="330"/>
      <c r="Z712" s="110" t="str">
        <f>IF(H712&gt;0, rate1(1,$L$52,$L$51,$L$54,U712,$L$53,$L$50,Y712),"")</f>
        <v/>
      </c>
      <c r="AA712" s="338" t="str">
        <f t="shared" si="447"/>
        <v/>
      </c>
      <c r="AB712" s="338" t="str">
        <f t="shared" si="448"/>
        <v/>
      </c>
      <c r="AC712" s="330" t="str">
        <f t="shared" si="449"/>
        <v/>
      </c>
      <c r="AD712" s="330" t="str">
        <f t="shared" si="450"/>
        <v/>
      </c>
      <c r="AE712" s="330" t="str">
        <f t="shared" si="451"/>
        <v/>
      </c>
      <c r="AF712" s="330" t="str">
        <f t="shared" si="452"/>
        <v/>
      </c>
      <c r="AG712" s="330" t="str">
        <f t="shared" si="453"/>
        <v/>
      </c>
      <c r="AH712" s="330" t="str">
        <f t="shared" si="454"/>
        <v/>
      </c>
      <c r="AI712" s="330" t="str">
        <f t="shared" si="455"/>
        <v/>
      </c>
      <c r="AJ712" s="330" t="str">
        <f t="shared" si="456"/>
        <v/>
      </c>
      <c r="AK712" s="339" t="str">
        <f t="shared" si="457"/>
        <v/>
      </c>
      <c r="AL712" s="44" t="str">
        <f t="shared" si="458"/>
        <v/>
      </c>
    </row>
    <row r="713" spans="2:38" ht="15" x14ac:dyDescent="0.15">
      <c r="B713" s="330" t="str">
        <f t="shared" si="436"/>
        <v/>
      </c>
      <c r="C713" s="330" t="str">
        <f t="shared" si="437"/>
        <v/>
      </c>
      <c r="D713" s="330" t="str">
        <f t="shared" si="438"/>
        <v/>
      </c>
      <c r="E713" s="330" t="str">
        <f t="shared" si="435"/>
        <v xml:space="preserve"> </v>
      </c>
      <c r="F713" s="330" t="str">
        <f t="shared" si="439"/>
        <v/>
      </c>
      <c r="G713" s="330" t="str">
        <f t="shared" si="440"/>
        <v/>
      </c>
      <c r="H713" s="315"/>
      <c r="I713" s="330" t="str">
        <f t="shared" si="441"/>
        <v/>
      </c>
      <c r="J713" s="330">
        <f t="shared" si="434"/>
        <v>80</v>
      </c>
      <c r="K713" s="337" t="str">
        <f t="shared" si="442"/>
        <v/>
      </c>
      <c r="L713" s="325" t="str">
        <f t="shared" si="443"/>
        <v/>
      </c>
      <c r="M713" s="325" t="str">
        <f t="shared" si="444"/>
        <v/>
      </c>
      <c r="N713" s="330" t="str">
        <f t="shared" si="445"/>
        <v/>
      </c>
      <c r="O713" s="330" t="str">
        <f t="shared" si="446"/>
        <v/>
      </c>
      <c r="P713" s="334"/>
      <c r="Q713" s="330"/>
      <c r="R713" s="279" t="str">
        <f>IF(H713&gt;0, rate1(1,$L$52,$L$51,$L$54,L713,$L$53,$L$50,P713),"")</f>
        <v/>
      </c>
      <c r="S713" s="325"/>
      <c r="T713" s="325"/>
      <c r="U713" s="330"/>
      <c r="V713" s="338"/>
      <c r="W713" s="330"/>
      <c r="X713" s="330"/>
      <c r="Y713" s="330"/>
      <c r="Z713" s="110" t="str">
        <f>IF(H713&gt;0, rate1(1,$L$52,$L$51,$L$54,U713,$L$53,$L$50,Y713),"")</f>
        <v/>
      </c>
      <c r="AA713" s="338" t="str">
        <f t="shared" si="447"/>
        <v/>
      </c>
      <c r="AB713" s="338" t="str">
        <f t="shared" si="448"/>
        <v/>
      </c>
      <c r="AC713" s="330" t="str">
        <f t="shared" si="449"/>
        <v/>
      </c>
      <c r="AD713" s="330" t="str">
        <f t="shared" si="450"/>
        <v/>
      </c>
      <c r="AE713" s="330" t="str">
        <f t="shared" si="451"/>
        <v/>
      </c>
      <c r="AF713" s="330" t="str">
        <f t="shared" si="452"/>
        <v/>
      </c>
      <c r="AG713" s="330" t="str">
        <f t="shared" si="453"/>
        <v/>
      </c>
      <c r="AH713" s="330" t="str">
        <f t="shared" si="454"/>
        <v/>
      </c>
      <c r="AI713" s="330" t="str">
        <f t="shared" si="455"/>
        <v/>
      </c>
      <c r="AJ713" s="330" t="str">
        <f t="shared" si="456"/>
        <v/>
      </c>
      <c r="AK713" s="339" t="str">
        <f t="shared" si="457"/>
        <v/>
      </c>
      <c r="AL713" s="44" t="str">
        <f t="shared" si="458"/>
        <v/>
      </c>
    </row>
    <row r="714" spans="2:38" ht="15" x14ac:dyDescent="0.15">
      <c r="B714" s="330" t="str">
        <f t="shared" si="436"/>
        <v/>
      </c>
      <c r="C714" s="330" t="str">
        <f t="shared" si="437"/>
        <v/>
      </c>
      <c r="D714" s="330" t="str">
        <f t="shared" si="438"/>
        <v/>
      </c>
      <c r="E714" s="330" t="str">
        <f t="shared" si="435"/>
        <v xml:space="preserve"> </v>
      </c>
      <c r="F714" s="330" t="str">
        <f t="shared" si="439"/>
        <v/>
      </c>
      <c r="G714" s="330" t="str">
        <f t="shared" si="440"/>
        <v/>
      </c>
      <c r="H714" s="315"/>
      <c r="I714" s="330" t="str">
        <f t="shared" si="441"/>
        <v/>
      </c>
      <c r="J714" s="330">
        <f t="shared" si="434"/>
        <v>80</v>
      </c>
      <c r="K714" s="337" t="str">
        <f t="shared" si="442"/>
        <v/>
      </c>
      <c r="L714" s="325" t="str">
        <f t="shared" si="443"/>
        <v/>
      </c>
      <c r="M714" s="325" t="str">
        <f t="shared" si="444"/>
        <v/>
      </c>
      <c r="N714" s="330" t="str">
        <f t="shared" si="445"/>
        <v/>
      </c>
      <c r="O714" s="330" t="str">
        <f t="shared" si="446"/>
        <v/>
      </c>
      <c r="P714" s="334"/>
      <c r="Q714" s="330"/>
      <c r="R714" s="279" t="str">
        <f>IF(H714&gt;0, rate1(1,$L$52,$L$51,$L$54,L714,$L$53,$L$50,P714),"")</f>
        <v/>
      </c>
      <c r="S714" s="325"/>
      <c r="T714" s="325"/>
      <c r="U714" s="330"/>
      <c r="V714" s="338"/>
      <c r="W714" s="330"/>
      <c r="X714" s="330"/>
      <c r="Y714" s="330"/>
      <c r="Z714" s="110" t="str">
        <f>IF(H714&gt;0, rate1(1,$L$52,$L$51,$L$54,U714,$L$53,$L$50,Y714),"")</f>
        <v/>
      </c>
      <c r="AA714" s="338" t="str">
        <f t="shared" si="447"/>
        <v/>
      </c>
      <c r="AB714" s="338" t="str">
        <f t="shared" si="448"/>
        <v/>
      </c>
      <c r="AC714" s="330" t="str">
        <f t="shared" si="449"/>
        <v/>
      </c>
      <c r="AD714" s="330" t="str">
        <f t="shared" si="450"/>
        <v/>
      </c>
      <c r="AE714" s="330" t="str">
        <f t="shared" si="451"/>
        <v/>
      </c>
      <c r="AF714" s="330" t="str">
        <f t="shared" si="452"/>
        <v/>
      </c>
      <c r="AG714" s="330" t="str">
        <f t="shared" si="453"/>
        <v/>
      </c>
      <c r="AH714" s="330" t="str">
        <f t="shared" si="454"/>
        <v/>
      </c>
      <c r="AI714" s="330" t="str">
        <f t="shared" si="455"/>
        <v/>
      </c>
      <c r="AJ714" s="330" t="str">
        <f t="shared" si="456"/>
        <v/>
      </c>
      <c r="AK714" s="339" t="str">
        <f t="shared" si="457"/>
        <v/>
      </c>
      <c r="AL714" s="44" t="str">
        <f t="shared" si="458"/>
        <v/>
      </c>
    </row>
    <row r="715" spans="2:38" ht="15" x14ac:dyDescent="0.15">
      <c r="B715" s="330" t="str">
        <f t="shared" si="436"/>
        <v/>
      </c>
      <c r="C715" s="330" t="str">
        <f t="shared" si="437"/>
        <v/>
      </c>
      <c r="D715" s="330" t="str">
        <f t="shared" si="438"/>
        <v/>
      </c>
      <c r="E715" s="330" t="str">
        <f t="shared" si="435"/>
        <v xml:space="preserve"> </v>
      </c>
      <c r="F715" s="330" t="str">
        <f t="shared" si="439"/>
        <v/>
      </c>
      <c r="G715" s="330" t="str">
        <f t="shared" si="440"/>
        <v/>
      </c>
      <c r="H715" s="315"/>
      <c r="I715" s="330" t="str">
        <f t="shared" si="441"/>
        <v/>
      </c>
      <c r="J715" s="330">
        <f t="shared" si="434"/>
        <v>80</v>
      </c>
      <c r="K715" s="337" t="str">
        <f t="shared" si="442"/>
        <v/>
      </c>
      <c r="L715" s="325" t="str">
        <f t="shared" si="443"/>
        <v/>
      </c>
      <c r="M715" s="325" t="str">
        <f t="shared" si="444"/>
        <v/>
      </c>
      <c r="N715" s="330" t="str">
        <f t="shared" si="445"/>
        <v/>
      </c>
      <c r="O715" s="330" t="str">
        <f t="shared" si="446"/>
        <v/>
      </c>
      <c r="P715" s="334"/>
      <c r="Q715" s="330"/>
      <c r="R715" s="279" t="str">
        <f>IF(H715&gt;0, rate1(1,$L$52,$L$51,$L$54,L715,$L$53,$L$50,P715),"")</f>
        <v/>
      </c>
      <c r="S715" s="325"/>
      <c r="T715" s="325"/>
      <c r="U715" s="330"/>
      <c r="V715" s="338"/>
      <c r="W715" s="330"/>
      <c r="X715" s="330"/>
      <c r="Y715" s="330"/>
      <c r="Z715" s="110" t="str">
        <f>IF(H715&gt;0, rate1(1,$L$52,$L$51,$L$54,U715,$L$53,$L$50,Y715),"")</f>
        <v/>
      </c>
      <c r="AA715" s="338" t="str">
        <f t="shared" si="447"/>
        <v/>
      </c>
      <c r="AB715" s="338" t="str">
        <f t="shared" si="448"/>
        <v/>
      </c>
      <c r="AC715" s="330" t="str">
        <f t="shared" si="449"/>
        <v/>
      </c>
      <c r="AD715" s="330" t="str">
        <f t="shared" si="450"/>
        <v/>
      </c>
      <c r="AE715" s="330" t="str">
        <f t="shared" si="451"/>
        <v/>
      </c>
      <c r="AF715" s="330" t="str">
        <f t="shared" si="452"/>
        <v/>
      </c>
      <c r="AG715" s="330" t="str">
        <f t="shared" si="453"/>
        <v/>
      </c>
      <c r="AH715" s="330" t="str">
        <f t="shared" si="454"/>
        <v/>
      </c>
      <c r="AI715" s="330" t="str">
        <f t="shared" si="455"/>
        <v/>
      </c>
      <c r="AJ715" s="330" t="str">
        <f t="shared" si="456"/>
        <v/>
      </c>
      <c r="AK715" s="339" t="str">
        <f t="shared" si="457"/>
        <v/>
      </c>
      <c r="AL715" s="44" t="str">
        <f t="shared" si="458"/>
        <v/>
      </c>
    </row>
    <row r="716" spans="2:38" ht="15" x14ac:dyDescent="0.15">
      <c r="B716" s="330" t="str">
        <f t="shared" si="436"/>
        <v/>
      </c>
      <c r="C716" s="330" t="str">
        <f t="shared" si="437"/>
        <v/>
      </c>
      <c r="D716" s="330" t="str">
        <f t="shared" si="438"/>
        <v/>
      </c>
      <c r="E716" s="330" t="str">
        <f t="shared" si="435"/>
        <v xml:space="preserve"> </v>
      </c>
      <c r="F716" s="330" t="str">
        <f t="shared" si="439"/>
        <v/>
      </c>
      <c r="G716" s="330" t="str">
        <f t="shared" si="440"/>
        <v/>
      </c>
      <c r="H716" s="315"/>
      <c r="I716" s="330" t="str">
        <f t="shared" si="441"/>
        <v/>
      </c>
      <c r="J716" s="330">
        <f t="shared" si="434"/>
        <v>80</v>
      </c>
      <c r="K716" s="337" t="str">
        <f t="shared" si="442"/>
        <v/>
      </c>
      <c r="L716" s="325" t="str">
        <f t="shared" si="443"/>
        <v/>
      </c>
      <c r="M716" s="325" t="str">
        <f t="shared" si="444"/>
        <v/>
      </c>
      <c r="N716" s="330" t="str">
        <f t="shared" si="445"/>
        <v/>
      </c>
      <c r="O716" s="330" t="str">
        <f t="shared" si="446"/>
        <v/>
      </c>
      <c r="P716" s="334"/>
      <c r="Q716" s="330"/>
      <c r="R716" s="279" t="str">
        <f>IF(H716&gt;0, rate1(1,$L$52,$L$51,$L$54,L716,$L$53,$L$50,P716),"")</f>
        <v/>
      </c>
      <c r="S716" s="325"/>
      <c r="T716" s="325"/>
      <c r="U716" s="330"/>
      <c r="V716" s="338"/>
      <c r="W716" s="330"/>
      <c r="X716" s="330"/>
      <c r="Y716" s="330"/>
      <c r="Z716" s="110" t="str">
        <f>IF(H716&gt;0, rate1(1,$L$52,$L$51,$L$54,U716,$L$53,$L$50,Y716),"")</f>
        <v/>
      </c>
      <c r="AA716" s="338" t="str">
        <f t="shared" si="447"/>
        <v/>
      </c>
      <c r="AB716" s="338" t="str">
        <f t="shared" si="448"/>
        <v/>
      </c>
      <c r="AC716" s="330" t="str">
        <f t="shared" si="449"/>
        <v/>
      </c>
      <c r="AD716" s="330" t="str">
        <f t="shared" si="450"/>
        <v/>
      </c>
      <c r="AE716" s="330" t="str">
        <f t="shared" si="451"/>
        <v/>
      </c>
      <c r="AF716" s="330" t="str">
        <f t="shared" si="452"/>
        <v/>
      </c>
      <c r="AG716" s="330" t="str">
        <f t="shared" si="453"/>
        <v/>
      </c>
      <c r="AH716" s="330" t="str">
        <f t="shared" si="454"/>
        <v/>
      </c>
      <c r="AI716" s="330" t="str">
        <f t="shared" si="455"/>
        <v/>
      </c>
      <c r="AJ716" s="330" t="str">
        <f t="shared" si="456"/>
        <v/>
      </c>
      <c r="AK716" s="339" t="str">
        <f t="shared" si="457"/>
        <v/>
      </c>
      <c r="AL716" s="44" t="str">
        <f t="shared" si="458"/>
        <v/>
      </c>
    </row>
    <row r="717" spans="2:38" ht="15" x14ac:dyDescent="0.15">
      <c r="B717" s="330" t="str">
        <f t="shared" si="436"/>
        <v/>
      </c>
      <c r="C717" s="330" t="str">
        <f t="shared" si="437"/>
        <v/>
      </c>
      <c r="D717" s="330" t="str">
        <f t="shared" si="438"/>
        <v/>
      </c>
      <c r="E717" s="330" t="str">
        <f t="shared" si="435"/>
        <v xml:space="preserve"> </v>
      </c>
      <c r="F717" s="330" t="str">
        <f t="shared" si="439"/>
        <v/>
      </c>
      <c r="G717" s="330" t="str">
        <f t="shared" si="440"/>
        <v/>
      </c>
      <c r="H717" s="315"/>
      <c r="I717" s="330" t="str">
        <f t="shared" si="441"/>
        <v/>
      </c>
      <c r="J717" s="330">
        <f t="shared" si="434"/>
        <v>80</v>
      </c>
      <c r="K717" s="337" t="str">
        <f t="shared" si="442"/>
        <v/>
      </c>
      <c r="L717" s="325" t="str">
        <f t="shared" si="443"/>
        <v/>
      </c>
      <c r="M717" s="325" t="str">
        <f t="shared" si="444"/>
        <v/>
      </c>
      <c r="N717" s="330" t="str">
        <f t="shared" si="445"/>
        <v/>
      </c>
      <c r="O717" s="330" t="str">
        <f t="shared" si="446"/>
        <v/>
      </c>
      <c r="P717" s="334"/>
      <c r="Q717" s="330"/>
      <c r="R717" s="279" t="str">
        <f>IF(H717&gt;0, rate1(1,$L$52,$L$51,$L$54,L717,$L$53,$L$50,P717),"")</f>
        <v/>
      </c>
      <c r="S717" s="325"/>
      <c r="T717" s="325"/>
      <c r="U717" s="330"/>
      <c r="V717" s="338"/>
      <c r="W717" s="330"/>
      <c r="X717" s="330"/>
      <c r="Y717" s="330"/>
      <c r="Z717" s="110" t="str">
        <f>IF(H717&gt;0, rate1(1,$L$52,$L$51,$L$54,U717,$L$53,$L$50,Y717),"")</f>
        <v/>
      </c>
      <c r="AA717" s="338" t="str">
        <f t="shared" si="447"/>
        <v/>
      </c>
      <c r="AB717" s="338" t="str">
        <f t="shared" si="448"/>
        <v/>
      </c>
      <c r="AC717" s="330" t="str">
        <f t="shared" si="449"/>
        <v/>
      </c>
      <c r="AD717" s="330" t="str">
        <f t="shared" si="450"/>
        <v/>
      </c>
      <c r="AE717" s="330" t="str">
        <f t="shared" si="451"/>
        <v/>
      </c>
      <c r="AF717" s="330" t="str">
        <f t="shared" si="452"/>
        <v/>
      </c>
      <c r="AG717" s="330" t="str">
        <f t="shared" si="453"/>
        <v/>
      </c>
      <c r="AH717" s="330" t="str">
        <f t="shared" si="454"/>
        <v/>
      </c>
      <c r="AI717" s="330" t="str">
        <f t="shared" si="455"/>
        <v/>
      </c>
      <c r="AJ717" s="330" t="str">
        <f t="shared" si="456"/>
        <v/>
      </c>
      <c r="AK717" s="339" t="str">
        <f t="shared" si="457"/>
        <v/>
      </c>
      <c r="AL717" s="44" t="str">
        <f t="shared" si="458"/>
        <v/>
      </c>
    </row>
    <row r="718" spans="2:38" ht="15" x14ac:dyDescent="0.15">
      <c r="B718" s="330" t="str">
        <f t="shared" si="436"/>
        <v/>
      </c>
      <c r="C718" s="330" t="str">
        <f t="shared" si="437"/>
        <v/>
      </c>
      <c r="D718" s="330" t="str">
        <f t="shared" si="438"/>
        <v/>
      </c>
      <c r="E718" s="330" t="str">
        <f t="shared" si="435"/>
        <v xml:space="preserve"> </v>
      </c>
      <c r="F718" s="330" t="str">
        <f t="shared" si="439"/>
        <v/>
      </c>
      <c r="G718" s="330" t="str">
        <f t="shared" si="440"/>
        <v/>
      </c>
      <c r="H718" s="315"/>
      <c r="I718" s="330" t="str">
        <f t="shared" si="441"/>
        <v/>
      </c>
      <c r="J718" s="330">
        <f t="shared" si="434"/>
        <v>80</v>
      </c>
      <c r="K718" s="337" t="str">
        <f t="shared" si="442"/>
        <v/>
      </c>
      <c r="L718" s="325" t="str">
        <f t="shared" si="443"/>
        <v/>
      </c>
      <c r="M718" s="325" t="str">
        <f t="shared" si="444"/>
        <v/>
      </c>
      <c r="N718" s="330" t="str">
        <f t="shared" si="445"/>
        <v/>
      </c>
      <c r="O718" s="330" t="str">
        <f t="shared" si="446"/>
        <v/>
      </c>
      <c r="P718" s="334"/>
      <c r="Q718" s="330"/>
      <c r="R718" s="279" t="str">
        <f>IF(H718&gt;0, rate1(1,$L$52,$L$51,$L$54,L718,$L$53,$L$50,P718),"")</f>
        <v/>
      </c>
      <c r="S718" s="325"/>
      <c r="T718" s="325"/>
      <c r="U718" s="330"/>
      <c r="V718" s="338"/>
      <c r="W718" s="330"/>
      <c r="X718" s="330"/>
      <c r="Y718" s="330"/>
      <c r="Z718" s="110" t="str">
        <f>IF(H718&gt;0, rate1(1,$L$52,$L$51,$L$54,U718,$L$53,$L$50,Y718),"")</f>
        <v/>
      </c>
      <c r="AA718" s="338" t="str">
        <f t="shared" si="447"/>
        <v/>
      </c>
      <c r="AB718" s="338" t="str">
        <f t="shared" si="448"/>
        <v/>
      </c>
      <c r="AC718" s="330" t="str">
        <f t="shared" si="449"/>
        <v/>
      </c>
      <c r="AD718" s="330" t="str">
        <f t="shared" si="450"/>
        <v/>
      </c>
      <c r="AE718" s="330" t="str">
        <f t="shared" si="451"/>
        <v/>
      </c>
      <c r="AF718" s="330" t="str">
        <f t="shared" si="452"/>
        <v/>
      </c>
      <c r="AG718" s="330" t="str">
        <f t="shared" si="453"/>
        <v/>
      </c>
      <c r="AH718" s="330" t="str">
        <f t="shared" si="454"/>
        <v/>
      </c>
      <c r="AI718" s="330" t="str">
        <f t="shared" si="455"/>
        <v/>
      </c>
      <c r="AJ718" s="330" t="str">
        <f t="shared" si="456"/>
        <v/>
      </c>
      <c r="AK718" s="339" t="str">
        <f t="shared" si="457"/>
        <v/>
      </c>
      <c r="AL718" s="44" t="str">
        <f t="shared" si="458"/>
        <v/>
      </c>
    </row>
    <row r="719" spans="2:38" ht="15" x14ac:dyDescent="0.15">
      <c r="B719" s="330" t="str">
        <f t="shared" si="436"/>
        <v/>
      </c>
      <c r="C719" s="330" t="str">
        <f t="shared" si="437"/>
        <v/>
      </c>
      <c r="D719" s="330" t="str">
        <f t="shared" si="438"/>
        <v/>
      </c>
      <c r="E719" s="330" t="str">
        <f t="shared" si="435"/>
        <v xml:space="preserve"> </v>
      </c>
      <c r="F719" s="330" t="str">
        <f t="shared" si="439"/>
        <v/>
      </c>
      <c r="G719" s="330" t="str">
        <f t="shared" si="440"/>
        <v/>
      </c>
      <c r="H719" s="315"/>
      <c r="I719" s="330" t="str">
        <f t="shared" si="441"/>
        <v/>
      </c>
      <c r="J719" s="330">
        <f t="shared" si="434"/>
        <v>80</v>
      </c>
      <c r="K719" s="337" t="str">
        <f t="shared" si="442"/>
        <v/>
      </c>
      <c r="L719" s="325" t="str">
        <f t="shared" si="443"/>
        <v/>
      </c>
      <c r="M719" s="325" t="str">
        <f t="shared" si="444"/>
        <v/>
      </c>
      <c r="N719" s="330" t="str">
        <f t="shared" si="445"/>
        <v/>
      </c>
      <c r="O719" s="330" t="str">
        <f t="shared" si="446"/>
        <v/>
      </c>
      <c r="P719" s="334"/>
      <c r="Q719" s="330"/>
      <c r="R719" s="279" t="str">
        <f>IF(H719&gt;0, rate1(1,$L$52,$L$51,$L$54,L719,$L$53,$L$50,P719),"")</f>
        <v/>
      </c>
      <c r="S719" s="325"/>
      <c r="T719" s="325"/>
      <c r="U719" s="330"/>
      <c r="V719" s="338"/>
      <c r="W719" s="330"/>
      <c r="X719" s="330"/>
      <c r="Y719" s="330"/>
      <c r="Z719" s="110" t="str">
        <f>IF(H719&gt;0, rate1(1,$L$52,$L$51,$L$54,U719,$L$53,$L$50,Y719),"")</f>
        <v/>
      </c>
      <c r="AA719" s="338" t="str">
        <f t="shared" si="447"/>
        <v/>
      </c>
      <c r="AB719" s="338" t="str">
        <f t="shared" si="448"/>
        <v/>
      </c>
      <c r="AC719" s="330" t="str">
        <f t="shared" si="449"/>
        <v/>
      </c>
      <c r="AD719" s="330" t="str">
        <f t="shared" si="450"/>
        <v/>
      </c>
      <c r="AE719" s="330" t="str">
        <f t="shared" si="451"/>
        <v/>
      </c>
      <c r="AF719" s="330" t="str">
        <f t="shared" si="452"/>
        <v/>
      </c>
      <c r="AG719" s="330" t="str">
        <f t="shared" si="453"/>
        <v/>
      </c>
      <c r="AH719" s="330" t="str">
        <f t="shared" si="454"/>
        <v/>
      </c>
      <c r="AI719" s="330" t="str">
        <f t="shared" si="455"/>
        <v/>
      </c>
      <c r="AJ719" s="330" t="str">
        <f t="shared" si="456"/>
        <v/>
      </c>
      <c r="AK719" s="339" t="str">
        <f t="shared" si="457"/>
        <v/>
      </c>
      <c r="AL719" s="44" t="str">
        <f t="shared" si="458"/>
        <v/>
      </c>
    </row>
    <row r="720" spans="2:38" ht="15" x14ac:dyDescent="0.15">
      <c r="B720" s="330" t="str">
        <f t="shared" si="436"/>
        <v/>
      </c>
      <c r="C720" s="330" t="str">
        <f t="shared" si="437"/>
        <v/>
      </c>
      <c r="D720" s="330" t="str">
        <f t="shared" si="438"/>
        <v/>
      </c>
      <c r="E720" s="330" t="str">
        <f t="shared" si="435"/>
        <v xml:space="preserve"> </v>
      </c>
      <c r="F720" s="330" t="str">
        <f t="shared" si="439"/>
        <v/>
      </c>
      <c r="G720" s="330" t="str">
        <f t="shared" si="440"/>
        <v/>
      </c>
      <c r="H720" s="315"/>
      <c r="I720" s="330" t="str">
        <f t="shared" si="441"/>
        <v/>
      </c>
      <c r="J720" s="330">
        <f t="shared" si="434"/>
        <v>80</v>
      </c>
      <c r="K720" s="337" t="str">
        <f t="shared" si="442"/>
        <v/>
      </c>
      <c r="L720" s="325" t="str">
        <f t="shared" si="443"/>
        <v/>
      </c>
      <c r="M720" s="325" t="str">
        <f t="shared" si="444"/>
        <v/>
      </c>
      <c r="N720" s="330" t="str">
        <f t="shared" si="445"/>
        <v/>
      </c>
      <c r="O720" s="330" t="str">
        <f t="shared" si="446"/>
        <v/>
      </c>
      <c r="P720" s="334"/>
      <c r="Q720" s="330"/>
      <c r="R720" s="279" t="str">
        <f>IF(H720&gt;0, rate1(1,$L$52,$L$51,$L$54,L720,$L$53,$L$50,P720),"")</f>
        <v/>
      </c>
      <c r="S720" s="325"/>
      <c r="T720" s="325"/>
      <c r="U720" s="330"/>
      <c r="V720" s="338"/>
      <c r="W720" s="330"/>
      <c r="X720" s="330"/>
      <c r="Y720" s="330"/>
      <c r="Z720" s="110" t="str">
        <f>IF(H720&gt;0, rate1(1,$L$52,$L$51,$L$54,U720,$L$53,$L$50,Y720),"")</f>
        <v/>
      </c>
      <c r="AA720" s="338" t="str">
        <f t="shared" si="447"/>
        <v/>
      </c>
      <c r="AB720" s="338" t="str">
        <f t="shared" si="448"/>
        <v/>
      </c>
      <c r="AC720" s="330" t="str">
        <f t="shared" si="449"/>
        <v/>
      </c>
      <c r="AD720" s="330" t="str">
        <f t="shared" si="450"/>
        <v/>
      </c>
      <c r="AE720" s="330" t="str">
        <f t="shared" si="451"/>
        <v/>
      </c>
      <c r="AF720" s="330" t="str">
        <f t="shared" si="452"/>
        <v/>
      </c>
      <c r="AG720" s="330" t="str">
        <f t="shared" si="453"/>
        <v/>
      </c>
      <c r="AH720" s="330" t="str">
        <f t="shared" si="454"/>
        <v/>
      </c>
      <c r="AI720" s="330" t="str">
        <f t="shared" si="455"/>
        <v/>
      </c>
      <c r="AJ720" s="330" t="str">
        <f t="shared" si="456"/>
        <v/>
      </c>
      <c r="AK720" s="339" t="str">
        <f t="shared" si="457"/>
        <v/>
      </c>
      <c r="AL720" s="44" t="str">
        <f t="shared" si="458"/>
        <v/>
      </c>
    </row>
    <row r="721" spans="2:38" ht="15" x14ac:dyDescent="0.15">
      <c r="B721" s="330" t="str">
        <f t="shared" si="436"/>
        <v/>
      </c>
      <c r="C721" s="330" t="str">
        <f t="shared" si="437"/>
        <v/>
      </c>
      <c r="D721" s="330" t="str">
        <f t="shared" si="438"/>
        <v/>
      </c>
      <c r="E721" s="330" t="str">
        <f t="shared" si="435"/>
        <v xml:space="preserve"> </v>
      </c>
      <c r="F721" s="330" t="str">
        <f t="shared" si="439"/>
        <v/>
      </c>
      <c r="G721" s="330" t="str">
        <f t="shared" si="440"/>
        <v/>
      </c>
      <c r="H721" s="315"/>
      <c r="I721" s="330" t="str">
        <f t="shared" si="441"/>
        <v/>
      </c>
      <c r="J721" s="330">
        <f t="shared" si="434"/>
        <v>80</v>
      </c>
      <c r="K721" s="337" t="str">
        <f t="shared" si="442"/>
        <v/>
      </c>
      <c r="L721" s="325" t="str">
        <f t="shared" si="443"/>
        <v/>
      </c>
      <c r="M721" s="325" t="str">
        <f t="shared" si="444"/>
        <v/>
      </c>
      <c r="N721" s="330" t="str">
        <f t="shared" si="445"/>
        <v/>
      </c>
      <c r="O721" s="330" t="str">
        <f t="shared" si="446"/>
        <v/>
      </c>
      <c r="P721" s="334"/>
      <c r="Q721" s="330"/>
      <c r="R721" s="279" t="str">
        <f>IF(H721&gt;0, rate1(1,$L$52,$L$51,$L$54,L721,$L$53,$L$50,P721),"")</f>
        <v/>
      </c>
      <c r="S721" s="325"/>
      <c r="T721" s="325"/>
      <c r="U721" s="330"/>
      <c r="V721" s="338"/>
      <c r="W721" s="330"/>
      <c r="X721" s="330"/>
      <c r="Y721" s="330"/>
      <c r="Z721" s="110" t="str">
        <f>IF(H721&gt;0, rate1(1,$L$52,$L$51,$L$54,U721,$L$53,$L$50,Y721),"")</f>
        <v/>
      </c>
      <c r="AA721" s="338" t="str">
        <f t="shared" si="447"/>
        <v/>
      </c>
      <c r="AB721" s="338" t="str">
        <f t="shared" si="448"/>
        <v/>
      </c>
      <c r="AC721" s="330" t="str">
        <f t="shared" si="449"/>
        <v/>
      </c>
      <c r="AD721" s="330" t="str">
        <f t="shared" si="450"/>
        <v/>
      </c>
      <c r="AE721" s="330" t="str">
        <f t="shared" si="451"/>
        <v/>
      </c>
      <c r="AF721" s="330" t="str">
        <f t="shared" si="452"/>
        <v/>
      </c>
      <c r="AG721" s="330" t="str">
        <f t="shared" si="453"/>
        <v/>
      </c>
      <c r="AH721" s="330" t="str">
        <f t="shared" si="454"/>
        <v/>
      </c>
      <c r="AI721" s="330" t="str">
        <f t="shared" si="455"/>
        <v/>
      </c>
      <c r="AJ721" s="330" t="str">
        <f t="shared" si="456"/>
        <v/>
      </c>
      <c r="AK721" s="339" t="str">
        <f t="shared" si="457"/>
        <v/>
      </c>
      <c r="AL721" s="44" t="str">
        <f t="shared" si="458"/>
        <v/>
      </c>
    </row>
    <row r="722" spans="2:38" ht="15" x14ac:dyDescent="0.15">
      <c r="B722" s="330" t="str">
        <f t="shared" si="436"/>
        <v/>
      </c>
      <c r="C722" s="330" t="str">
        <f t="shared" si="437"/>
        <v/>
      </c>
      <c r="D722" s="330" t="str">
        <f t="shared" si="438"/>
        <v/>
      </c>
      <c r="E722" s="330" t="str">
        <f t="shared" si="435"/>
        <v xml:space="preserve"> </v>
      </c>
      <c r="F722" s="330" t="str">
        <f t="shared" si="439"/>
        <v/>
      </c>
      <c r="G722" s="330" t="str">
        <f t="shared" si="440"/>
        <v/>
      </c>
      <c r="H722" s="315"/>
      <c r="I722" s="330" t="str">
        <f t="shared" si="441"/>
        <v/>
      </c>
      <c r="J722" s="330">
        <f t="shared" si="434"/>
        <v>80</v>
      </c>
      <c r="K722" s="337" t="str">
        <f t="shared" si="442"/>
        <v/>
      </c>
      <c r="L722" s="325" t="str">
        <f t="shared" si="443"/>
        <v/>
      </c>
      <c r="M722" s="325" t="str">
        <f t="shared" si="444"/>
        <v/>
      </c>
      <c r="N722" s="330" t="str">
        <f t="shared" si="445"/>
        <v/>
      </c>
      <c r="O722" s="330" t="str">
        <f t="shared" si="446"/>
        <v/>
      </c>
      <c r="P722" s="334"/>
      <c r="Q722" s="330"/>
      <c r="R722" s="279" t="str">
        <f>IF(H722&gt;0, rate1(1,$L$52,$L$51,$L$54,L722,$L$53,$L$50,P722),"")</f>
        <v/>
      </c>
      <c r="S722" s="325"/>
      <c r="T722" s="325"/>
      <c r="U722" s="330"/>
      <c r="V722" s="338"/>
      <c r="W722" s="330"/>
      <c r="X722" s="330"/>
      <c r="Y722" s="330"/>
      <c r="Z722" s="110" t="str">
        <f>IF(H722&gt;0, rate1(1,$L$52,$L$51,$L$54,U722,$L$53,$L$50,Y722),"")</f>
        <v/>
      </c>
      <c r="AA722" s="338" t="str">
        <f t="shared" si="447"/>
        <v/>
      </c>
      <c r="AB722" s="338" t="str">
        <f t="shared" si="448"/>
        <v/>
      </c>
      <c r="AC722" s="330" t="str">
        <f t="shared" si="449"/>
        <v/>
      </c>
      <c r="AD722" s="330" t="str">
        <f t="shared" si="450"/>
        <v/>
      </c>
      <c r="AE722" s="330" t="str">
        <f t="shared" si="451"/>
        <v/>
      </c>
      <c r="AF722" s="330" t="str">
        <f t="shared" si="452"/>
        <v/>
      </c>
      <c r="AG722" s="330" t="str">
        <f t="shared" si="453"/>
        <v/>
      </c>
      <c r="AH722" s="330" t="str">
        <f t="shared" si="454"/>
        <v/>
      </c>
      <c r="AI722" s="330" t="str">
        <f t="shared" si="455"/>
        <v/>
      </c>
      <c r="AJ722" s="330" t="str">
        <f t="shared" si="456"/>
        <v/>
      </c>
      <c r="AK722" s="339" t="str">
        <f t="shared" si="457"/>
        <v/>
      </c>
      <c r="AL722" s="44" t="str">
        <f t="shared" si="458"/>
        <v/>
      </c>
    </row>
    <row r="723" spans="2:38" ht="15" x14ac:dyDescent="0.15">
      <c r="B723" s="330" t="str">
        <f t="shared" si="436"/>
        <v/>
      </c>
      <c r="C723" s="330" t="str">
        <f t="shared" si="437"/>
        <v/>
      </c>
      <c r="D723" s="330" t="str">
        <f t="shared" si="438"/>
        <v/>
      </c>
      <c r="E723" s="330" t="str">
        <f t="shared" si="435"/>
        <v xml:space="preserve"> </v>
      </c>
      <c r="F723" s="330" t="str">
        <f t="shared" si="439"/>
        <v/>
      </c>
      <c r="G723" s="330" t="str">
        <f t="shared" si="440"/>
        <v/>
      </c>
      <c r="H723" s="315"/>
      <c r="I723" s="330" t="str">
        <f t="shared" si="441"/>
        <v/>
      </c>
      <c r="J723" s="330">
        <f t="shared" si="434"/>
        <v>80</v>
      </c>
      <c r="K723" s="337" t="str">
        <f t="shared" si="442"/>
        <v/>
      </c>
      <c r="L723" s="325" t="str">
        <f t="shared" si="443"/>
        <v/>
      </c>
      <c r="M723" s="325" t="str">
        <f t="shared" si="444"/>
        <v/>
      </c>
      <c r="N723" s="330" t="str">
        <f t="shared" si="445"/>
        <v/>
      </c>
      <c r="O723" s="330" t="str">
        <f t="shared" si="446"/>
        <v/>
      </c>
      <c r="P723" s="334"/>
      <c r="Q723" s="330"/>
      <c r="R723" s="279" t="str">
        <f>IF(H723&gt;0, rate1(1,$L$52,$L$51,$L$54,L723,$L$53,$L$50,P723),"")</f>
        <v/>
      </c>
      <c r="S723" s="325"/>
      <c r="T723" s="325"/>
      <c r="U723" s="330"/>
      <c r="V723" s="338"/>
      <c r="W723" s="330"/>
      <c r="X723" s="330"/>
      <c r="Y723" s="330"/>
      <c r="Z723" s="110" t="str">
        <f>IF(H723&gt;0, rate1(1,$L$52,$L$51,$L$54,U723,$L$53,$L$50,Y723),"")</f>
        <v/>
      </c>
      <c r="AA723" s="338" t="str">
        <f t="shared" si="447"/>
        <v/>
      </c>
      <c r="AB723" s="338" t="str">
        <f t="shared" si="448"/>
        <v/>
      </c>
      <c r="AC723" s="330" t="str">
        <f t="shared" si="449"/>
        <v/>
      </c>
      <c r="AD723" s="330" t="str">
        <f t="shared" si="450"/>
        <v/>
      </c>
      <c r="AE723" s="330" t="str">
        <f t="shared" si="451"/>
        <v/>
      </c>
      <c r="AF723" s="330" t="str">
        <f t="shared" si="452"/>
        <v/>
      </c>
      <c r="AG723" s="330" t="str">
        <f t="shared" si="453"/>
        <v/>
      </c>
      <c r="AH723" s="330" t="str">
        <f t="shared" si="454"/>
        <v/>
      </c>
      <c r="AI723" s="330" t="str">
        <f t="shared" si="455"/>
        <v/>
      </c>
      <c r="AJ723" s="330" t="str">
        <f t="shared" si="456"/>
        <v/>
      </c>
      <c r="AK723" s="339" t="str">
        <f t="shared" si="457"/>
        <v/>
      </c>
      <c r="AL723" s="44" t="str">
        <f t="shared" si="458"/>
        <v/>
      </c>
    </row>
    <row r="724" spans="2:38" ht="15" x14ac:dyDescent="0.15">
      <c r="B724" s="330" t="str">
        <f t="shared" si="436"/>
        <v/>
      </c>
      <c r="C724" s="330" t="str">
        <f t="shared" si="437"/>
        <v/>
      </c>
      <c r="D724" s="330" t="str">
        <f t="shared" si="438"/>
        <v/>
      </c>
      <c r="E724" s="330" t="str">
        <f t="shared" si="435"/>
        <v xml:space="preserve"> </v>
      </c>
      <c r="F724" s="330" t="str">
        <f t="shared" si="439"/>
        <v/>
      </c>
      <c r="G724" s="330" t="str">
        <f t="shared" si="440"/>
        <v/>
      </c>
      <c r="H724" s="315"/>
      <c r="I724" s="330" t="str">
        <f t="shared" si="441"/>
        <v/>
      </c>
      <c r="J724" s="330">
        <f t="shared" si="434"/>
        <v>80</v>
      </c>
      <c r="K724" s="337" t="str">
        <f t="shared" si="442"/>
        <v/>
      </c>
      <c r="L724" s="325" t="str">
        <f t="shared" si="443"/>
        <v/>
      </c>
      <c r="M724" s="325" t="str">
        <f t="shared" si="444"/>
        <v/>
      </c>
      <c r="N724" s="330" t="str">
        <f t="shared" si="445"/>
        <v/>
      </c>
      <c r="O724" s="330" t="str">
        <f t="shared" si="446"/>
        <v/>
      </c>
      <c r="P724" s="334"/>
      <c r="Q724" s="330"/>
      <c r="R724" s="279" t="str">
        <f>IF(H724&gt;0, rate1(1,$L$52,$L$51,$L$54,L724,$L$53,$L$50,P724),"")</f>
        <v/>
      </c>
      <c r="S724" s="325"/>
      <c r="T724" s="325"/>
      <c r="U724" s="330"/>
      <c r="V724" s="338"/>
      <c r="W724" s="330"/>
      <c r="X724" s="330"/>
      <c r="Y724" s="330"/>
      <c r="Z724" s="110" t="str">
        <f>IF(H724&gt;0, rate1(1,$L$52,$L$51,$L$54,U724,$L$53,$L$50,Y724),"")</f>
        <v/>
      </c>
      <c r="AA724" s="338" t="str">
        <f t="shared" si="447"/>
        <v/>
      </c>
      <c r="AB724" s="338" t="str">
        <f t="shared" si="448"/>
        <v/>
      </c>
      <c r="AC724" s="330" t="str">
        <f t="shared" si="449"/>
        <v/>
      </c>
      <c r="AD724" s="330" t="str">
        <f t="shared" si="450"/>
        <v/>
      </c>
      <c r="AE724" s="330" t="str">
        <f t="shared" si="451"/>
        <v/>
      </c>
      <c r="AF724" s="330" t="str">
        <f t="shared" si="452"/>
        <v/>
      </c>
      <c r="AG724" s="330" t="str">
        <f t="shared" si="453"/>
        <v/>
      </c>
      <c r="AH724" s="330" t="str">
        <f t="shared" si="454"/>
        <v/>
      </c>
      <c r="AI724" s="330" t="str">
        <f t="shared" si="455"/>
        <v/>
      </c>
      <c r="AJ724" s="330" t="str">
        <f t="shared" si="456"/>
        <v/>
      </c>
      <c r="AK724" s="339" t="str">
        <f t="shared" si="457"/>
        <v/>
      </c>
      <c r="AL724" s="44" t="str">
        <f t="shared" si="458"/>
        <v/>
      </c>
    </row>
    <row r="725" spans="2:38" ht="15" x14ac:dyDescent="0.15">
      <c r="B725" s="330" t="str">
        <f t="shared" si="436"/>
        <v/>
      </c>
      <c r="C725" s="330" t="str">
        <f t="shared" si="437"/>
        <v/>
      </c>
      <c r="D725" s="330" t="str">
        <f t="shared" si="438"/>
        <v/>
      </c>
      <c r="E725" s="330" t="str">
        <f t="shared" si="435"/>
        <v xml:space="preserve"> </v>
      </c>
      <c r="F725" s="330" t="str">
        <f t="shared" si="439"/>
        <v/>
      </c>
      <c r="G725" s="330" t="str">
        <f t="shared" si="440"/>
        <v/>
      </c>
      <c r="H725" s="315"/>
      <c r="I725" s="330" t="str">
        <f t="shared" si="441"/>
        <v/>
      </c>
      <c r="J725" s="330">
        <f t="shared" si="434"/>
        <v>80</v>
      </c>
      <c r="K725" s="337" t="str">
        <f t="shared" si="442"/>
        <v/>
      </c>
      <c r="L725" s="325" t="str">
        <f t="shared" si="443"/>
        <v/>
      </c>
      <c r="M725" s="325" t="str">
        <f t="shared" si="444"/>
        <v/>
      </c>
      <c r="N725" s="330" t="str">
        <f t="shared" si="445"/>
        <v/>
      </c>
      <c r="O725" s="330" t="str">
        <f t="shared" si="446"/>
        <v/>
      </c>
      <c r="P725" s="334"/>
      <c r="Q725" s="330"/>
      <c r="R725" s="279" t="str">
        <f>IF(H725&gt;0, rate1(1,$L$52,$L$51,$L$54,L725,$L$53,$L$50,P725),"")</f>
        <v/>
      </c>
      <c r="S725" s="325"/>
      <c r="T725" s="325"/>
      <c r="U725" s="330"/>
      <c r="V725" s="338"/>
      <c r="W725" s="330"/>
      <c r="X725" s="330"/>
      <c r="Y725" s="330"/>
      <c r="Z725" s="110" t="str">
        <f>IF(H725&gt;0, rate1(1,$L$52,$L$51,$L$54,U725,$L$53,$L$50,Y725),"")</f>
        <v/>
      </c>
      <c r="AA725" s="338" t="str">
        <f t="shared" si="447"/>
        <v/>
      </c>
      <c r="AB725" s="338" t="str">
        <f t="shared" si="448"/>
        <v/>
      </c>
      <c r="AC725" s="330" t="str">
        <f t="shared" si="449"/>
        <v/>
      </c>
      <c r="AD725" s="330" t="str">
        <f t="shared" si="450"/>
        <v/>
      </c>
      <c r="AE725" s="330" t="str">
        <f t="shared" si="451"/>
        <v/>
      </c>
      <c r="AF725" s="330" t="str">
        <f t="shared" si="452"/>
        <v/>
      </c>
      <c r="AG725" s="330" t="str">
        <f t="shared" si="453"/>
        <v/>
      </c>
      <c r="AH725" s="330" t="str">
        <f t="shared" si="454"/>
        <v/>
      </c>
      <c r="AI725" s="330" t="str">
        <f t="shared" si="455"/>
        <v/>
      </c>
      <c r="AJ725" s="330" t="str">
        <f t="shared" si="456"/>
        <v/>
      </c>
      <c r="AK725" s="339" t="str">
        <f t="shared" si="457"/>
        <v/>
      </c>
      <c r="AL725" s="44" t="str">
        <f t="shared" si="458"/>
        <v/>
      </c>
    </row>
    <row r="726" spans="2:38" ht="15" x14ac:dyDescent="0.15">
      <c r="B726" s="330" t="str">
        <f t="shared" si="436"/>
        <v/>
      </c>
      <c r="C726" s="330" t="str">
        <f t="shared" si="437"/>
        <v/>
      </c>
      <c r="D726" s="330" t="str">
        <f t="shared" si="438"/>
        <v/>
      </c>
      <c r="E726" s="330" t="str">
        <f t="shared" si="435"/>
        <v xml:space="preserve"> </v>
      </c>
      <c r="F726" s="330" t="str">
        <f t="shared" si="439"/>
        <v/>
      </c>
      <c r="G726" s="330" t="str">
        <f t="shared" si="440"/>
        <v/>
      </c>
      <c r="H726" s="315"/>
      <c r="I726" s="330" t="str">
        <f t="shared" si="441"/>
        <v/>
      </c>
      <c r="J726" s="330">
        <f t="shared" si="434"/>
        <v>80</v>
      </c>
      <c r="K726" s="337" t="str">
        <f t="shared" si="442"/>
        <v/>
      </c>
      <c r="L726" s="325" t="str">
        <f t="shared" si="443"/>
        <v/>
      </c>
      <c r="M726" s="325" t="str">
        <f t="shared" si="444"/>
        <v/>
      </c>
      <c r="N726" s="330" t="str">
        <f t="shared" si="445"/>
        <v/>
      </c>
      <c r="O726" s="330" t="str">
        <f t="shared" si="446"/>
        <v/>
      </c>
      <c r="P726" s="334"/>
      <c r="Q726" s="330"/>
      <c r="R726" s="279" t="str">
        <f>IF(H726&gt;0, rate1(1,$L$52,$L$51,$L$54,L726,$L$53,$L$50,P726),"")</f>
        <v/>
      </c>
      <c r="S726" s="325"/>
      <c r="T726" s="325"/>
      <c r="U726" s="330"/>
      <c r="V726" s="338"/>
      <c r="W726" s="330"/>
      <c r="X726" s="330"/>
      <c r="Y726" s="330"/>
      <c r="Z726" s="110" t="str">
        <f>IF(H726&gt;0, rate1(1,$L$52,$L$51,$L$54,U726,$L$53,$L$50,Y726),"")</f>
        <v/>
      </c>
      <c r="AA726" s="338" t="str">
        <f t="shared" si="447"/>
        <v/>
      </c>
      <c r="AB726" s="338" t="str">
        <f t="shared" si="448"/>
        <v/>
      </c>
      <c r="AC726" s="330" t="str">
        <f t="shared" si="449"/>
        <v/>
      </c>
      <c r="AD726" s="330" t="str">
        <f t="shared" si="450"/>
        <v/>
      </c>
      <c r="AE726" s="330" t="str">
        <f t="shared" si="451"/>
        <v/>
      </c>
      <c r="AF726" s="330" t="str">
        <f t="shared" si="452"/>
        <v/>
      </c>
      <c r="AG726" s="330" t="str">
        <f t="shared" si="453"/>
        <v/>
      </c>
      <c r="AH726" s="330" t="str">
        <f t="shared" si="454"/>
        <v/>
      </c>
      <c r="AI726" s="330" t="str">
        <f t="shared" si="455"/>
        <v/>
      </c>
      <c r="AJ726" s="330" t="str">
        <f t="shared" si="456"/>
        <v/>
      </c>
      <c r="AK726" s="339" t="str">
        <f t="shared" si="457"/>
        <v/>
      </c>
      <c r="AL726" s="44" t="str">
        <f t="shared" si="458"/>
        <v/>
      </c>
    </row>
    <row r="727" spans="2:38" ht="15" x14ac:dyDescent="0.15">
      <c r="B727" s="330" t="str">
        <f t="shared" si="436"/>
        <v/>
      </c>
      <c r="C727" s="330" t="str">
        <f t="shared" si="437"/>
        <v/>
      </c>
      <c r="D727" s="330" t="str">
        <f t="shared" si="438"/>
        <v/>
      </c>
      <c r="E727" s="330" t="str">
        <f t="shared" si="435"/>
        <v xml:space="preserve"> </v>
      </c>
      <c r="F727" s="330" t="str">
        <f t="shared" si="439"/>
        <v/>
      </c>
      <c r="G727" s="330" t="str">
        <f t="shared" si="440"/>
        <v/>
      </c>
      <c r="H727" s="315"/>
      <c r="I727" s="330" t="str">
        <f t="shared" si="441"/>
        <v/>
      </c>
      <c r="J727" s="330">
        <f t="shared" si="434"/>
        <v>80</v>
      </c>
      <c r="K727" s="337" t="str">
        <f t="shared" si="442"/>
        <v/>
      </c>
      <c r="L727" s="325" t="str">
        <f t="shared" si="443"/>
        <v/>
      </c>
      <c r="M727" s="325" t="str">
        <f t="shared" si="444"/>
        <v/>
      </c>
      <c r="N727" s="330" t="str">
        <f t="shared" si="445"/>
        <v/>
      </c>
      <c r="O727" s="330" t="str">
        <f t="shared" si="446"/>
        <v/>
      </c>
      <c r="P727" s="334"/>
      <c r="Q727" s="330"/>
      <c r="R727" s="279" t="str">
        <f>IF(H727&gt;0, rate1(1,$L$52,$L$51,$L$54,L727,$L$53,$L$50,P727),"")</f>
        <v/>
      </c>
      <c r="S727" s="325"/>
      <c r="T727" s="325"/>
      <c r="U727" s="330"/>
      <c r="V727" s="338"/>
      <c r="W727" s="330"/>
      <c r="X727" s="330"/>
      <c r="Y727" s="330"/>
      <c r="Z727" s="110" t="str">
        <f>IF(H727&gt;0, rate1(1,$L$52,$L$51,$L$54,U727,$L$53,$L$50,Y727),"")</f>
        <v/>
      </c>
      <c r="AA727" s="338" t="str">
        <f t="shared" si="447"/>
        <v/>
      </c>
      <c r="AB727" s="338" t="str">
        <f t="shared" si="448"/>
        <v/>
      </c>
      <c r="AC727" s="330" t="str">
        <f t="shared" si="449"/>
        <v/>
      </c>
      <c r="AD727" s="330" t="str">
        <f t="shared" si="450"/>
        <v/>
      </c>
      <c r="AE727" s="330" t="str">
        <f t="shared" si="451"/>
        <v/>
      </c>
      <c r="AF727" s="330" t="str">
        <f t="shared" si="452"/>
        <v/>
      </c>
      <c r="AG727" s="330" t="str">
        <f t="shared" si="453"/>
        <v/>
      </c>
      <c r="AH727" s="330" t="str">
        <f t="shared" si="454"/>
        <v/>
      </c>
      <c r="AI727" s="330" t="str">
        <f t="shared" si="455"/>
        <v/>
      </c>
      <c r="AJ727" s="330" t="str">
        <f t="shared" si="456"/>
        <v/>
      </c>
      <c r="AK727" s="339" t="str">
        <f t="shared" si="457"/>
        <v/>
      </c>
      <c r="AL727" s="44" t="str">
        <f t="shared" si="458"/>
        <v/>
      </c>
    </row>
    <row r="728" spans="2:38" ht="15" x14ac:dyDescent="0.15">
      <c r="B728" s="330" t="str">
        <f t="shared" si="436"/>
        <v/>
      </c>
      <c r="C728" s="330" t="str">
        <f t="shared" si="437"/>
        <v/>
      </c>
      <c r="D728" s="330" t="str">
        <f t="shared" si="438"/>
        <v/>
      </c>
      <c r="E728" s="330" t="str">
        <f t="shared" si="435"/>
        <v xml:space="preserve"> </v>
      </c>
      <c r="F728" s="330" t="str">
        <f t="shared" si="439"/>
        <v/>
      </c>
      <c r="G728" s="330" t="str">
        <f t="shared" si="440"/>
        <v/>
      </c>
      <c r="H728" s="315"/>
      <c r="I728" s="330" t="str">
        <f t="shared" si="441"/>
        <v/>
      </c>
      <c r="J728" s="330">
        <f t="shared" si="434"/>
        <v>80</v>
      </c>
      <c r="K728" s="337" t="str">
        <f t="shared" si="442"/>
        <v/>
      </c>
      <c r="L728" s="325" t="str">
        <f t="shared" si="443"/>
        <v/>
      </c>
      <c r="M728" s="325" t="str">
        <f t="shared" si="444"/>
        <v/>
      </c>
      <c r="N728" s="330" t="str">
        <f t="shared" si="445"/>
        <v/>
      </c>
      <c r="O728" s="330" t="str">
        <f t="shared" si="446"/>
        <v/>
      </c>
      <c r="P728" s="334"/>
      <c r="Q728" s="330"/>
      <c r="R728" s="279" t="str">
        <f>IF(H728&gt;0, rate1(1,$L$52,$L$51,$L$54,L728,$L$53,$L$50,P728),"")</f>
        <v/>
      </c>
      <c r="S728" s="325"/>
      <c r="T728" s="325"/>
      <c r="U728" s="330"/>
      <c r="V728" s="338"/>
      <c r="W728" s="330"/>
      <c r="X728" s="330"/>
      <c r="Y728" s="330"/>
      <c r="Z728" s="110" t="str">
        <f>IF(H728&gt;0, rate1(1,$L$52,$L$51,$L$54,U728,$L$53,$L$50,Y728),"")</f>
        <v/>
      </c>
      <c r="AA728" s="338" t="str">
        <f t="shared" si="447"/>
        <v/>
      </c>
      <c r="AB728" s="338" t="str">
        <f t="shared" si="448"/>
        <v/>
      </c>
      <c r="AC728" s="330" t="str">
        <f t="shared" si="449"/>
        <v/>
      </c>
      <c r="AD728" s="330" t="str">
        <f t="shared" si="450"/>
        <v/>
      </c>
      <c r="AE728" s="330" t="str">
        <f t="shared" si="451"/>
        <v/>
      </c>
      <c r="AF728" s="330" t="str">
        <f t="shared" si="452"/>
        <v/>
      </c>
      <c r="AG728" s="330" t="str">
        <f t="shared" si="453"/>
        <v/>
      </c>
      <c r="AH728" s="330" t="str">
        <f t="shared" si="454"/>
        <v/>
      </c>
      <c r="AI728" s="330" t="str">
        <f t="shared" si="455"/>
        <v/>
      </c>
      <c r="AJ728" s="330" t="str">
        <f t="shared" si="456"/>
        <v/>
      </c>
      <c r="AK728" s="339" t="str">
        <f t="shared" si="457"/>
        <v/>
      </c>
      <c r="AL728" s="44" t="str">
        <f t="shared" si="458"/>
        <v/>
      </c>
    </row>
    <row r="729" spans="2:38" ht="15" x14ac:dyDescent="0.15">
      <c r="B729" s="330" t="str">
        <f t="shared" si="436"/>
        <v/>
      </c>
      <c r="C729" s="330" t="str">
        <f t="shared" si="437"/>
        <v/>
      </c>
      <c r="D729" s="330" t="str">
        <f t="shared" si="438"/>
        <v/>
      </c>
      <c r="E729" s="330" t="str">
        <f t="shared" si="435"/>
        <v xml:space="preserve"> </v>
      </c>
      <c r="F729" s="330" t="str">
        <f t="shared" si="439"/>
        <v/>
      </c>
      <c r="G729" s="330" t="str">
        <f t="shared" si="440"/>
        <v/>
      </c>
      <c r="H729" s="315"/>
      <c r="I729" s="330" t="str">
        <f t="shared" si="441"/>
        <v/>
      </c>
      <c r="J729" s="330">
        <f t="shared" si="434"/>
        <v>80</v>
      </c>
      <c r="K729" s="337" t="str">
        <f t="shared" si="442"/>
        <v/>
      </c>
      <c r="L729" s="325" t="str">
        <f t="shared" si="443"/>
        <v/>
      </c>
      <c r="M729" s="325" t="str">
        <f t="shared" si="444"/>
        <v/>
      </c>
      <c r="N729" s="330" t="str">
        <f t="shared" si="445"/>
        <v/>
      </c>
      <c r="O729" s="330" t="str">
        <f t="shared" si="446"/>
        <v/>
      </c>
      <c r="P729" s="334"/>
      <c r="Q729" s="330"/>
      <c r="R729" s="279" t="str">
        <f>IF(H729&gt;0, rate1(1,$L$52,$L$51,$L$54,L729,$L$53,$L$50,P729),"")</f>
        <v/>
      </c>
      <c r="S729" s="325"/>
      <c r="T729" s="325"/>
      <c r="U729" s="330"/>
      <c r="V729" s="338"/>
      <c r="W729" s="330"/>
      <c r="X729" s="330"/>
      <c r="Y729" s="330"/>
      <c r="Z729" s="110" t="str">
        <f>IF(H729&gt;0, rate1(1,$L$52,$L$51,$L$54,U729,$L$53,$L$50,Y729),"")</f>
        <v/>
      </c>
      <c r="AA729" s="338" t="str">
        <f t="shared" si="447"/>
        <v/>
      </c>
      <c r="AB729" s="338" t="str">
        <f t="shared" si="448"/>
        <v/>
      </c>
      <c r="AC729" s="330" t="str">
        <f t="shared" si="449"/>
        <v/>
      </c>
      <c r="AD729" s="330" t="str">
        <f t="shared" si="450"/>
        <v/>
      </c>
      <c r="AE729" s="330" t="str">
        <f t="shared" si="451"/>
        <v/>
      </c>
      <c r="AF729" s="330" t="str">
        <f t="shared" si="452"/>
        <v/>
      </c>
      <c r="AG729" s="330" t="str">
        <f t="shared" si="453"/>
        <v/>
      </c>
      <c r="AH729" s="330" t="str">
        <f t="shared" si="454"/>
        <v/>
      </c>
      <c r="AI729" s="330" t="str">
        <f t="shared" si="455"/>
        <v/>
      </c>
      <c r="AJ729" s="330" t="str">
        <f t="shared" si="456"/>
        <v/>
      </c>
      <c r="AK729" s="339" t="str">
        <f t="shared" si="457"/>
        <v/>
      </c>
      <c r="AL729" s="44" t="str">
        <f t="shared" si="458"/>
        <v/>
      </c>
    </row>
    <row r="730" spans="2:38" ht="15" x14ac:dyDescent="0.15">
      <c r="B730" s="330" t="str">
        <f t="shared" si="436"/>
        <v/>
      </c>
      <c r="C730" s="330" t="str">
        <f t="shared" si="437"/>
        <v/>
      </c>
      <c r="D730" s="330" t="str">
        <f t="shared" si="438"/>
        <v/>
      </c>
      <c r="E730" s="330" t="str">
        <f t="shared" si="435"/>
        <v xml:space="preserve"> </v>
      </c>
      <c r="F730" s="330" t="str">
        <f t="shared" si="439"/>
        <v/>
      </c>
      <c r="G730" s="330" t="str">
        <f t="shared" si="440"/>
        <v/>
      </c>
      <c r="H730" s="315"/>
      <c r="I730" s="330" t="str">
        <f t="shared" si="441"/>
        <v/>
      </c>
      <c r="J730" s="330">
        <f t="shared" si="434"/>
        <v>80</v>
      </c>
      <c r="K730" s="337" t="str">
        <f t="shared" si="442"/>
        <v/>
      </c>
      <c r="L730" s="325" t="str">
        <f t="shared" si="443"/>
        <v/>
      </c>
      <c r="M730" s="325" t="str">
        <f t="shared" si="444"/>
        <v/>
      </c>
      <c r="N730" s="330" t="str">
        <f t="shared" si="445"/>
        <v/>
      </c>
      <c r="O730" s="330" t="str">
        <f t="shared" si="446"/>
        <v/>
      </c>
      <c r="P730" s="334"/>
      <c r="Q730" s="330"/>
      <c r="R730" s="279" t="str">
        <f>IF(H730&gt;0, rate1(1,$L$52,$L$51,$L$54,L730,$L$53,$L$50,P730),"")</f>
        <v/>
      </c>
      <c r="S730" s="325"/>
      <c r="T730" s="325"/>
      <c r="U730" s="330"/>
      <c r="V730" s="338"/>
      <c r="W730" s="330"/>
      <c r="X730" s="330"/>
      <c r="Y730" s="330"/>
      <c r="Z730" s="110" t="str">
        <f>IF(H730&gt;0, rate1(1,$L$52,$L$51,$L$54,U730,$L$53,$L$50,Y730),"")</f>
        <v/>
      </c>
      <c r="AA730" s="338" t="str">
        <f t="shared" si="447"/>
        <v/>
      </c>
      <c r="AB730" s="338" t="str">
        <f t="shared" si="448"/>
        <v/>
      </c>
      <c r="AC730" s="330" t="str">
        <f t="shared" si="449"/>
        <v/>
      </c>
      <c r="AD730" s="330" t="str">
        <f t="shared" si="450"/>
        <v/>
      </c>
      <c r="AE730" s="330" t="str">
        <f t="shared" si="451"/>
        <v/>
      </c>
      <c r="AF730" s="330" t="str">
        <f t="shared" si="452"/>
        <v/>
      </c>
      <c r="AG730" s="330" t="str">
        <f t="shared" si="453"/>
        <v/>
      </c>
      <c r="AH730" s="330" t="str">
        <f t="shared" si="454"/>
        <v/>
      </c>
      <c r="AI730" s="330" t="str">
        <f t="shared" si="455"/>
        <v/>
      </c>
      <c r="AJ730" s="330" t="str">
        <f t="shared" si="456"/>
        <v/>
      </c>
      <c r="AK730" s="339" t="str">
        <f t="shared" si="457"/>
        <v/>
      </c>
      <c r="AL730" s="44" t="str">
        <f t="shared" si="458"/>
        <v/>
      </c>
    </row>
    <row r="731" spans="2:38" ht="15" x14ac:dyDescent="0.15">
      <c r="B731" s="330" t="str">
        <f t="shared" si="436"/>
        <v/>
      </c>
      <c r="C731" s="330" t="str">
        <f t="shared" si="437"/>
        <v/>
      </c>
      <c r="D731" s="330" t="str">
        <f t="shared" si="438"/>
        <v/>
      </c>
      <c r="E731" s="330" t="str">
        <f t="shared" si="435"/>
        <v xml:space="preserve"> </v>
      </c>
      <c r="F731" s="330" t="str">
        <f t="shared" si="439"/>
        <v/>
      </c>
      <c r="G731" s="330" t="str">
        <f t="shared" si="440"/>
        <v/>
      </c>
      <c r="H731" s="315"/>
      <c r="I731" s="330" t="str">
        <f t="shared" si="441"/>
        <v/>
      </c>
      <c r="J731" s="330">
        <f t="shared" si="434"/>
        <v>80</v>
      </c>
      <c r="K731" s="337" t="str">
        <f t="shared" si="442"/>
        <v/>
      </c>
      <c r="L731" s="325" t="str">
        <f t="shared" si="443"/>
        <v/>
      </c>
      <c r="M731" s="325" t="str">
        <f t="shared" si="444"/>
        <v/>
      </c>
      <c r="N731" s="330" t="str">
        <f t="shared" si="445"/>
        <v/>
      </c>
      <c r="O731" s="330" t="str">
        <f t="shared" si="446"/>
        <v/>
      </c>
      <c r="P731" s="334"/>
      <c r="Q731" s="330"/>
      <c r="R731" s="279" t="str">
        <f>IF(H731&gt;0, rate1(1,$L$52,$L$51,$L$54,L731,$L$53,$L$50,P731),"")</f>
        <v/>
      </c>
      <c r="S731" s="325"/>
      <c r="T731" s="325"/>
      <c r="U731" s="330"/>
      <c r="V731" s="338"/>
      <c r="W731" s="330"/>
      <c r="X731" s="330"/>
      <c r="Y731" s="330"/>
      <c r="Z731" s="110" t="str">
        <f>IF(H731&gt;0, rate1(1,$L$52,$L$51,$L$54,U731,$L$53,$L$50,Y731),"")</f>
        <v/>
      </c>
      <c r="AA731" s="338" t="str">
        <f t="shared" si="447"/>
        <v/>
      </c>
      <c r="AB731" s="338" t="str">
        <f t="shared" si="448"/>
        <v/>
      </c>
      <c r="AC731" s="330" t="str">
        <f t="shared" si="449"/>
        <v/>
      </c>
      <c r="AD731" s="330" t="str">
        <f t="shared" si="450"/>
        <v/>
      </c>
      <c r="AE731" s="330" t="str">
        <f t="shared" si="451"/>
        <v/>
      </c>
      <c r="AF731" s="330" t="str">
        <f t="shared" si="452"/>
        <v/>
      </c>
      <c r="AG731" s="330" t="str">
        <f t="shared" si="453"/>
        <v/>
      </c>
      <c r="AH731" s="330" t="str">
        <f t="shared" si="454"/>
        <v/>
      </c>
      <c r="AI731" s="330" t="str">
        <f t="shared" si="455"/>
        <v/>
      </c>
      <c r="AJ731" s="330" t="str">
        <f t="shared" si="456"/>
        <v/>
      </c>
      <c r="AK731" s="339" t="str">
        <f t="shared" si="457"/>
        <v/>
      </c>
      <c r="AL731" s="44" t="str">
        <f t="shared" si="458"/>
        <v/>
      </c>
    </row>
    <row r="732" spans="2:38" ht="15" x14ac:dyDescent="0.15">
      <c r="B732" s="330" t="str">
        <f t="shared" si="436"/>
        <v/>
      </c>
      <c r="C732" s="330" t="str">
        <f t="shared" si="437"/>
        <v/>
      </c>
      <c r="D732" s="330" t="str">
        <f t="shared" si="438"/>
        <v/>
      </c>
      <c r="E732" s="330" t="str">
        <f t="shared" si="435"/>
        <v xml:space="preserve"> </v>
      </c>
      <c r="F732" s="330" t="str">
        <f t="shared" si="439"/>
        <v/>
      </c>
      <c r="G732" s="330" t="str">
        <f t="shared" si="440"/>
        <v/>
      </c>
      <c r="H732" s="315"/>
      <c r="I732" s="330" t="str">
        <f t="shared" si="441"/>
        <v/>
      </c>
      <c r="J732" s="330">
        <f t="shared" si="434"/>
        <v>80</v>
      </c>
      <c r="K732" s="337" t="str">
        <f t="shared" si="442"/>
        <v/>
      </c>
      <c r="L732" s="325" t="str">
        <f t="shared" si="443"/>
        <v/>
      </c>
      <c r="M732" s="325" t="str">
        <f t="shared" si="444"/>
        <v/>
      </c>
      <c r="N732" s="330" t="str">
        <f t="shared" si="445"/>
        <v/>
      </c>
      <c r="O732" s="330" t="str">
        <f t="shared" si="446"/>
        <v/>
      </c>
      <c r="P732" s="334"/>
      <c r="Q732" s="330"/>
      <c r="R732" s="279" t="str">
        <f>IF(H732&gt;0, rate1(1,$L$52,$L$51,$L$54,L732,$L$53,$L$50,P732),"")</f>
        <v/>
      </c>
      <c r="S732" s="325"/>
      <c r="T732" s="325"/>
      <c r="U732" s="330"/>
      <c r="V732" s="338"/>
      <c r="W732" s="330"/>
      <c r="X732" s="330"/>
      <c r="Y732" s="330"/>
      <c r="Z732" s="110" t="str">
        <f>IF(H732&gt;0, rate1(1,$L$52,$L$51,$L$54,U732,$L$53,$L$50,Y732),"")</f>
        <v/>
      </c>
      <c r="AA732" s="338" t="str">
        <f t="shared" si="447"/>
        <v/>
      </c>
      <c r="AB732" s="338" t="str">
        <f t="shared" si="448"/>
        <v/>
      </c>
      <c r="AC732" s="330" t="str">
        <f t="shared" si="449"/>
        <v/>
      </c>
      <c r="AD732" s="330" t="str">
        <f t="shared" si="450"/>
        <v/>
      </c>
      <c r="AE732" s="330" t="str">
        <f t="shared" si="451"/>
        <v/>
      </c>
      <c r="AF732" s="330" t="str">
        <f t="shared" si="452"/>
        <v/>
      </c>
      <c r="AG732" s="330" t="str">
        <f t="shared" si="453"/>
        <v/>
      </c>
      <c r="AH732" s="330" t="str">
        <f t="shared" si="454"/>
        <v/>
      </c>
      <c r="AI732" s="330" t="str">
        <f t="shared" si="455"/>
        <v/>
      </c>
      <c r="AJ732" s="330" t="str">
        <f t="shared" si="456"/>
        <v/>
      </c>
      <c r="AK732" s="339" t="str">
        <f t="shared" si="457"/>
        <v/>
      </c>
      <c r="AL732" s="44" t="str">
        <f t="shared" si="458"/>
        <v/>
      </c>
    </row>
    <row r="733" spans="2:38" ht="15" x14ac:dyDescent="0.15">
      <c r="B733" s="330" t="str">
        <f t="shared" si="436"/>
        <v/>
      </c>
      <c r="C733" s="330" t="str">
        <f t="shared" si="437"/>
        <v/>
      </c>
      <c r="D733" s="330" t="str">
        <f t="shared" si="438"/>
        <v/>
      </c>
      <c r="E733" s="330" t="str">
        <f t="shared" si="435"/>
        <v xml:space="preserve"> </v>
      </c>
      <c r="F733" s="330" t="str">
        <f t="shared" si="439"/>
        <v/>
      </c>
      <c r="G733" s="330" t="str">
        <f t="shared" si="440"/>
        <v/>
      </c>
      <c r="H733" s="315"/>
      <c r="I733" s="330" t="str">
        <f t="shared" si="441"/>
        <v/>
      </c>
      <c r="J733" s="330">
        <f t="shared" si="434"/>
        <v>80</v>
      </c>
      <c r="K733" s="337" t="str">
        <f t="shared" si="442"/>
        <v/>
      </c>
      <c r="L733" s="325" t="str">
        <f t="shared" si="443"/>
        <v/>
      </c>
      <c r="M733" s="325" t="str">
        <f t="shared" si="444"/>
        <v/>
      </c>
      <c r="N733" s="330" t="str">
        <f t="shared" si="445"/>
        <v/>
      </c>
      <c r="O733" s="330" t="str">
        <f t="shared" si="446"/>
        <v/>
      </c>
      <c r="P733" s="334"/>
      <c r="Q733" s="330"/>
      <c r="R733" s="279" t="str">
        <f>IF(H733&gt;0, rate1(1,$L$52,$L$51,$L$54,L733,$L$53,$L$50,P733),"")</f>
        <v/>
      </c>
      <c r="S733" s="325"/>
      <c r="T733" s="325"/>
      <c r="U733" s="330"/>
      <c r="V733" s="338"/>
      <c r="W733" s="330"/>
      <c r="X733" s="330"/>
      <c r="Y733" s="330"/>
      <c r="Z733" s="110" t="str">
        <f>IF(H733&gt;0, rate1(1,$L$52,$L$51,$L$54,U733,$L$53,$L$50,Y733),"")</f>
        <v/>
      </c>
      <c r="AA733" s="338" t="str">
        <f t="shared" si="447"/>
        <v/>
      </c>
      <c r="AB733" s="338" t="str">
        <f t="shared" si="448"/>
        <v/>
      </c>
      <c r="AC733" s="330" t="str">
        <f t="shared" si="449"/>
        <v/>
      </c>
      <c r="AD733" s="330" t="str">
        <f t="shared" si="450"/>
        <v/>
      </c>
      <c r="AE733" s="330" t="str">
        <f t="shared" si="451"/>
        <v/>
      </c>
      <c r="AF733" s="330" t="str">
        <f t="shared" si="452"/>
        <v/>
      </c>
      <c r="AG733" s="330" t="str">
        <f t="shared" si="453"/>
        <v/>
      </c>
      <c r="AH733" s="330" t="str">
        <f t="shared" si="454"/>
        <v/>
      </c>
      <c r="AI733" s="330" t="str">
        <f t="shared" si="455"/>
        <v/>
      </c>
      <c r="AJ733" s="330" t="str">
        <f t="shared" si="456"/>
        <v/>
      </c>
      <c r="AK733" s="339" t="str">
        <f t="shared" si="457"/>
        <v/>
      </c>
      <c r="AL733" s="44" t="str">
        <f t="shared" si="458"/>
        <v/>
      </c>
    </row>
    <row r="734" spans="2:38" ht="15" x14ac:dyDescent="0.15">
      <c r="B734" s="330" t="str">
        <f t="shared" si="436"/>
        <v/>
      </c>
      <c r="C734" s="330" t="str">
        <f t="shared" si="437"/>
        <v/>
      </c>
      <c r="D734" s="330" t="str">
        <f t="shared" si="438"/>
        <v/>
      </c>
      <c r="E734" s="330" t="str">
        <f t="shared" si="435"/>
        <v xml:space="preserve"> </v>
      </c>
      <c r="F734" s="330" t="str">
        <f t="shared" si="439"/>
        <v/>
      </c>
      <c r="G734" s="330" t="str">
        <f t="shared" si="440"/>
        <v/>
      </c>
      <c r="H734" s="315"/>
      <c r="I734" s="330" t="str">
        <f t="shared" si="441"/>
        <v/>
      </c>
      <c r="J734" s="330">
        <f t="shared" si="434"/>
        <v>80</v>
      </c>
      <c r="K734" s="337" t="str">
        <f t="shared" si="442"/>
        <v/>
      </c>
      <c r="L734" s="325" t="str">
        <f t="shared" si="443"/>
        <v/>
      </c>
      <c r="M734" s="325" t="str">
        <f t="shared" si="444"/>
        <v/>
      </c>
      <c r="N734" s="330" t="str">
        <f t="shared" si="445"/>
        <v/>
      </c>
      <c r="O734" s="330" t="str">
        <f t="shared" si="446"/>
        <v/>
      </c>
      <c r="P734" s="334"/>
      <c r="Q734" s="330"/>
      <c r="R734" s="279" t="str">
        <f>IF(H734&gt;0, rate1(1,$L$52,$L$51,$L$54,L734,$L$53,$L$50,P734),"")</f>
        <v/>
      </c>
      <c r="S734" s="325"/>
      <c r="T734" s="325"/>
      <c r="U734" s="330"/>
      <c r="V734" s="338"/>
      <c r="W734" s="330"/>
      <c r="X734" s="330"/>
      <c r="Y734" s="330"/>
      <c r="Z734" s="110" t="str">
        <f>IF(H734&gt;0, rate1(1,$L$52,$L$51,$L$54,U734,$L$53,$L$50,Y734),"")</f>
        <v/>
      </c>
      <c r="AA734" s="338" t="str">
        <f t="shared" si="447"/>
        <v/>
      </c>
      <c r="AB734" s="338" t="str">
        <f t="shared" si="448"/>
        <v/>
      </c>
      <c r="AC734" s="330" t="str">
        <f t="shared" si="449"/>
        <v/>
      </c>
      <c r="AD734" s="330" t="str">
        <f t="shared" si="450"/>
        <v/>
      </c>
      <c r="AE734" s="330" t="str">
        <f t="shared" si="451"/>
        <v/>
      </c>
      <c r="AF734" s="330" t="str">
        <f t="shared" si="452"/>
        <v/>
      </c>
      <c r="AG734" s="330" t="str">
        <f t="shared" si="453"/>
        <v/>
      </c>
      <c r="AH734" s="330" t="str">
        <f t="shared" si="454"/>
        <v/>
      </c>
      <c r="AI734" s="330" t="str">
        <f t="shared" si="455"/>
        <v/>
      </c>
      <c r="AJ734" s="330" t="str">
        <f t="shared" si="456"/>
        <v/>
      </c>
      <c r="AK734" s="339" t="str">
        <f t="shared" si="457"/>
        <v/>
      </c>
      <c r="AL734" s="44" t="str">
        <f t="shared" si="458"/>
        <v/>
      </c>
    </row>
    <row r="735" spans="2:38" ht="15" x14ac:dyDescent="0.15">
      <c r="B735" s="330" t="str">
        <f t="shared" si="436"/>
        <v/>
      </c>
      <c r="C735" s="330" t="str">
        <f t="shared" si="437"/>
        <v/>
      </c>
      <c r="D735" s="330" t="str">
        <f t="shared" si="438"/>
        <v/>
      </c>
      <c r="E735" s="330" t="str">
        <f t="shared" si="435"/>
        <v xml:space="preserve"> </v>
      </c>
      <c r="F735" s="330" t="str">
        <f t="shared" si="439"/>
        <v/>
      </c>
      <c r="G735" s="330" t="str">
        <f t="shared" si="440"/>
        <v/>
      </c>
      <c r="H735" s="315"/>
      <c r="I735" s="330" t="str">
        <f t="shared" si="441"/>
        <v/>
      </c>
      <c r="J735" s="330">
        <f t="shared" si="434"/>
        <v>80</v>
      </c>
      <c r="K735" s="337" t="str">
        <f t="shared" si="442"/>
        <v/>
      </c>
      <c r="L735" s="325" t="str">
        <f t="shared" si="443"/>
        <v/>
      </c>
      <c r="M735" s="325" t="str">
        <f t="shared" si="444"/>
        <v/>
      </c>
      <c r="N735" s="330" t="str">
        <f t="shared" si="445"/>
        <v/>
      </c>
      <c r="O735" s="330" t="str">
        <f t="shared" si="446"/>
        <v/>
      </c>
      <c r="P735" s="334"/>
      <c r="Q735" s="330"/>
      <c r="R735" s="279" t="str">
        <f>IF(H735&gt;0, rate1(1,$L$52,$L$51,$L$54,L735,$L$53,$L$50,P735),"")</f>
        <v/>
      </c>
      <c r="S735" s="325"/>
      <c r="T735" s="325"/>
      <c r="U735" s="330"/>
      <c r="V735" s="338"/>
      <c r="W735" s="330"/>
      <c r="X735" s="330"/>
      <c r="Y735" s="330"/>
      <c r="Z735" s="110" t="str">
        <f>IF(H735&gt;0, rate1(1,$L$52,$L$51,$L$54,U735,$L$53,$L$50,Y735),"")</f>
        <v/>
      </c>
      <c r="AA735" s="338" t="str">
        <f t="shared" si="447"/>
        <v/>
      </c>
      <c r="AB735" s="338" t="str">
        <f t="shared" si="448"/>
        <v/>
      </c>
      <c r="AC735" s="330" t="str">
        <f t="shared" si="449"/>
        <v/>
      </c>
      <c r="AD735" s="330" t="str">
        <f t="shared" si="450"/>
        <v/>
      </c>
      <c r="AE735" s="330" t="str">
        <f t="shared" si="451"/>
        <v/>
      </c>
      <c r="AF735" s="330" t="str">
        <f t="shared" si="452"/>
        <v/>
      </c>
      <c r="AG735" s="330" t="str">
        <f t="shared" si="453"/>
        <v/>
      </c>
      <c r="AH735" s="330" t="str">
        <f t="shared" si="454"/>
        <v/>
      </c>
      <c r="AI735" s="330" t="str">
        <f t="shared" si="455"/>
        <v/>
      </c>
      <c r="AJ735" s="330" t="str">
        <f t="shared" si="456"/>
        <v/>
      </c>
      <c r="AK735" s="339" t="str">
        <f t="shared" si="457"/>
        <v/>
      </c>
      <c r="AL735" s="44" t="str">
        <f t="shared" si="458"/>
        <v/>
      </c>
    </row>
    <row r="736" spans="2:38" ht="15" x14ac:dyDescent="0.15">
      <c r="B736" s="330" t="str">
        <f t="shared" si="436"/>
        <v/>
      </c>
      <c r="C736" s="330" t="str">
        <f t="shared" si="437"/>
        <v/>
      </c>
      <c r="D736" s="330" t="str">
        <f t="shared" si="438"/>
        <v/>
      </c>
      <c r="E736" s="330" t="str">
        <f t="shared" si="435"/>
        <v xml:space="preserve"> </v>
      </c>
      <c r="F736" s="330" t="str">
        <f t="shared" si="439"/>
        <v/>
      </c>
      <c r="G736" s="330" t="str">
        <f t="shared" si="440"/>
        <v/>
      </c>
      <c r="H736" s="315"/>
      <c r="I736" s="330" t="str">
        <f t="shared" si="441"/>
        <v/>
      </c>
      <c r="J736" s="330">
        <f t="shared" si="434"/>
        <v>80</v>
      </c>
      <c r="K736" s="337" t="str">
        <f t="shared" si="442"/>
        <v/>
      </c>
      <c r="L736" s="325" t="str">
        <f t="shared" si="443"/>
        <v/>
      </c>
      <c r="M736" s="325" t="str">
        <f t="shared" si="444"/>
        <v/>
      </c>
      <c r="N736" s="330" t="str">
        <f t="shared" si="445"/>
        <v/>
      </c>
      <c r="O736" s="330" t="str">
        <f t="shared" si="446"/>
        <v/>
      </c>
      <c r="P736" s="334"/>
      <c r="Q736" s="330"/>
      <c r="R736" s="279" t="str">
        <f>IF(H736&gt;0, rate1(1,$L$52,$L$51,$L$54,L736,$L$53,$L$50,P736),"")</f>
        <v/>
      </c>
      <c r="S736" s="325"/>
      <c r="T736" s="325"/>
      <c r="U736" s="330"/>
      <c r="V736" s="338"/>
      <c r="W736" s="330"/>
      <c r="X736" s="330"/>
      <c r="Y736" s="330"/>
      <c r="Z736" s="110" t="str">
        <f>IF(H736&gt;0, rate1(1,$L$52,$L$51,$L$54,U736,$L$53,$L$50,Y736),"")</f>
        <v/>
      </c>
      <c r="AA736" s="338" t="str">
        <f t="shared" si="447"/>
        <v/>
      </c>
      <c r="AB736" s="338" t="str">
        <f t="shared" si="448"/>
        <v/>
      </c>
      <c r="AC736" s="330" t="str">
        <f t="shared" si="449"/>
        <v/>
      </c>
      <c r="AD736" s="330" t="str">
        <f t="shared" si="450"/>
        <v/>
      </c>
      <c r="AE736" s="330" t="str">
        <f t="shared" si="451"/>
        <v/>
      </c>
      <c r="AF736" s="330" t="str">
        <f t="shared" si="452"/>
        <v/>
      </c>
      <c r="AG736" s="330" t="str">
        <f t="shared" si="453"/>
        <v/>
      </c>
      <c r="AH736" s="330" t="str">
        <f t="shared" si="454"/>
        <v/>
      </c>
      <c r="AI736" s="330" t="str">
        <f t="shared" si="455"/>
        <v/>
      </c>
      <c r="AJ736" s="330" t="str">
        <f t="shared" si="456"/>
        <v/>
      </c>
      <c r="AK736" s="339" t="str">
        <f t="shared" si="457"/>
        <v/>
      </c>
      <c r="AL736" s="44" t="str">
        <f t="shared" si="458"/>
        <v/>
      </c>
    </row>
    <row r="737" spans="2:38" ht="15" x14ac:dyDescent="0.15">
      <c r="B737" s="330" t="str">
        <f t="shared" si="436"/>
        <v/>
      </c>
      <c r="C737" s="330" t="str">
        <f t="shared" si="437"/>
        <v/>
      </c>
      <c r="D737" s="330" t="str">
        <f t="shared" si="438"/>
        <v/>
      </c>
      <c r="E737" s="330" t="str">
        <f t="shared" si="435"/>
        <v xml:space="preserve"> </v>
      </c>
      <c r="F737" s="330" t="str">
        <f t="shared" si="439"/>
        <v/>
      </c>
      <c r="G737" s="330" t="str">
        <f t="shared" si="440"/>
        <v/>
      </c>
      <c r="H737" s="315"/>
      <c r="I737" s="330" t="str">
        <f t="shared" si="441"/>
        <v/>
      </c>
      <c r="J737" s="330">
        <f t="shared" si="434"/>
        <v>80</v>
      </c>
      <c r="K737" s="337" t="str">
        <f t="shared" si="442"/>
        <v/>
      </c>
      <c r="L737" s="325" t="str">
        <f t="shared" si="443"/>
        <v/>
      </c>
      <c r="M737" s="325" t="str">
        <f t="shared" si="444"/>
        <v/>
      </c>
      <c r="N737" s="330" t="str">
        <f t="shared" si="445"/>
        <v/>
      </c>
      <c r="O737" s="330" t="str">
        <f t="shared" si="446"/>
        <v/>
      </c>
      <c r="P737" s="334"/>
      <c r="Q737" s="330"/>
      <c r="R737" s="279" t="str">
        <f>IF(H737&gt;0, rate1(1,$L$52,$L$51,$L$54,L737,$L$53,$L$50,P737),"")</f>
        <v/>
      </c>
      <c r="S737" s="325"/>
      <c r="T737" s="325"/>
      <c r="U737" s="330"/>
      <c r="V737" s="338"/>
      <c r="W737" s="330"/>
      <c r="X737" s="330"/>
      <c r="Y737" s="330"/>
      <c r="Z737" s="110" t="str">
        <f>IF(H737&gt;0, rate1(1,$L$52,$L$51,$L$54,U737,$L$53,$L$50,Y737),"")</f>
        <v/>
      </c>
      <c r="AA737" s="338" t="str">
        <f t="shared" si="447"/>
        <v/>
      </c>
      <c r="AB737" s="338" t="str">
        <f t="shared" si="448"/>
        <v/>
      </c>
      <c r="AC737" s="330" t="str">
        <f t="shared" si="449"/>
        <v/>
      </c>
      <c r="AD737" s="330" t="str">
        <f t="shared" si="450"/>
        <v/>
      </c>
      <c r="AE737" s="330" t="str">
        <f t="shared" si="451"/>
        <v/>
      </c>
      <c r="AF737" s="330" t="str">
        <f t="shared" si="452"/>
        <v/>
      </c>
      <c r="AG737" s="330" t="str">
        <f t="shared" si="453"/>
        <v/>
      </c>
      <c r="AH737" s="330" t="str">
        <f t="shared" si="454"/>
        <v/>
      </c>
      <c r="AI737" s="330" t="str">
        <f t="shared" si="455"/>
        <v/>
      </c>
      <c r="AJ737" s="330" t="str">
        <f t="shared" si="456"/>
        <v/>
      </c>
      <c r="AK737" s="339" t="str">
        <f t="shared" si="457"/>
        <v/>
      </c>
      <c r="AL737" s="44" t="str">
        <f t="shared" si="458"/>
        <v/>
      </c>
    </row>
    <row r="738" spans="2:38" ht="15" x14ac:dyDescent="0.15">
      <c r="B738" s="330" t="str">
        <f t="shared" si="436"/>
        <v/>
      </c>
      <c r="C738" s="330" t="str">
        <f t="shared" si="437"/>
        <v/>
      </c>
      <c r="D738" s="330" t="str">
        <f t="shared" si="438"/>
        <v/>
      </c>
      <c r="E738" s="330" t="str">
        <f t="shared" si="435"/>
        <v xml:space="preserve"> </v>
      </c>
      <c r="F738" s="330" t="str">
        <f t="shared" si="439"/>
        <v/>
      </c>
      <c r="G738" s="330" t="str">
        <f t="shared" si="440"/>
        <v/>
      </c>
      <c r="H738" s="315"/>
      <c r="I738" s="330" t="str">
        <f t="shared" si="441"/>
        <v/>
      </c>
      <c r="J738" s="330">
        <f t="shared" si="434"/>
        <v>80</v>
      </c>
      <c r="K738" s="337" t="str">
        <f t="shared" si="442"/>
        <v/>
      </c>
      <c r="L738" s="325" t="str">
        <f t="shared" si="443"/>
        <v/>
      </c>
      <c r="M738" s="325" t="str">
        <f t="shared" si="444"/>
        <v/>
      </c>
      <c r="N738" s="330" t="str">
        <f t="shared" si="445"/>
        <v/>
      </c>
      <c r="O738" s="330" t="str">
        <f t="shared" si="446"/>
        <v/>
      </c>
      <c r="P738" s="334"/>
      <c r="Q738" s="330"/>
      <c r="R738" s="279" t="str">
        <f>IF(H738&gt;0, rate1(1,$L$52,$L$51,$L$54,L738,$L$53,$L$50,P738),"")</f>
        <v/>
      </c>
      <c r="S738" s="325"/>
      <c r="T738" s="325"/>
      <c r="U738" s="330"/>
      <c r="V738" s="338"/>
      <c r="W738" s="330"/>
      <c r="X738" s="330"/>
      <c r="Y738" s="330"/>
      <c r="Z738" s="110" t="str">
        <f>IF(H738&gt;0, rate1(1,$L$52,$L$51,$L$54,U738,$L$53,$L$50,Y738),"")</f>
        <v/>
      </c>
      <c r="AA738" s="338" t="str">
        <f t="shared" si="447"/>
        <v/>
      </c>
      <c r="AB738" s="338" t="str">
        <f t="shared" si="448"/>
        <v/>
      </c>
      <c r="AC738" s="330" t="str">
        <f t="shared" si="449"/>
        <v/>
      </c>
      <c r="AD738" s="330" t="str">
        <f t="shared" si="450"/>
        <v/>
      </c>
      <c r="AE738" s="330" t="str">
        <f t="shared" si="451"/>
        <v/>
      </c>
      <c r="AF738" s="330" t="str">
        <f t="shared" si="452"/>
        <v/>
      </c>
      <c r="AG738" s="330" t="str">
        <f t="shared" si="453"/>
        <v/>
      </c>
      <c r="AH738" s="330" t="str">
        <f t="shared" si="454"/>
        <v/>
      </c>
      <c r="AI738" s="330" t="str">
        <f t="shared" si="455"/>
        <v/>
      </c>
      <c r="AJ738" s="330" t="str">
        <f t="shared" si="456"/>
        <v/>
      </c>
      <c r="AK738" s="339" t="str">
        <f t="shared" si="457"/>
        <v/>
      </c>
      <c r="AL738" s="44" t="str">
        <f t="shared" si="458"/>
        <v/>
      </c>
    </row>
    <row r="739" spans="2:38" ht="15" x14ac:dyDescent="0.15">
      <c r="B739" s="330" t="str">
        <f t="shared" si="436"/>
        <v/>
      </c>
      <c r="C739" s="330" t="str">
        <f t="shared" si="437"/>
        <v/>
      </c>
      <c r="D739" s="330" t="str">
        <f t="shared" si="438"/>
        <v/>
      </c>
      <c r="E739" s="330" t="str">
        <f t="shared" si="435"/>
        <v xml:space="preserve"> </v>
      </c>
      <c r="F739" s="330" t="str">
        <f t="shared" si="439"/>
        <v/>
      </c>
      <c r="G739" s="330" t="str">
        <f t="shared" si="440"/>
        <v/>
      </c>
      <c r="H739" s="315"/>
      <c r="I739" s="330" t="str">
        <f t="shared" si="441"/>
        <v/>
      </c>
      <c r="J739" s="330">
        <f t="shared" si="434"/>
        <v>80</v>
      </c>
      <c r="K739" s="337" t="str">
        <f t="shared" si="442"/>
        <v/>
      </c>
      <c r="L739" s="325" t="str">
        <f t="shared" si="443"/>
        <v/>
      </c>
      <c r="M739" s="325" t="str">
        <f t="shared" si="444"/>
        <v/>
      </c>
      <c r="N739" s="330" t="str">
        <f t="shared" si="445"/>
        <v/>
      </c>
      <c r="O739" s="330" t="str">
        <f t="shared" si="446"/>
        <v/>
      </c>
      <c r="P739" s="334"/>
      <c r="Q739" s="330"/>
      <c r="R739" s="279" t="str">
        <f>IF(H739&gt;0, rate1(1,$L$52,$L$51,$L$54,L739,$L$53,$L$50,P739),"")</f>
        <v/>
      </c>
      <c r="S739" s="325"/>
      <c r="T739" s="325"/>
      <c r="U739" s="330"/>
      <c r="V739" s="338"/>
      <c r="W739" s="330"/>
      <c r="X739" s="330"/>
      <c r="Y739" s="330"/>
      <c r="Z739" s="110" t="str">
        <f>IF(H739&gt;0, rate1(1,$L$52,$L$51,$L$54,U739,$L$53,$L$50,Y739),"")</f>
        <v/>
      </c>
      <c r="AA739" s="338" t="str">
        <f t="shared" si="447"/>
        <v/>
      </c>
      <c r="AB739" s="338" t="str">
        <f t="shared" si="448"/>
        <v/>
      </c>
      <c r="AC739" s="330" t="str">
        <f t="shared" si="449"/>
        <v/>
      </c>
      <c r="AD739" s="330" t="str">
        <f t="shared" si="450"/>
        <v/>
      </c>
      <c r="AE739" s="330" t="str">
        <f t="shared" si="451"/>
        <v/>
      </c>
      <c r="AF739" s="330" t="str">
        <f t="shared" si="452"/>
        <v/>
      </c>
      <c r="AG739" s="330" t="str">
        <f t="shared" si="453"/>
        <v/>
      </c>
      <c r="AH739" s="330" t="str">
        <f t="shared" si="454"/>
        <v/>
      </c>
      <c r="AI739" s="330" t="str">
        <f t="shared" si="455"/>
        <v/>
      </c>
      <c r="AJ739" s="330" t="str">
        <f t="shared" si="456"/>
        <v/>
      </c>
      <c r="AK739" s="339" t="str">
        <f t="shared" si="457"/>
        <v/>
      </c>
      <c r="AL739" s="44" t="str">
        <f t="shared" si="458"/>
        <v/>
      </c>
    </row>
    <row r="740" spans="2:38" ht="15" x14ac:dyDescent="0.15">
      <c r="B740" s="330" t="str">
        <f t="shared" si="436"/>
        <v/>
      </c>
      <c r="C740" s="330" t="str">
        <f t="shared" si="437"/>
        <v/>
      </c>
      <c r="D740" s="330" t="str">
        <f t="shared" si="438"/>
        <v/>
      </c>
      <c r="E740" s="330" t="str">
        <f t="shared" si="435"/>
        <v xml:space="preserve"> </v>
      </c>
      <c r="F740" s="330" t="str">
        <f t="shared" si="439"/>
        <v/>
      </c>
      <c r="G740" s="330" t="str">
        <f t="shared" si="440"/>
        <v/>
      </c>
      <c r="H740" s="315"/>
      <c r="I740" s="330" t="str">
        <f t="shared" si="441"/>
        <v/>
      </c>
      <c r="J740" s="330">
        <f t="shared" si="434"/>
        <v>80</v>
      </c>
      <c r="K740" s="337" t="str">
        <f t="shared" si="442"/>
        <v/>
      </c>
      <c r="L740" s="325" t="str">
        <f t="shared" si="443"/>
        <v/>
      </c>
      <c r="M740" s="325" t="str">
        <f t="shared" si="444"/>
        <v/>
      </c>
      <c r="N740" s="330" t="str">
        <f t="shared" si="445"/>
        <v/>
      </c>
      <c r="O740" s="330" t="str">
        <f t="shared" si="446"/>
        <v/>
      </c>
      <c r="P740" s="334"/>
      <c r="Q740" s="330"/>
      <c r="R740" s="279" t="str">
        <f>IF(H740&gt;0, rate1(1,$L$52,$L$51,$L$54,L740,$L$53,$L$50,P740),"")</f>
        <v/>
      </c>
      <c r="S740" s="325"/>
      <c r="T740" s="325"/>
      <c r="U740" s="330"/>
      <c r="V740" s="338"/>
      <c r="W740" s="330"/>
      <c r="X740" s="330"/>
      <c r="Y740" s="330"/>
      <c r="Z740" s="110" t="str">
        <f>IF(H740&gt;0, rate1(1,$L$52,$L$51,$L$54,U740,$L$53,$L$50,Y740),"")</f>
        <v/>
      </c>
      <c r="AA740" s="338" t="str">
        <f t="shared" si="447"/>
        <v/>
      </c>
      <c r="AB740" s="338" t="str">
        <f t="shared" si="448"/>
        <v/>
      </c>
      <c r="AC740" s="330" t="str">
        <f t="shared" si="449"/>
        <v/>
      </c>
      <c r="AD740" s="330" t="str">
        <f t="shared" si="450"/>
        <v/>
      </c>
      <c r="AE740" s="330" t="str">
        <f t="shared" si="451"/>
        <v/>
      </c>
      <c r="AF740" s="330" t="str">
        <f t="shared" si="452"/>
        <v/>
      </c>
      <c r="AG740" s="330" t="str">
        <f t="shared" si="453"/>
        <v/>
      </c>
      <c r="AH740" s="330" t="str">
        <f t="shared" si="454"/>
        <v/>
      </c>
      <c r="AI740" s="330" t="str">
        <f t="shared" si="455"/>
        <v/>
      </c>
      <c r="AJ740" s="330" t="str">
        <f t="shared" si="456"/>
        <v/>
      </c>
      <c r="AK740" s="339" t="str">
        <f t="shared" si="457"/>
        <v/>
      </c>
      <c r="AL740" s="44" t="str">
        <f t="shared" si="458"/>
        <v/>
      </c>
    </row>
    <row r="741" spans="2:38" ht="15" x14ac:dyDescent="0.15">
      <c r="B741" s="330" t="str">
        <f t="shared" si="436"/>
        <v/>
      </c>
      <c r="C741" s="330" t="str">
        <f t="shared" si="437"/>
        <v/>
      </c>
      <c r="D741" s="330" t="str">
        <f t="shared" si="438"/>
        <v/>
      </c>
      <c r="E741" s="330" t="str">
        <f t="shared" si="435"/>
        <v xml:space="preserve"> </v>
      </c>
      <c r="F741" s="330" t="str">
        <f t="shared" si="439"/>
        <v/>
      </c>
      <c r="G741" s="330" t="str">
        <f t="shared" si="440"/>
        <v/>
      </c>
      <c r="H741" s="315"/>
      <c r="I741" s="330" t="str">
        <f t="shared" si="441"/>
        <v/>
      </c>
      <c r="J741" s="330">
        <f t="shared" si="434"/>
        <v>80</v>
      </c>
      <c r="K741" s="337" t="str">
        <f t="shared" si="442"/>
        <v/>
      </c>
      <c r="L741" s="325" t="str">
        <f t="shared" si="443"/>
        <v/>
      </c>
      <c r="M741" s="325" t="str">
        <f t="shared" si="444"/>
        <v/>
      </c>
      <c r="N741" s="330" t="str">
        <f t="shared" si="445"/>
        <v/>
      </c>
      <c r="O741" s="330" t="str">
        <f t="shared" si="446"/>
        <v/>
      </c>
      <c r="P741" s="334"/>
      <c r="Q741" s="330"/>
      <c r="R741" s="279" t="str">
        <f>IF(H741&gt;0, rate1(1,$L$52,$L$51,$L$54,L741,$L$53,$L$50,P741),"")</f>
        <v/>
      </c>
      <c r="S741" s="325"/>
      <c r="T741" s="325"/>
      <c r="U741" s="330"/>
      <c r="V741" s="338"/>
      <c r="W741" s="330"/>
      <c r="X741" s="330"/>
      <c r="Y741" s="330"/>
      <c r="Z741" s="110" t="str">
        <f>IF(H741&gt;0, rate1(1,$L$52,$L$51,$L$54,U741,$L$53,$L$50,Y741),"")</f>
        <v/>
      </c>
      <c r="AA741" s="338" t="str">
        <f t="shared" si="447"/>
        <v/>
      </c>
      <c r="AB741" s="338" t="str">
        <f t="shared" si="448"/>
        <v/>
      </c>
      <c r="AC741" s="330" t="str">
        <f t="shared" si="449"/>
        <v/>
      </c>
      <c r="AD741" s="330" t="str">
        <f t="shared" si="450"/>
        <v/>
      </c>
      <c r="AE741" s="330" t="str">
        <f t="shared" si="451"/>
        <v/>
      </c>
      <c r="AF741" s="330" t="str">
        <f t="shared" si="452"/>
        <v/>
      </c>
      <c r="AG741" s="330" t="str">
        <f t="shared" si="453"/>
        <v/>
      </c>
      <c r="AH741" s="330" t="str">
        <f t="shared" si="454"/>
        <v/>
      </c>
      <c r="AI741" s="330" t="str">
        <f t="shared" si="455"/>
        <v/>
      </c>
      <c r="AJ741" s="330" t="str">
        <f t="shared" si="456"/>
        <v/>
      </c>
      <c r="AK741" s="339" t="str">
        <f t="shared" si="457"/>
        <v/>
      </c>
      <c r="AL741" s="44" t="str">
        <f t="shared" si="458"/>
        <v/>
      </c>
    </row>
    <row r="742" spans="2:38" ht="15" x14ac:dyDescent="0.15">
      <c r="B742" s="330" t="str">
        <f t="shared" si="436"/>
        <v/>
      </c>
      <c r="C742" s="330" t="str">
        <f t="shared" si="437"/>
        <v/>
      </c>
      <c r="D742" s="330" t="str">
        <f t="shared" si="438"/>
        <v/>
      </c>
      <c r="E742" s="330" t="str">
        <f t="shared" si="435"/>
        <v xml:space="preserve"> </v>
      </c>
      <c r="F742" s="330" t="str">
        <f t="shared" si="439"/>
        <v/>
      </c>
      <c r="G742" s="330" t="str">
        <f t="shared" si="440"/>
        <v/>
      </c>
      <c r="H742" s="315"/>
      <c r="I742" s="330" t="str">
        <f t="shared" si="441"/>
        <v/>
      </c>
      <c r="J742" s="330">
        <f t="shared" si="434"/>
        <v>80</v>
      </c>
      <c r="K742" s="337" t="str">
        <f t="shared" si="442"/>
        <v/>
      </c>
      <c r="L742" s="325" t="str">
        <f t="shared" si="443"/>
        <v/>
      </c>
      <c r="M742" s="325" t="str">
        <f t="shared" si="444"/>
        <v/>
      </c>
      <c r="N742" s="330" t="str">
        <f t="shared" si="445"/>
        <v/>
      </c>
      <c r="O742" s="330" t="str">
        <f t="shared" si="446"/>
        <v/>
      </c>
      <c r="P742" s="334"/>
      <c r="Q742" s="330"/>
      <c r="R742" s="279" t="str">
        <f>IF(H742&gt;0, rate1(1,$L$52,$L$51,$L$54,L742,$L$53,$L$50,P742),"")</f>
        <v/>
      </c>
      <c r="S742" s="325"/>
      <c r="T742" s="325"/>
      <c r="U742" s="330"/>
      <c r="V742" s="338"/>
      <c r="W742" s="330"/>
      <c r="X742" s="330"/>
      <c r="Y742" s="330"/>
      <c r="Z742" s="110" t="str">
        <f>IF(H742&gt;0, rate1(1,$L$52,$L$51,$L$54,U742,$L$53,$L$50,Y742),"")</f>
        <v/>
      </c>
      <c r="AA742" s="338" t="str">
        <f t="shared" si="447"/>
        <v/>
      </c>
      <c r="AB742" s="338" t="str">
        <f t="shared" si="448"/>
        <v/>
      </c>
      <c r="AC742" s="330" t="str">
        <f t="shared" si="449"/>
        <v/>
      </c>
      <c r="AD742" s="330" t="str">
        <f t="shared" si="450"/>
        <v/>
      </c>
      <c r="AE742" s="330" t="str">
        <f t="shared" si="451"/>
        <v/>
      </c>
      <c r="AF742" s="330" t="str">
        <f t="shared" si="452"/>
        <v/>
      </c>
      <c r="AG742" s="330" t="str">
        <f t="shared" si="453"/>
        <v/>
      </c>
      <c r="AH742" s="330" t="str">
        <f t="shared" si="454"/>
        <v/>
      </c>
      <c r="AI742" s="330" t="str">
        <f t="shared" si="455"/>
        <v/>
      </c>
      <c r="AJ742" s="330" t="str">
        <f t="shared" si="456"/>
        <v/>
      </c>
      <c r="AK742" s="339" t="str">
        <f t="shared" si="457"/>
        <v/>
      </c>
      <c r="AL742" s="44" t="str">
        <f t="shared" si="458"/>
        <v/>
      </c>
    </row>
    <row r="743" spans="2:38" ht="15" x14ac:dyDescent="0.15">
      <c r="B743" s="330" t="str">
        <f t="shared" si="436"/>
        <v/>
      </c>
      <c r="C743" s="330" t="str">
        <f t="shared" si="437"/>
        <v/>
      </c>
      <c r="D743" s="330" t="str">
        <f t="shared" si="438"/>
        <v/>
      </c>
      <c r="E743" s="330" t="str">
        <f t="shared" si="435"/>
        <v xml:space="preserve"> </v>
      </c>
      <c r="F743" s="330" t="str">
        <f t="shared" si="439"/>
        <v/>
      </c>
      <c r="G743" s="330" t="str">
        <f t="shared" si="440"/>
        <v/>
      </c>
      <c r="H743" s="315"/>
      <c r="I743" s="330" t="str">
        <f t="shared" si="441"/>
        <v/>
      </c>
      <c r="J743" s="330">
        <f t="shared" si="434"/>
        <v>80</v>
      </c>
      <c r="K743" s="337" t="str">
        <f t="shared" si="442"/>
        <v/>
      </c>
      <c r="L743" s="325" t="str">
        <f t="shared" si="443"/>
        <v/>
      </c>
      <c r="M743" s="325" t="str">
        <f t="shared" si="444"/>
        <v/>
      </c>
      <c r="N743" s="330" t="str">
        <f t="shared" si="445"/>
        <v/>
      </c>
      <c r="O743" s="330" t="str">
        <f t="shared" si="446"/>
        <v/>
      </c>
      <c r="P743" s="334"/>
      <c r="Q743" s="330"/>
      <c r="R743" s="279" t="str">
        <f>IF(H743&gt;0, rate1(1,$L$52,$L$51,$L$54,L743,$L$53,$L$50,P743),"")</f>
        <v/>
      </c>
      <c r="S743" s="325"/>
      <c r="T743" s="325"/>
      <c r="U743" s="330"/>
      <c r="V743" s="338"/>
      <c r="W743" s="330"/>
      <c r="X743" s="330"/>
      <c r="Y743" s="330"/>
      <c r="Z743" s="110" t="str">
        <f>IF(H743&gt;0, rate1(1,$L$52,$L$51,$L$54,U743,$L$53,$L$50,Y743),"")</f>
        <v/>
      </c>
      <c r="AA743" s="338" t="str">
        <f t="shared" si="447"/>
        <v/>
      </c>
      <c r="AB743" s="338" t="str">
        <f t="shared" si="448"/>
        <v/>
      </c>
      <c r="AC743" s="330" t="str">
        <f t="shared" si="449"/>
        <v/>
      </c>
      <c r="AD743" s="330" t="str">
        <f t="shared" si="450"/>
        <v/>
      </c>
      <c r="AE743" s="330" t="str">
        <f t="shared" si="451"/>
        <v/>
      </c>
      <c r="AF743" s="330" t="str">
        <f t="shared" si="452"/>
        <v/>
      </c>
      <c r="AG743" s="330" t="str">
        <f t="shared" si="453"/>
        <v/>
      </c>
      <c r="AH743" s="330" t="str">
        <f t="shared" si="454"/>
        <v/>
      </c>
      <c r="AI743" s="330" t="str">
        <f t="shared" si="455"/>
        <v/>
      </c>
      <c r="AJ743" s="330" t="str">
        <f t="shared" si="456"/>
        <v/>
      </c>
      <c r="AK743" s="339" t="str">
        <f t="shared" si="457"/>
        <v/>
      </c>
      <c r="AL743" s="44" t="str">
        <f t="shared" si="458"/>
        <v/>
      </c>
    </row>
    <row r="744" spans="2:38" ht="15" x14ac:dyDescent="0.15">
      <c r="B744" s="330" t="str">
        <f t="shared" si="436"/>
        <v/>
      </c>
      <c r="C744" s="330" t="str">
        <f t="shared" si="437"/>
        <v/>
      </c>
      <c r="D744" s="330" t="str">
        <f t="shared" si="438"/>
        <v/>
      </c>
      <c r="E744" s="330" t="str">
        <f t="shared" si="435"/>
        <v xml:space="preserve"> </v>
      </c>
      <c r="F744" s="330" t="str">
        <f t="shared" si="439"/>
        <v/>
      </c>
      <c r="G744" s="330" t="str">
        <f t="shared" si="440"/>
        <v/>
      </c>
      <c r="H744" s="315"/>
      <c r="I744" s="330" t="str">
        <f t="shared" si="441"/>
        <v/>
      </c>
      <c r="J744" s="330">
        <f t="shared" si="434"/>
        <v>80</v>
      </c>
      <c r="K744" s="337" t="str">
        <f t="shared" si="442"/>
        <v/>
      </c>
      <c r="L744" s="325" t="str">
        <f t="shared" si="443"/>
        <v/>
      </c>
      <c r="M744" s="325" t="str">
        <f t="shared" si="444"/>
        <v/>
      </c>
      <c r="N744" s="330" t="str">
        <f t="shared" si="445"/>
        <v/>
      </c>
      <c r="O744" s="330" t="str">
        <f t="shared" si="446"/>
        <v/>
      </c>
      <c r="P744" s="334"/>
      <c r="Q744" s="330"/>
      <c r="R744" s="279" t="str">
        <f>IF(H744&gt;0, rate1(1,$L$52,$L$51,$L$54,L744,$L$53,$L$50,P744),"")</f>
        <v/>
      </c>
      <c r="S744" s="325"/>
      <c r="T744" s="325"/>
      <c r="U744" s="330"/>
      <c r="V744" s="338"/>
      <c r="W744" s="330"/>
      <c r="X744" s="330"/>
      <c r="Y744" s="330"/>
      <c r="Z744" s="110" t="str">
        <f>IF(H744&gt;0, rate1(1,$L$52,$L$51,$L$54,U744,$L$53,$L$50,Y744),"")</f>
        <v/>
      </c>
      <c r="AA744" s="338" t="str">
        <f t="shared" si="447"/>
        <v/>
      </c>
      <c r="AB744" s="338" t="str">
        <f t="shared" si="448"/>
        <v/>
      </c>
      <c r="AC744" s="330" t="str">
        <f t="shared" si="449"/>
        <v/>
      </c>
      <c r="AD744" s="330" t="str">
        <f t="shared" si="450"/>
        <v/>
      </c>
      <c r="AE744" s="330" t="str">
        <f t="shared" si="451"/>
        <v/>
      </c>
      <c r="AF744" s="330" t="str">
        <f t="shared" si="452"/>
        <v/>
      </c>
      <c r="AG744" s="330" t="str">
        <f t="shared" si="453"/>
        <v/>
      </c>
      <c r="AH744" s="330" t="str">
        <f t="shared" si="454"/>
        <v/>
      </c>
      <c r="AI744" s="330" t="str">
        <f t="shared" si="455"/>
        <v/>
      </c>
      <c r="AJ744" s="330" t="str">
        <f t="shared" si="456"/>
        <v/>
      </c>
      <c r="AK744" s="339" t="str">
        <f t="shared" si="457"/>
        <v/>
      </c>
      <c r="AL744" s="44" t="str">
        <f t="shared" si="458"/>
        <v/>
      </c>
    </row>
    <row r="745" spans="2:38" ht="15" x14ac:dyDescent="0.15">
      <c r="B745" s="330" t="str">
        <f t="shared" si="436"/>
        <v/>
      </c>
      <c r="C745" s="330" t="str">
        <f t="shared" si="437"/>
        <v/>
      </c>
      <c r="D745" s="330" t="str">
        <f t="shared" si="438"/>
        <v/>
      </c>
      <c r="E745" s="330" t="str">
        <f t="shared" si="435"/>
        <v xml:space="preserve"> </v>
      </c>
      <c r="F745" s="330" t="str">
        <f t="shared" si="439"/>
        <v/>
      </c>
      <c r="G745" s="330" t="str">
        <f t="shared" si="440"/>
        <v/>
      </c>
      <c r="H745" s="315"/>
      <c r="I745" s="330" t="str">
        <f t="shared" si="441"/>
        <v/>
      </c>
      <c r="J745" s="330">
        <f t="shared" si="434"/>
        <v>80</v>
      </c>
      <c r="K745" s="337" t="str">
        <f t="shared" si="442"/>
        <v/>
      </c>
      <c r="L745" s="325" t="str">
        <f t="shared" si="443"/>
        <v/>
      </c>
      <c r="M745" s="325" t="str">
        <f t="shared" si="444"/>
        <v/>
      </c>
      <c r="N745" s="330" t="str">
        <f t="shared" si="445"/>
        <v/>
      </c>
      <c r="O745" s="330" t="str">
        <f t="shared" si="446"/>
        <v/>
      </c>
      <c r="P745" s="334"/>
      <c r="Q745" s="330"/>
      <c r="R745" s="279" t="str">
        <f>IF(H745&gt;0, rate1(1,$L$52,$L$51,$L$54,L745,$L$53,$L$50,P745),"")</f>
        <v/>
      </c>
      <c r="S745" s="325"/>
      <c r="T745" s="325"/>
      <c r="U745" s="330"/>
      <c r="V745" s="338"/>
      <c r="W745" s="330"/>
      <c r="X745" s="330"/>
      <c r="Y745" s="330"/>
      <c r="Z745" s="110" t="str">
        <f>IF(H745&gt;0, rate1(1,$L$52,$L$51,$L$54,U745,$L$53,$L$50,Y745),"")</f>
        <v/>
      </c>
      <c r="AA745" s="338" t="str">
        <f t="shared" si="447"/>
        <v/>
      </c>
      <c r="AB745" s="338" t="str">
        <f t="shared" si="448"/>
        <v/>
      </c>
      <c r="AC745" s="330" t="str">
        <f t="shared" si="449"/>
        <v/>
      </c>
      <c r="AD745" s="330" t="str">
        <f t="shared" si="450"/>
        <v/>
      </c>
      <c r="AE745" s="330" t="str">
        <f t="shared" si="451"/>
        <v/>
      </c>
      <c r="AF745" s="330" t="str">
        <f t="shared" si="452"/>
        <v/>
      </c>
      <c r="AG745" s="330" t="str">
        <f t="shared" si="453"/>
        <v/>
      </c>
      <c r="AH745" s="330" t="str">
        <f t="shared" si="454"/>
        <v/>
      </c>
      <c r="AI745" s="330" t="str">
        <f t="shared" si="455"/>
        <v/>
      </c>
      <c r="AJ745" s="330" t="str">
        <f t="shared" si="456"/>
        <v/>
      </c>
      <c r="AK745" s="339" t="str">
        <f t="shared" si="457"/>
        <v/>
      </c>
      <c r="AL745" s="44" t="str">
        <f t="shared" si="458"/>
        <v/>
      </c>
    </row>
    <row r="746" spans="2:38" ht="15" x14ac:dyDescent="0.15">
      <c r="B746" s="330" t="str">
        <f t="shared" si="436"/>
        <v/>
      </c>
      <c r="C746" s="330" t="str">
        <f t="shared" si="437"/>
        <v/>
      </c>
      <c r="D746" s="330" t="str">
        <f t="shared" si="438"/>
        <v/>
      </c>
      <c r="E746" s="330" t="str">
        <f t="shared" si="435"/>
        <v xml:space="preserve"> </v>
      </c>
      <c r="F746" s="330" t="str">
        <f t="shared" si="439"/>
        <v/>
      </c>
      <c r="G746" s="330" t="str">
        <f t="shared" si="440"/>
        <v/>
      </c>
      <c r="H746" s="315"/>
      <c r="I746" s="330" t="str">
        <f t="shared" si="441"/>
        <v/>
      </c>
      <c r="J746" s="330">
        <f t="shared" si="434"/>
        <v>80</v>
      </c>
      <c r="K746" s="337" t="str">
        <f t="shared" si="442"/>
        <v/>
      </c>
      <c r="L746" s="325" t="str">
        <f t="shared" si="443"/>
        <v/>
      </c>
      <c r="M746" s="325" t="str">
        <f t="shared" si="444"/>
        <v/>
      </c>
      <c r="N746" s="330" t="str">
        <f t="shared" si="445"/>
        <v/>
      </c>
      <c r="O746" s="330" t="str">
        <f t="shared" si="446"/>
        <v/>
      </c>
      <c r="P746" s="334"/>
      <c r="Q746" s="330"/>
      <c r="R746" s="279" t="str">
        <f>IF(H746&gt;0, rate1(1,$L$52,$L$51,$L$54,L746,$L$53,$L$50,P746),"")</f>
        <v/>
      </c>
      <c r="S746" s="325"/>
      <c r="T746" s="325"/>
      <c r="U746" s="330"/>
      <c r="V746" s="338"/>
      <c r="W746" s="330"/>
      <c r="X746" s="330"/>
      <c r="Y746" s="330"/>
      <c r="Z746" s="110" t="str">
        <f>IF(H746&gt;0, rate1(1,$L$52,$L$51,$L$54,U746,$L$53,$L$50,Y746),"")</f>
        <v/>
      </c>
      <c r="AA746" s="338" t="str">
        <f t="shared" si="447"/>
        <v/>
      </c>
      <c r="AB746" s="338" t="str">
        <f t="shared" si="448"/>
        <v/>
      </c>
      <c r="AC746" s="330" t="str">
        <f t="shared" si="449"/>
        <v/>
      </c>
      <c r="AD746" s="330" t="str">
        <f t="shared" si="450"/>
        <v/>
      </c>
      <c r="AE746" s="330" t="str">
        <f t="shared" si="451"/>
        <v/>
      </c>
      <c r="AF746" s="330" t="str">
        <f t="shared" si="452"/>
        <v/>
      </c>
      <c r="AG746" s="330" t="str">
        <f t="shared" si="453"/>
        <v/>
      </c>
      <c r="AH746" s="330" t="str">
        <f t="shared" si="454"/>
        <v/>
      </c>
      <c r="AI746" s="330" t="str">
        <f t="shared" si="455"/>
        <v/>
      </c>
      <c r="AJ746" s="330" t="str">
        <f t="shared" si="456"/>
        <v/>
      </c>
      <c r="AK746" s="339" t="str">
        <f t="shared" si="457"/>
        <v/>
      </c>
      <c r="AL746" s="44" t="str">
        <f t="shared" si="458"/>
        <v/>
      </c>
    </row>
    <row r="747" spans="2:38" ht="15" x14ac:dyDescent="0.15">
      <c r="B747" s="330" t="str">
        <f t="shared" si="436"/>
        <v/>
      </c>
      <c r="C747" s="330" t="str">
        <f t="shared" si="437"/>
        <v/>
      </c>
      <c r="D747" s="330" t="str">
        <f t="shared" si="438"/>
        <v/>
      </c>
      <c r="E747" s="330" t="str">
        <f t="shared" si="435"/>
        <v xml:space="preserve"> </v>
      </c>
      <c r="F747" s="330" t="str">
        <f t="shared" si="439"/>
        <v/>
      </c>
      <c r="G747" s="330" t="str">
        <f t="shared" si="440"/>
        <v/>
      </c>
      <c r="H747" s="315"/>
      <c r="I747" s="330" t="str">
        <f t="shared" si="441"/>
        <v/>
      </c>
      <c r="J747" s="330">
        <f t="shared" si="434"/>
        <v>80</v>
      </c>
      <c r="K747" s="337" t="str">
        <f t="shared" si="442"/>
        <v/>
      </c>
      <c r="L747" s="325" t="str">
        <f t="shared" si="443"/>
        <v/>
      </c>
      <c r="M747" s="325" t="str">
        <f t="shared" si="444"/>
        <v/>
      </c>
      <c r="N747" s="330" t="str">
        <f t="shared" si="445"/>
        <v/>
      </c>
      <c r="O747" s="330" t="str">
        <f t="shared" si="446"/>
        <v/>
      </c>
      <c r="P747" s="334"/>
      <c r="Q747" s="330"/>
      <c r="R747" s="279" t="str">
        <f>IF(H747&gt;0, rate1(1,$L$52,$L$51,$L$54,L747,$L$53,$L$50,P747),"")</f>
        <v/>
      </c>
      <c r="S747" s="325"/>
      <c r="T747" s="325"/>
      <c r="U747" s="330"/>
      <c r="V747" s="338"/>
      <c r="W747" s="330"/>
      <c r="X747" s="330"/>
      <c r="Y747" s="330"/>
      <c r="Z747" s="110" t="str">
        <f>IF(H747&gt;0, rate1(1,$L$52,$L$51,$L$54,U747,$L$53,$L$50,Y747),"")</f>
        <v/>
      </c>
      <c r="AA747" s="338" t="str">
        <f t="shared" si="447"/>
        <v/>
      </c>
      <c r="AB747" s="338" t="str">
        <f t="shared" si="448"/>
        <v/>
      </c>
      <c r="AC747" s="330" t="str">
        <f t="shared" si="449"/>
        <v/>
      </c>
      <c r="AD747" s="330" t="str">
        <f t="shared" si="450"/>
        <v/>
      </c>
      <c r="AE747" s="330" t="str">
        <f t="shared" si="451"/>
        <v/>
      </c>
      <c r="AF747" s="330" t="str">
        <f t="shared" si="452"/>
        <v/>
      </c>
      <c r="AG747" s="330" t="str">
        <f t="shared" si="453"/>
        <v/>
      </c>
      <c r="AH747" s="330" t="str">
        <f t="shared" si="454"/>
        <v/>
      </c>
      <c r="AI747" s="330" t="str">
        <f t="shared" si="455"/>
        <v/>
      </c>
      <c r="AJ747" s="330" t="str">
        <f t="shared" si="456"/>
        <v/>
      </c>
      <c r="AK747" s="339" t="str">
        <f t="shared" si="457"/>
        <v/>
      </c>
      <c r="AL747" s="44" t="str">
        <f t="shared" si="458"/>
        <v/>
      </c>
    </row>
    <row r="748" spans="2:38" ht="15" x14ac:dyDescent="0.15">
      <c r="B748" s="330" t="str">
        <f t="shared" si="436"/>
        <v/>
      </c>
      <c r="C748" s="330" t="str">
        <f t="shared" si="437"/>
        <v/>
      </c>
      <c r="D748" s="330" t="str">
        <f t="shared" si="438"/>
        <v/>
      </c>
      <c r="E748" s="330" t="str">
        <f t="shared" si="435"/>
        <v xml:space="preserve"> </v>
      </c>
      <c r="F748" s="330" t="str">
        <f t="shared" si="439"/>
        <v/>
      </c>
      <c r="G748" s="330" t="str">
        <f t="shared" si="440"/>
        <v/>
      </c>
      <c r="H748" s="315"/>
      <c r="I748" s="330" t="str">
        <f t="shared" si="441"/>
        <v/>
      </c>
      <c r="J748" s="330">
        <f t="shared" si="434"/>
        <v>80</v>
      </c>
      <c r="K748" s="337" t="str">
        <f t="shared" si="442"/>
        <v/>
      </c>
      <c r="L748" s="325" t="str">
        <f t="shared" si="443"/>
        <v/>
      </c>
      <c r="M748" s="325" t="str">
        <f t="shared" si="444"/>
        <v/>
      </c>
      <c r="N748" s="330" t="str">
        <f t="shared" si="445"/>
        <v/>
      </c>
      <c r="O748" s="330" t="str">
        <f t="shared" si="446"/>
        <v/>
      </c>
      <c r="P748" s="334"/>
      <c r="Q748" s="330"/>
      <c r="R748" s="279" t="str">
        <f>IF(H748&gt;0, rate1(1,$L$52,$L$51,$L$54,L748,$L$53,$L$50,P748),"")</f>
        <v/>
      </c>
      <c r="S748" s="325"/>
      <c r="T748" s="325"/>
      <c r="U748" s="330"/>
      <c r="V748" s="338"/>
      <c r="W748" s="330"/>
      <c r="X748" s="330"/>
      <c r="Y748" s="330"/>
      <c r="Z748" s="110" t="str">
        <f>IF(H748&gt;0, rate1(1,$L$52,$L$51,$L$54,U748,$L$53,$L$50,Y748),"")</f>
        <v/>
      </c>
      <c r="AA748" s="338" t="str">
        <f t="shared" si="447"/>
        <v/>
      </c>
      <c r="AB748" s="338" t="str">
        <f t="shared" si="448"/>
        <v/>
      </c>
      <c r="AC748" s="330" t="str">
        <f t="shared" si="449"/>
        <v/>
      </c>
      <c r="AD748" s="330" t="str">
        <f t="shared" si="450"/>
        <v/>
      </c>
      <c r="AE748" s="330" t="str">
        <f t="shared" si="451"/>
        <v/>
      </c>
      <c r="AF748" s="330" t="str">
        <f t="shared" si="452"/>
        <v/>
      </c>
      <c r="AG748" s="330" t="str">
        <f t="shared" si="453"/>
        <v/>
      </c>
      <c r="AH748" s="330" t="str">
        <f t="shared" si="454"/>
        <v/>
      </c>
      <c r="AI748" s="330" t="str">
        <f t="shared" si="455"/>
        <v/>
      </c>
      <c r="AJ748" s="330" t="str">
        <f t="shared" si="456"/>
        <v/>
      </c>
      <c r="AK748" s="339" t="str">
        <f t="shared" si="457"/>
        <v/>
      </c>
      <c r="AL748" s="44" t="str">
        <f t="shared" si="458"/>
        <v/>
      </c>
    </row>
    <row r="749" spans="2:38" ht="15" x14ac:dyDescent="0.15">
      <c r="B749" s="330" t="str">
        <f t="shared" si="436"/>
        <v/>
      </c>
      <c r="C749" s="330" t="str">
        <f t="shared" si="437"/>
        <v/>
      </c>
      <c r="D749" s="330" t="str">
        <f t="shared" si="438"/>
        <v/>
      </c>
      <c r="E749" s="330" t="str">
        <f t="shared" si="435"/>
        <v xml:space="preserve"> </v>
      </c>
      <c r="F749" s="330" t="str">
        <f t="shared" si="439"/>
        <v/>
      </c>
      <c r="G749" s="330" t="str">
        <f t="shared" si="440"/>
        <v/>
      </c>
      <c r="H749" s="315"/>
      <c r="I749" s="330" t="str">
        <f t="shared" si="441"/>
        <v/>
      </c>
      <c r="J749" s="330">
        <f t="shared" si="434"/>
        <v>80</v>
      </c>
      <c r="K749" s="337" t="str">
        <f t="shared" si="442"/>
        <v/>
      </c>
      <c r="L749" s="325" t="str">
        <f t="shared" si="443"/>
        <v/>
      </c>
      <c r="M749" s="325" t="str">
        <f t="shared" si="444"/>
        <v/>
      </c>
      <c r="N749" s="330" t="str">
        <f t="shared" si="445"/>
        <v/>
      </c>
      <c r="O749" s="330" t="str">
        <f t="shared" si="446"/>
        <v/>
      </c>
      <c r="P749" s="334"/>
      <c r="Q749" s="330"/>
      <c r="R749" s="279" t="str">
        <f>IF(H749&gt;0, rate1(1,$L$52,$L$51,$L$54,L749,$L$53,$L$50,P749),"")</f>
        <v/>
      </c>
      <c r="S749" s="325"/>
      <c r="T749" s="325"/>
      <c r="U749" s="330"/>
      <c r="V749" s="338"/>
      <c r="W749" s="330"/>
      <c r="X749" s="330"/>
      <c r="Y749" s="330"/>
      <c r="Z749" s="110" t="str">
        <f>IF(H749&gt;0, rate1(1,$L$52,$L$51,$L$54,U749,$L$53,$L$50,Y749),"")</f>
        <v/>
      </c>
      <c r="AA749" s="338" t="str">
        <f t="shared" si="447"/>
        <v/>
      </c>
      <c r="AB749" s="338" t="str">
        <f t="shared" si="448"/>
        <v/>
      </c>
      <c r="AC749" s="330" t="str">
        <f t="shared" si="449"/>
        <v/>
      </c>
      <c r="AD749" s="330" t="str">
        <f t="shared" si="450"/>
        <v/>
      </c>
      <c r="AE749" s="330" t="str">
        <f t="shared" si="451"/>
        <v/>
      </c>
      <c r="AF749" s="330" t="str">
        <f t="shared" si="452"/>
        <v/>
      </c>
      <c r="AG749" s="330" t="str">
        <f t="shared" si="453"/>
        <v/>
      </c>
      <c r="AH749" s="330" t="str">
        <f t="shared" si="454"/>
        <v/>
      </c>
      <c r="AI749" s="330" t="str">
        <f t="shared" si="455"/>
        <v/>
      </c>
      <c r="AJ749" s="330" t="str">
        <f t="shared" si="456"/>
        <v/>
      </c>
      <c r="AK749" s="339" t="str">
        <f t="shared" si="457"/>
        <v/>
      </c>
      <c r="AL749" s="44" t="str">
        <f t="shared" si="458"/>
        <v/>
      </c>
    </row>
    <row r="750" spans="2:38" ht="15" x14ac:dyDescent="0.15">
      <c r="B750" s="330" t="str">
        <f t="shared" si="436"/>
        <v/>
      </c>
      <c r="C750" s="330" t="str">
        <f t="shared" si="437"/>
        <v/>
      </c>
      <c r="D750" s="330" t="str">
        <f t="shared" si="438"/>
        <v/>
      </c>
      <c r="E750" s="330" t="str">
        <f t="shared" si="435"/>
        <v xml:space="preserve"> </v>
      </c>
      <c r="F750" s="330" t="str">
        <f t="shared" si="439"/>
        <v/>
      </c>
      <c r="G750" s="330" t="str">
        <f t="shared" si="440"/>
        <v/>
      </c>
      <c r="H750" s="315"/>
      <c r="I750" s="330" t="str">
        <f t="shared" si="441"/>
        <v/>
      </c>
      <c r="J750" s="330">
        <f t="shared" si="434"/>
        <v>80</v>
      </c>
      <c r="K750" s="337" t="str">
        <f t="shared" si="442"/>
        <v/>
      </c>
      <c r="L750" s="325" t="str">
        <f t="shared" si="443"/>
        <v/>
      </c>
      <c r="M750" s="325" t="str">
        <f t="shared" si="444"/>
        <v/>
      </c>
      <c r="N750" s="330" t="str">
        <f t="shared" si="445"/>
        <v/>
      </c>
      <c r="O750" s="330" t="str">
        <f t="shared" si="446"/>
        <v/>
      </c>
      <c r="P750" s="334"/>
      <c r="Q750" s="330"/>
      <c r="R750" s="279" t="str">
        <f>IF(H750&gt;0, rate1(1,$L$52,$L$51,$L$54,L750,$L$53,$L$50,P750),"")</f>
        <v/>
      </c>
      <c r="S750" s="325"/>
      <c r="T750" s="325"/>
      <c r="U750" s="330"/>
      <c r="V750" s="338"/>
      <c r="W750" s="330"/>
      <c r="X750" s="330"/>
      <c r="Y750" s="330"/>
      <c r="Z750" s="110" t="str">
        <f>IF(H750&gt;0, rate1(1,$L$52,$L$51,$L$54,U750,$L$53,$L$50,Y750),"")</f>
        <v/>
      </c>
      <c r="AA750" s="338" t="str">
        <f t="shared" si="447"/>
        <v/>
      </c>
      <c r="AB750" s="338" t="str">
        <f t="shared" si="448"/>
        <v/>
      </c>
      <c r="AC750" s="330" t="str">
        <f t="shared" si="449"/>
        <v/>
      </c>
      <c r="AD750" s="330" t="str">
        <f t="shared" si="450"/>
        <v/>
      </c>
      <c r="AE750" s="330" t="str">
        <f t="shared" si="451"/>
        <v/>
      </c>
      <c r="AF750" s="330" t="str">
        <f t="shared" si="452"/>
        <v/>
      </c>
      <c r="AG750" s="330" t="str">
        <f t="shared" si="453"/>
        <v/>
      </c>
      <c r="AH750" s="330" t="str">
        <f t="shared" si="454"/>
        <v/>
      </c>
      <c r="AI750" s="330" t="str">
        <f t="shared" si="455"/>
        <v/>
      </c>
      <c r="AJ750" s="330" t="str">
        <f t="shared" si="456"/>
        <v/>
      </c>
      <c r="AK750" s="339" t="str">
        <f t="shared" si="457"/>
        <v/>
      </c>
      <c r="AL750" s="44" t="str">
        <f t="shared" si="458"/>
        <v/>
      </c>
    </row>
    <row r="751" spans="2:38" ht="15" x14ac:dyDescent="0.15">
      <c r="B751" s="330" t="str">
        <f t="shared" si="436"/>
        <v/>
      </c>
      <c r="C751" s="330" t="str">
        <f t="shared" si="437"/>
        <v/>
      </c>
      <c r="D751" s="330" t="str">
        <f t="shared" si="438"/>
        <v/>
      </c>
      <c r="E751" s="330" t="str">
        <f t="shared" si="435"/>
        <v xml:space="preserve"> </v>
      </c>
      <c r="F751" s="330" t="str">
        <f t="shared" si="439"/>
        <v/>
      </c>
      <c r="G751" s="330" t="str">
        <f t="shared" si="440"/>
        <v/>
      </c>
      <c r="H751" s="315"/>
      <c r="I751" s="330" t="str">
        <f t="shared" si="441"/>
        <v/>
      </c>
      <c r="J751" s="330">
        <f t="shared" si="434"/>
        <v>80</v>
      </c>
      <c r="K751" s="337" t="str">
        <f t="shared" si="442"/>
        <v/>
      </c>
      <c r="L751" s="325" t="str">
        <f t="shared" si="443"/>
        <v/>
      </c>
      <c r="M751" s="325" t="str">
        <f t="shared" si="444"/>
        <v/>
      </c>
      <c r="N751" s="330" t="str">
        <f t="shared" si="445"/>
        <v/>
      </c>
      <c r="O751" s="330" t="str">
        <f t="shared" si="446"/>
        <v/>
      </c>
      <c r="P751" s="334"/>
      <c r="Q751" s="330"/>
      <c r="R751" s="279" t="str">
        <f>IF(H751&gt;0, rate1(1,$L$52,$L$51,$L$54,L751,$L$53,$L$50,P751),"")</f>
        <v/>
      </c>
      <c r="S751" s="325"/>
      <c r="T751" s="325"/>
      <c r="U751" s="330"/>
      <c r="V751" s="338"/>
      <c r="W751" s="330"/>
      <c r="X751" s="330"/>
      <c r="Y751" s="330"/>
      <c r="Z751" s="110" t="str">
        <f>IF(H751&gt;0, rate1(1,$L$52,$L$51,$L$54,U751,$L$53,$L$50,Y751),"")</f>
        <v/>
      </c>
      <c r="AA751" s="338" t="str">
        <f t="shared" si="447"/>
        <v/>
      </c>
      <c r="AB751" s="338" t="str">
        <f t="shared" si="448"/>
        <v/>
      </c>
      <c r="AC751" s="330" t="str">
        <f t="shared" si="449"/>
        <v/>
      </c>
      <c r="AD751" s="330" t="str">
        <f t="shared" si="450"/>
        <v/>
      </c>
      <c r="AE751" s="330" t="str">
        <f t="shared" si="451"/>
        <v/>
      </c>
      <c r="AF751" s="330" t="str">
        <f t="shared" si="452"/>
        <v/>
      </c>
      <c r="AG751" s="330" t="str">
        <f t="shared" si="453"/>
        <v/>
      </c>
      <c r="AH751" s="330" t="str">
        <f t="shared" si="454"/>
        <v/>
      </c>
      <c r="AI751" s="330" t="str">
        <f t="shared" si="455"/>
        <v/>
      </c>
      <c r="AJ751" s="330" t="str">
        <f t="shared" si="456"/>
        <v/>
      </c>
      <c r="AK751" s="339" t="str">
        <f t="shared" si="457"/>
        <v/>
      </c>
      <c r="AL751" s="44" t="str">
        <f t="shared" si="458"/>
        <v/>
      </c>
    </row>
    <row r="752" spans="2:38" ht="15" x14ac:dyDescent="0.15">
      <c r="B752" s="330" t="str">
        <f t="shared" si="436"/>
        <v/>
      </c>
      <c r="C752" s="330" t="str">
        <f t="shared" si="437"/>
        <v/>
      </c>
      <c r="D752" s="330" t="str">
        <f t="shared" si="438"/>
        <v/>
      </c>
      <c r="E752" s="330" t="str">
        <f t="shared" si="435"/>
        <v xml:space="preserve"> </v>
      </c>
      <c r="F752" s="330" t="str">
        <f t="shared" si="439"/>
        <v/>
      </c>
      <c r="G752" s="330" t="str">
        <f t="shared" si="440"/>
        <v/>
      </c>
      <c r="H752" s="315"/>
      <c r="I752" s="330" t="str">
        <f t="shared" si="441"/>
        <v/>
      </c>
      <c r="J752" s="330">
        <f t="shared" si="434"/>
        <v>80</v>
      </c>
      <c r="K752" s="337" t="str">
        <f t="shared" si="442"/>
        <v/>
      </c>
      <c r="L752" s="325" t="str">
        <f t="shared" si="443"/>
        <v/>
      </c>
      <c r="M752" s="325" t="str">
        <f t="shared" si="444"/>
        <v/>
      </c>
      <c r="N752" s="330" t="str">
        <f t="shared" si="445"/>
        <v/>
      </c>
      <c r="O752" s="330" t="str">
        <f t="shared" si="446"/>
        <v/>
      </c>
      <c r="P752" s="334"/>
      <c r="Q752" s="330"/>
      <c r="R752" s="279" t="str">
        <f>IF(H752&gt;0, rate1(1,$L$52,$L$51,$L$54,L752,$L$53,$L$50,P752),"")</f>
        <v/>
      </c>
      <c r="S752" s="325"/>
      <c r="T752" s="325"/>
      <c r="U752" s="330"/>
      <c r="V752" s="338"/>
      <c r="W752" s="330"/>
      <c r="X752" s="330"/>
      <c r="Y752" s="330"/>
      <c r="Z752" s="110" t="str">
        <f>IF(H752&gt;0, rate1(1,$L$52,$L$51,$L$54,U752,$L$53,$L$50,Y752),"")</f>
        <v/>
      </c>
      <c r="AA752" s="338" t="str">
        <f t="shared" si="447"/>
        <v/>
      </c>
      <c r="AB752" s="338" t="str">
        <f t="shared" si="448"/>
        <v/>
      </c>
      <c r="AC752" s="330" t="str">
        <f t="shared" si="449"/>
        <v/>
      </c>
      <c r="AD752" s="330" t="str">
        <f t="shared" si="450"/>
        <v/>
      </c>
      <c r="AE752" s="330" t="str">
        <f t="shared" si="451"/>
        <v/>
      </c>
      <c r="AF752" s="330" t="str">
        <f t="shared" si="452"/>
        <v/>
      </c>
      <c r="AG752" s="330" t="str">
        <f t="shared" si="453"/>
        <v/>
      </c>
      <c r="AH752" s="330" t="str">
        <f t="shared" si="454"/>
        <v/>
      </c>
      <c r="AI752" s="330" t="str">
        <f t="shared" si="455"/>
        <v/>
      </c>
      <c r="AJ752" s="330" t="str">
        <f t="shared" si="456"/>
        <v/>
      </c>
      <c r="AK752" s="339" t="str">
        <f t="shared" si="457"/>
        <v/>
      </c>
      <c r="AL752" s="44" t="str">
        <f t="shared" si="458"/>
        <v/>
      </c>
    </row>
    <row r="753" spans="2:38" ht="15" x14ac:dyDescent="0.15">
      <c r="B753" s="330" t="str">
        <f t="shared" si="436"/>
        <v/>
      </c>
      <c r="C753" s="330" t="str">
        <f t="shared" si="437"/>
        <v/>
      </c>
      <c r="D753" s="330" t="str">
        <f t="shared" si="438"/>
        <v/>
      </c>
      <c r="E753" s="330" t="str">
        <f t="shared" si="435"/>
        <v xml:space="preserve"> </v>
      </c>
      <c r="F753" s="330" t="str">
        <f t="shared" si="439"/>
        <v/>
      </c>
      <c r="G753" s="330" t="str">
        <f t="shared" si="440"/>
        <v/>
      </c>
      <c r="H753" s="315"/>
      <c r="I753" s="330" t="str">
        <f t="shared" si="441"/>
        <v/>
      </c>
      <c r="J753" s="330">
        <f t="shared" si="434"/>
        <v>80</v>
      </c>
      <c r="K753" s="337" t="str">
        <f t="shared" si="442"/>
        <v/>
      </c>
      <c r="L753" s="325" t="str">
        <f t="shared" si="443"/>
        <v/>
      </c>
      <c r="M753" s="325" t="str">
        <f t="shared" si="444"/>
        <v/>
      </c>
      <c r="N753" s="330" t="str">
        <f t="shared" si="445"/>
        <v/>
      </c>
      <c r="O753" s="330" t="str">
        <f t="shared" si="446"/>
        <v/>
      </c>
      <c r="P753" s="334"/>
      <c r="Q753" s="330"/>
      <c r="R753" s="279" t="str">
        <f>IF(H753&gt;0, rate1(1,$L$52,$L$51,$L$54,L753,$L$53,$L$50,P753),"")</f>
        <v/>
      </c>
      <c r="S753" s="325"/>
      <c r="T753" s="325"/>
      <c r="U753" s="330"/>
      <c r="V753" s="338"/>
      <c r="W753" s="330"/>
      <c r="X753" s="330"/>
      <c r="Y753" s="330"/>
      <c r="Z753" s="110" t="str">
        <f>IF(H753&gt;0, rate1(1,$L$52,$L$51,$L$54,U753,$L$53,$L$50,Y753),"")</f>
        <v/>
      </c>
      <c r="AA753" s="338" t="str">
        <f t="shared" si="447"/>
        <v/>
      </c>
      <c r="AB753" s="338" t="str">
        <f t="shared" si="448"/>
        <v/>
      </c>
      <c r="AC753" s="330" t="str">
        <f t="shared" si="449"/>
        <v/>
      </c>
      <c r="AD753" s="330" t="str">
        <f t="shared" si="450"/>
        <v/>
      </c>
      <c r="AE753" s="330" t="str">
        <f t="shared" si="451"/>
        <v/>
      </c>
      <c r="AF753" s="330" t="str">
        <f t="shared" si="452"/>
        <v/>
      </c>
      <c r="AG753" s="330" t="str">
        <f t="shared" si="453"/>
        <v/>
      </c>
      <c r="AH753" s="330" t="str">
        <f t="shared" si="454"/>
        <v/>
      </c>
      <c r="AI753" s="330" t="str">
        <f t="shared" si="455"/>
        <v/>
      </c>
      <c r="AJ753" s="330" t="str">
        <f t="shared" si="456"/>
        <v/>
      </c>
      <c r="AK753" s="339" t="str">
        <f t="shared" si="457"/>
        <v/>
      </c>
      <c r="AL753" s="44" t="str">
        <f t="shared" si="458"/>
        <v/>
      </c>
    </row>
    <row r="754" spans="2:38" ht="15" x14ac:dyDescent="0.15">
      <c r="B754" s="330" t="str">
        <f t="shared" si="436"/>
        <v/>
      </c>
      <c r="C754" s="330" t="str">
        <f t="shared" si="437"/>
        <v/>
      </c>
      <c r="D754" s="330" t="str">
        <f t="shared" si="438"/>
        <v/>
      </c>
      <c r="E754" s="330" t="str">
        <f t="shared" si="435"/>
        <v xml:space="preserve"> </v>
      </c>
      <c r="F754" s="330" t="str">
        <f t="shared" si="439"/>
        <v/>
      </c>
      <c r="G754" s="330" t="str">
        <f t="shared" si="440"/>
        <v/>
      </c>
      <c r="H754" s="315"/>
      <c r="I754" s="330" t="str">
        <f t="shared" si="441"/>
        <v/>
      </c>
      <c r="J754" s="330">
        <f t="shared" si="434"/>
        <v>80</v>
      </c>
      <c r="K754" s="337" t="str">
        <f t="shared" si="442"/>
        <v/>
      </c>
      <c r="L754" s="325" t="str">
        <f t="shared" si="443"/>
        <v/>
      </c>
      <c r="M754" s="325" t="str">
        <f t="shared" si="444"/>
        <v/>
      </c>
      <c r="N754" s="330" t="str">
        <f t="shared" si="445"/>
        <v/>
      </c>
      <c r="O754" s="330" t="str">
        <f t="shared" si="446"/>
        <v/>
      </c>
      <c r="P754" s="334"/>
      <c r="Q754" s="330"/>
      <c r="R754" s="279" t="str">
        <f>IF(H754&gt;0, rate1(1,$L$52,$L$51,$L$54,L754,$L$53,$L$50,P754),"")</f>
        <v/>
      </c>
      <c r="S754" s="325"/>
      <c r="T754" s="325"/>
      <c r="U754" s="330"/>
      <c r="V754" s="338"/>
      <c r="W754" s="330"/>
      <c r="X754" s="330"/>
      <c r="Y754" s="330"/>
      <c r="Z754" s="110" t="str">
        <f>IF(H754&gt;0, rate1(1,$L$52,$L$51,$L$54,U754,$L$53,$L$50,Y754),"")</f>
        <v/>
      </c>
      <c r="AA754" s="338" t="str">
        <f t="shared" si="447"/>
        <v/>
      </c>
      <c r="AB754" s="338" t="str">
        <f t="shared" si="448"/>
        <v/>
      </c>
      <c r="AC754" s="330" t="str">
        <f t="shared" si="449"/>
        <v/>
      </c>
      <c r="AD754" s="330" t="str">
        <f t="shared" si="450"/>
        <v/>
      </c>
      <c r="AE754" s="330" t="str">
        <f t="shared" si="451"/>
        <v/>
      </c>
      <c r="AF754" s="330" t="str">
        <f t="shared" si="452"/>
        <v/>
      </c>
      <c r="AG754" s="330" t="str">
        <f t="shared" si="453"/>
        <v/>
      </c>
      <c r="AH754" s="330" t="str">
        <f t="shared" si="454"/>
        <v/>
      </c>
      <c r="AI754" s="330" t="str">
        <f t="shared" si="455"/>
        <v/>
      </c>
      <c r="AJ754" s="330" t="str">
        <f t="shared" si="456"/>
        <v/>
      </c>
      <c r="AK754" s="339" t="str">
        <f t="shared" si="457"/>
        <v/>
      </c>
      <c r="AL754" s="44" t="str">
        <f t="shared" si="458"/>
        <v/>
      </c>
    </row>
    <row r="755" spans="2:38" ht="15" x14ac:dyDescent="0.15">
      <c r="B755" s="330" t="str">
        <f t="shared" si="436"/>
        <v/>
      </c>
      <c r="C755" s="330" t="str">
        <f t="shared" si="437"/>
        <v/>
      </c>
      <c r="D755" s="330" t="str">
        <f t="shared" si="438"/>
        <v/>
      </c>
      <c r="E755" s="330" t="str">
        <f t="shared" si="435"/>
        <v xml:space="preserve"> </v>
      </c>
      <c r="F755" s="330" t="str">
        <f t="shared" si="439"/>
        <v/>
      </c>
      <c r="G755" s="330" t="str">
        <f t="shared" si="440"/>
        <v/>
      </c>
      <c r="H755" s="315"/>
      <c r="I755" s="330" t="str">
        <f t="shared" si="441"/>
        <v/>
      </c>
      <c r="J755" s="330">
        <f t="shared" si="434"/>
        <v>80</v>
      </c>
      <c r="K755" s="337" t="str">
        <f t="shared" si="442"/>
        <v/>
      </c>
      <c r="L755" s="325" t="str">
        <f t="shared" si="443"/>
        <v/>
      </c>
      <c r="M755" s="325" t="str">
        <f t="shared" si="444"/>
        <v/>
      </c>
      <c r="N755" s="330" t="str">
        <f t="shared" si="445"/>
        <v/>
      </c>
      <c r="O755" s="330" t="str">
        <f t="shared" si="446"/>
        <v/>
      </c>
      <c r="P755" s="334"/>
      <c r="Q755" s="330"/>
      <c r="R755" s="279" t="str">
        <f>IF(H755&gt;0, rate1(1,$L$52,$L$51,$L$54,L755,$L$53,$L$50,P755),"")</f>
        <v/>
      </c>
      <c r="S755" s="325"/>
      <c r="T755" s="325"/>
      <c r="U755" s="330"/>
      <c r="V755" s="338"/>
      <c r="W755" s="330"/>
      <c r="X755" s="330"/>
      <c r="Y755" s="330"/>
      <c r="Z755" s="110" t="str">
        <f>IF(H755&gt;0, rate1(1,$L$52,$L$51,$L$54,U755,$L$53,$L$50,Y755),"")</f>
        <v/>
      </c>
      <c r="AA755" s="338" t="str">
        <f t="shared" si="447"/>
        <v/>
      </c>
      <c r="AB755" s="338" t="str">
        <f t="shared" si="448"/>
        <v/>
      </c>
      <c r="AC755" s="330" t="str">
        <f t="shared" si="449"/>
        <v/>
      </c>
      <c r="AD755" s="330" t="str">
        <f t="shared" si="450"/>
        <v/>
      </c>
      <c r="AE755" s="330" t="str">
        <f t="shared" si="451"/>
        <v/>
      </c>
      <c r="AF755" s="330" t="str">
        <f t="shared" si="452"/>
        <v/>
      </c>
      <c r="AG755" s="330" t="str">
        <f t="shared" si="453"/>
        <v/>
      </c>
      <c r="AH755" s="330" t="str">
        <f t="shared" si="454"/>
        <v/>
      </c>
      <c r="AI755" s="330" t="str">
        <f t="shared" si="455"/>
        <v/>
      </c>
      <c r="AJ755" s="330" t="str">
        <f t="shared" si="456"/>
        <v/>
      </c>
      <c r="AK755" s="339" t="str">
        <f t="shared" si="457"/>
        <v/>
      </c>
      <c r="AL755" s="44" t="str">
        <f t="shared" si="458"/>
        <v/>
      </c>
    </row>
    <row r="756" spans="2:38" ht="15" x14ac:dyDescent="0.15">
      <c r="B756" s="330" t="str">
        <f t="shared" si="436"/>
        <v/>
      </c>
      <c r="C756" s="330" t="str">
        <f t="shared" si="437"/>
        <v/>
      </c>
      <c r="D756" s="330" t="str">
        <f t="shared" si="438"/>
        <v/>
      </c>
      <c r="E756" s="330" t="str">
        <f t="shared" si="435"/>
        <v xml:space="preserve"> </v>
      </c>
      <c r="F756" s="330" t="str">
        <f t="shared" si="439"/>
        <v/>
      </c>
      <c r="G756" s="330" t="str">
        <f t="shared" si="440"/>
        <v/>
      </c>
      <c r="H756" s="315"/>
      <c r="I756" s="330" t="str">
        <f t="shared" si="441"/>
        <v/>
      </c>
      <c r="J756" s="330">
        <f t="shared" si="434"/>
        <v>80</v>
      </c>
      <c r="K756" s="337" t="str">
        <f t="shared" si="442"/>
        <v/>
      </c>
      <c r="L756" s="325" t="str">
        <f t="shared" si="443"/>
        <v/>
      </c>
      <c r="M756" s="325" t="str">
        <f t="shared" si="444"/>
        <v/>
      </c>
      <c r="N756" s="330" t="str">
        <f t="shared" si="445"/>
        <v/>
      </c>
      <c r="O756" s="330" t="str">
        <f t="shared" si="446"/>
        <v/>
      </c>
      <c r="P756" s="334"/>
      <c r="Q756" s="330"/>
      <c r="R756" s="279" t="str">
        <f>IF(H756&gt;0, rate1(1,$L$52,$L$51,$L$54,L756,$L$53,$L$50,P756),"")</f>
        <v/>
      </c>
      <c r="S756" s="325"/>
      <c r="T756" s="325"/>
      <c r="U756" s="330"/>
      <c r="V756" s="338"/>
      <c r="W756" s="330"/>
      <c r="X756" s="330"/>
      <c r="Y756" s="330"/>
      <c r="Z756" s="110" t="str">
        <f>IF(H756&gt;0, rate1(1,$L$52,$L$51,$L$54,U756,$L$53,$L$50,Y756),"")</f>
        <v/>
      </c>
      <c r="AA756" s="338" t="str">
        <f t="shared" si="447"/>
        <v/>
      </c>
      <c r="AB756" s="338" t="str">
        <f t="shared" si="448"/>
        <v/>
      </c>
      <c r="AC756" s="330" t="str">
        <f t="shared" si="449"/>
        <v/>
      </c>
      <c r="AD756" s="330" t="str">
        <f t="shared" si="450"/>
        <v/>
      </c>
      <c r="AE756" s="330" t="str">
        <f t="shared" si="451"/>
        <v/>
      </c>
      <c r="AF756" s="330" t="str">
        <f t="shared" si="452"/>
        <v/>
      </c>
      <c r="AG756" s="330" t="str">
        <f t="shared" si="453"/>
        <v/>
      </c>
      <c r="AH756" s="330" t="str">
        <f t="shared" si="454"/>
        <v/>
      </c>
      <c r="AI756" s="330" t="str">
        <f t="shared" si="455"/>
        <v/>
      </c>
      <c r="AJ756" s="330" t="str">
        <f t="shared" si="456"/>
        <v/>
      </c>
      <c r="AK756" s="339" t="str">
        <f t="shared" si="457"/>
        <v/>
      </c>
      <c r="AL756" s="44" t="str">
        <f t="shared" si="458"/>
        <v/>
      </c>
    </row>
    <row r="757" spans="2:38" ht="15" x14ac:dyDescent="0.15">
      <c r="B757" s="330" t="str">
        <f t="shared" si="436"/>
        <v/>
      </c>
      <c r="C757" s="330" t="str">
        <f t="shared" si="437"/>
        <v/>
      </c>
      <c r="D757" s="330" t="str">
        <f t="shared" si="438"/>
        <v/>
      </c>
      <c r="E757" s="330" t="str">
        <f t="shared" si="435"/>
        <v xml:space="preserve"> </v>
      </c>
      <c r="F757" s="330" t="str">
        <f t="shared" si="439"/>
        <v/>
      </c>
      <c r="G757" s="330" t="str">
        <f t="shared" si="440"/>
        <v/>
      </c>
      <c r="H757" s="315"/>
      <c r="I757" s="330" t="str">
        <f t="shared" si="441"/>
        <v/>
      </c>
      <c r="J757" s="330">
        <f t="shared" si="434"/>
        <v>80</v>
      </c>
      <c r="K757" s="337" t="str">
        <f t="shared" si="442"/>
        <v/>
      </c>
      <c r="L757" s="325" t="str">
        <f t="shared" si="443"/>
        <v/>
      </c>
      <c r="M757" s="325" t="str">
        <f t="shared" si="444"/>
        <v/>
      </c>
      <c r="N757" s="330" t="str">
        <f t="shared" si="445"/>
        <v/>
      </c>
      <c r="O757" s="330" t="str">
        <f t="shared" si="446"/>
        <v/>
      </c>
      <c r="P757" s="334"/>
      <c r="Q757" s="330"/>
      <c r="R757" s="279" t="str">
        <f>IF(H757&gt;0, rate1(1,$L$52,$L$51,$L$54,L757,$L$53,$L$50,P757),"")</f>
        <v/>
      </c>
      <c r="S757" s="325"/>
      <c r="T757" s="325"/>
      <c r="U757" s="330"/>
      <c r="V757" s="338"/>
      <c r="W757" s="330"/>
      <c r="X757" s="330"/>
      <c r="Y757" s="330"/>
      <c r="Z757" s="110" t="str">
        <f>IF(H757&gt;0, rate1(1,$L$52,$L$51,$L$54,U757,$L$53,$L$50,Y757),"")</f>
        <v/>
      </c>
      <c r="AA757" s="338" t="str">
        <f t="shared" si="447"/>
        <v/>
      </c>
      <c r="AB757" s="338" t="str">
        <f t="shared" si="448"/>
        <v/>
      </c>
      <c r="AC757" s="330" t="str">
        <f t="shared" si="449"/>
        <v/>
      </c>
      <c r="AD757" s="330" t="str">
        <f t="shared" si="450"/>
        <v/>
      </c>
      <c r="AE757" s="330" t="str">
        <f t="shared" si="451"/>
        <v/>
      </c>
      <c r="AF757" s="330" t="str">
        <f t="shared" si="452"/>
        <v/>
      </c>
      <c r="AG757" s="330" t="str">
        <f t="shared" si="453"/>
        <v/>
      </c>
      <c r="AH757" s="330" t="str">
        <f t="shared" si="454"/>
        <v/>
      </c>
      <c r="AI757" s="330" t="str">
        <f t="shared" si="455"/>
        <v/>
      </c>
      <c r="AJ757" s="330" t="str">
        <f t="shared" si="456"/>
        <v/>
      </c>
      <c r="AK757" s="339" t="str">
        <f t="shared" si="457"/>
        <v/>
      </c>
      <c r="AL757" s="44" t="str">
        <f t="shared" si="458"/>
        <v/>
      </c>
    </row>
    <row r="758" spans="2:38" ht="15" x14ac:dyDescent="0.15">
      <c r="B758" s="330" t="str">
        <f t="shared" si="436"/>
        <v/>
      </c>
      <c r="C758" s="330" t="str">
        <f t="shared" si="437"/>
        <v/>
      </c>
      <c r="D758" s="330" t="str">
        <f t="shared" si="438"/>
        <v/>
      </c>
      <c r="E758" s="330" t="str">
        <f t="shared" si="435"/>
        <v xml:space="preserve"> </v>
      </c>
      <c r="F758" s="330" t="str">
        <f t="shared" si="439"/>
        <v/>
      </c>
      <c r="G758" s="330" t="str">
        <f t="shared" si="440"/>
        <v/>
      </c>
      <c r="H758" s="315"/>
      <c r="I758" s="330" t="str">
        <f t="shared" si="441"/>
        <v/>
      </c>
      <c r="J758" s="330">
        <f t="shared" si="434"/>
        <v>80</v>
      </c>
      <c r="K758" s="337" t="str">
        <f t="shared" si="442"/>
        <v/>
      </c>
      <c r="L758" s="325" t="str">
        <f t="shared" si="443"/>
        <v/>
      </c>
      <c r="M758" s="325" t="str">
        <f t="shared" si="444"/>
        <v/>
      </c>
      <c r="N758" s="330" t="str">
        <f t="shared" si="445"/>
        <v/>
      </c>
      <c r="O758" s="330" t="str">
        <f t="shared" si="446"/>
        <v/>
      </c>
      <c r="P758" s="334"/>
      <c r="Q758" s="330"/>
      <c r="R758" s="279" t="str">
        <f>IF(H758&gt;0, rate1(1,$L$52,$L$51,$L$54,L758,$L$53,$L$50,P758),"")</f>
        <v/>
      </c>
      <c r="S758" s="325"/>
      <c r="T758" s="325"/>
      <c r="U758" s="330"/>
      <c r="V758" s="338"/>
      <c r="W758" s="330"/>
      <c r="X758" s="330"/>
      <c r="Y758" s="330"/>
      <c r="Z758" s="110" t="str">
        <f>IF(H758&gt;0, rate1(1,$L$52,$L$51,$L$54,U758,$L$53,$L$50,Y758),"")</f>
        <v/>
      </c>
      <c r="AA758" s="338" t="str">
        <f t="shared" si="447"/>
        <v/>
      </c>
      <c r="AB758" s="338" t="str">
        <f t="shared" si="448"/>
        <v/>
      </c>
      <c r="AC758" s="330" t="str">
        <f t="shared" si="449"/>
        <v/>
      </c>
      <c r="AD758" s="330" t="str">
        <f t="shared" si="450"/>
        <v/>
      </c>
      <c r="AE758" s="330" t="str">
        <f t="shared" si="451"/>
        <v/>
      </c>
      <c r="AF758" s="330" t="str">
        <f t="shared" si="452"/>
        <v/>
      </c>
      <c r="AG758" s="330" t="str">
        <f t="shared" si="453"/>
        <v/>
      </c>
      <c r="AH758" s="330" t="str">
        <f t="shared" si="454"/>
        <v/>
      </c>
      <c r="AI758" s="330" t="str">
        <f t="shared" si="455"/>
        <v/>
      </c>
      <c r="AJ758" s="330" t="str">
        <f t="shared" si="456"/>
        <v/>
      </c>
      <c r="AK758" s="339" t="str">
        <f t="shared" si="457"/>
        <v/>
      </c>
      <c r="AL758" s="44" t="str">
        <f t="shared" si="458"/>
        <v/>
      </c>
    </row>
    <row r="759" spans="2:38" ht="15" x14ac:dyDescent="0.15">
      <c r="B759" s="330" t="str">
        <f t="shared" si="436"/>
        <v/>
      </c>
      <c r="C759" s="330" t="str">
        <f t="shared" si="437"/>
        <v/>
      </c>
      <c r="D759" s="330" t="str">
        <f t="shared" si="438"/>
        <v/>
      </c>
      <c r="E759" s="330" t="str">
        <f t="shared" si="435"/>
        <v xml:space="preserve"> </v>
      </c>
      <c r="F759" s="330" t="str">
        <f t="shared" si="439"/>
        <v/>
      </c>
      <c r="G759" s="330" t="str">
        <f t="shared" si="440"/>
        <v/>
      </c>
      <c r="H759" s="315"/>
      <c r="I759" s="330" t="str">
        <f t="shared" si="441"/>
        <v/>
      </c>
      <c r="J759" s="330">
        <f t="shared" si="434"/>
        <v>80</v>
      </c>
      <c r="K759" s="337" t="str">
        <f t="shared" si="442"/>
        <v/>
      </c>
      <c r="L759" s="325" t="str">
        <f t="shared" si="443"/>
        <v/>
      </c>
      <c r="M759" s="325" t="str">
        <f t="shared" si="444"/>
        <v/>
      </c>
      <c r="N759" s="330" t="str">
        <f t="shared" si="445"/>
        <v/>
      </c>
      <c r="O759" s="330" t="str">
        <f t="shared" si="446"/>
        <v/>
      </c>
      <c r="P759" s="334"/>
      <c r="Q759" s="330"/>
      <c r="R759" s="279" t="str">
        <f>IF(H759&gt;0, rate1(1,$L$52,$L$51,$L$54,L759,$L$53,$L$50,P759),"")</f>
        <v/>
      </c>
      <c r="S759" s="325"/>
      <c r="T759" s="325"/>
      <c r="U759" s="330"/>
      <c r="V759" s="338"/>
      <c r="W759" s="330"/>
      <c r="X759" s="330"/>
      <c r="Y759" s="330"/>
      <c r="Z759" s="110" t="str">
        <f>IF(H759&gt;0, rate1(1,$L$52,$L$51,$L$54,U759,$L$53,$L$50,Y759),"")</f>
        <v/>
      </c>
      <c r="AA759" s="338" t="str">
        <f t="shared" si="447"/>
        <v/>
      </c>
      <c r="AB759" s="338" t="str">
        <f t="shared" si="448"/>
        <v/>
      </c>
      <c r="AC759" s="330" t="str">
        <f t="shared" si="449"/>
        <v/>
      </c>
      <c r="AD759" s="330" t="str">
        <f t="shared" si="450"/>
        <v/>
      </c>
      <c r="AE759" s="330" t="str">
        <f t="shared" si="451"/>
        <v/>
      </c>
      <c r="AF759" s="330" t="str">
        <f t="shared" si="452"/>
        <v/>
      </c>
      <c r="AG759" s="330" t="str">
        <f t="shared" si="453"/>
        <v/>
      </c>
      <c r="AH759" s="330" t="str">
        <f t="shared" si="454"/>
        <v/>
      </c>
      <c r="AI759" s="330" t="str">
        <f t="shared" si="455"/>
        <v/>
      </c>
      <c r="AJ759" s="330" t="str">
        <f t="shared" si="456"/>
        <v/>
      </c>
      <c r="AK759" s="339" t="str">
        <f t="shared" si="457"/>
        <v/>
      </c>
      <c r="AL759" s="44" t="str">
        <f t="shared" si="458"/>
        <v/>
      </c>
    </row>
    <row r="760" spans="2:38" ht="15" x14ac:dyDescent="0.15">
      <c r="B760" s="330" t="str">
        <f t="shared" si="436"/>
        <v/>
      </c>
      <c r="C760" s="330" t="str">
        <f t="shared" si="437"/>
        <v/>
      </c>
      <c r="D760" s="330" t="str">
        <f t="shared" si="438"/>
        <v/>
      </c>
      <c r="E760" s="330" t="str">
        <f t="shared" si="435"/>
        <v xml:space="preserve"> </v>
      </c>
      <c r="F760" s="330" t="str">
        <f t="shared" si="439"/>
        <v/>
      </c>
      <c r="G760" s="330" t="str">
        <f t="shared" si="440"/>
        <v/>
      </c>
      <c r="H760" s="315"/>
      <c r="I760" s="330" t="str">
        <f t="shared" si="441"/>
        <v/>
      </c>
      <c r="J760" s="330">
        <f t="shared" si="434"/>
        <v>80</v>
      </c>
      <c r="K760" s="337" t="str">
        <f t="shared" si="442"/>
        <v/>
      </c>
      <c r="L760" s="325" t="str">
        <f t="shared" si="443"/>
        <v/>
      </c>
      <c r="M760" s="325" t="str">
        <f t="shared" si="444"/>
        <v/>
      </c>
      <c r="N760" s="330" t="str">
        <f t="shared" si="445"/>
        <v/>
      </c>
      <c r="O760" s="330" t="str">
        <f t="shared" si="446"/>
        <v/>
      </c>
      <c r="P760" s="334"/>
      <c r="Q760" s="330"/>
      <c r="R760" s="279" t="str">
        <f>IF(H760&gt;0, rate1(1,$L$52,$L$51,$L$54,L760,$L$53,$L$50,P760),"")</f>
        <v/>
      </c>
      <c r="S760" s="325"/>
      <c r="T760" s="325"/>
      <c r="U760" s="330"/>
      <c r="V760" s="338"/>
      <c r="W760" s="330"/>
      <c r="X760" s="330"/>
      <c r="Y760" s="330"/>
      <c r="Z760" s="110" t="str">
        <f>IF(H760&gt;0, rate1(1,$L$52,$L$51,$L$54,U760,$L$53,$L$50,Y760),"")</f>
        <v/>
      </c>
      <c r="AA760" s="338" t="str">
        <f t="shared" si="447"/>
        <v/>
      </c>
      <c r="AB760" s="338" t="str">
        <f t="shared" si="448"/>
        <v/>
      </c>
      <c r="AC760" s="330" t="str">
        <f t="shared" si="449"/>
        <v/>
      </c>
      <c r="AD760" s="330" t="str">
        <f t="shared" si="450"/>
        <v/>
      </c>
      <c r="AE760" s="330" t="str">
        <f t="shared" si="451"/>
        <v/>
      </c>
      <c r="AF760" s="330" t="str">
        <f t="shared" si="452"/>
        <v/>
      </c>
      <c r="AG760" s="330" t="str">
        <f t="shared" si="453"/>
        <v/>
      </c>
      <c r="AH760" s="330" t="str">
        <f t="shared" si="454"/>
        <v/>
      </c>
      <c r="AI760" s="330" t="str">
        <f t="shared" si="455"/>
        <v/>
      </c>
      <c r="AJ760" s="330" t="str">
        <f t="shared" si="456"/>
        <v/>
      </c>
      <c r="AK760" s="339" t="str">
        <f t="shared" si="457"/>
        <v/>
      </c>
      <c r="AL760" s="44" t="str">
        <f t="shared" si="458"/>
        <v/>
      </c>
    </row>
    <row r="761" spans="2:38" ht="15" x14ac:dyDescent="0.15">
      <c r="B761" s="330" t="str">
        <f t="shared" si="436"/>
        <v/>
      </c>
      <c r="C761" s="330" t="str">
        <f t="shared" si="437"/>
        <v/>
      </c>
      <c r="D761" s="330" t="str">
        <f t="shared" si="438"/>
        <v/>
      </c>
      <c r="E761" s="330" t="str">
        <f t="shared" si="435"/>
        <v xml:space="preserve"> </v>
      </c>
      <c r="F761" s="330" t="str">
        <f t="shared" si="439"/>
        <v/>
      </c>
      <c r="G761" s="330" t="str">
        <f t="shared" si="440"/>
        <v/>
      </c>
      <c r="H761" s="315"/>
      <c r="I761" s="330" t="str">
        <f t="shared" si="441"/>
        <v/>
      </c>
      <c r="J761" s="330">
        <f t="shared" si="434"/>
        <v>80</v>
      </c>
      <c r="K761" s="337" t="str">
        <f t="shared" si="442"/>
        <v/>
      </c>
      <c r="L761" s="325" t="str">
        <f t="shared" si="443"/>
        <v/>
      </c>
      <c r="M761" s="325" t="str">
        <f t="shared" si="444"/>
        <v/>
      </c>
      <c r="N761" s="330" t="str">
        <f t="shared" si="445"/>
        <v/>
      </c>
      <c r="O761" s="330" t="str">
        <f t="shared" si="446"/>
        <v/>
      </c>
      <c r="P761" s="334"/>
      <c r="Q761" s="330"/>
      <c r="R761" s="279" t="str">
        <f>IF(H761&gt;0, rate1(1,$L$52,$L$51,$L$54,L761,$L$53,$L$50,P761),"")</f>
        <v/>
      </c>
      <c r="S761" s="325"/>
      <c r="T761" s="325"/>
      <c r="U761" s="330"/>
      <c r="V761" s="338"/>
      <c r="W761" s="330"/>
      <c r="X761" s="330"/>
      <c r="Y761" s="330"/>
      <c r="Z761" s="110" t="str">
        <f>IF(H761&gt;0, rate1(1,$L$52,$L$51,$L$54,U761,$L$53,$L$50,Y761),"")</f>
        <v/>
      </c>
      <c r="AA761" s="338" t="str">
        <f t="shared" si="447"/>
        <v/>
      </c>
      <c r="AB761" s="338" t="str">
        <f t="shared" si="448"/>
        <v/>
      </c>
      <c r="AC761" s="330" t="str">
        <f t="shared" si="449"/>
        <v/>
      </c>
      <c r="AD761" s="330" t="str">
        <f t="shared" si="450"/>
        <v/>
      </c>
      <c r="AE761" s="330" t="str">
        <f t="shared" si="451"/>
        <v/>
      </c>
      <c r="AF761" s="330" t="str">
        <f t="shared" si="452"/>
        <v/>
      </c>
      <c r="AG761" s="330" t="str">
        <f t="shared" si="453"/>
        <v/>
      </c>
      <c r="AH761" s="330" t="str">
        <f t="shared" si="454"/>
        <v/>
      </c>
      <c r="AI761" s="330" t="str">
        <f t="shared" si="455"/>
        <v/>
      </c>
      <c r="AJ761" s="330" t="str">
        <f t="shared" si="456"/>
        <v/>
      </c>
      <c r="AK761" s="339" t="str">
        <f t="shared" si="457"/>
        <v/>
      </c>
      <c r="AL761" s="44" t="str">
        <f t="shared" si="458"/>
        <v/>
      </c>
    </row>
    <row r="762" spans="2:38" ht="15" x14ac:dyDescent="0.15">
      <c r="B762" s="330" t="str">
        <f t="shared" si="436"/>
        <v/>
      </c>
      <c r="C762" s="330" t="str">
        <f t="shared" si="437"/>
        <v/>
      </c>
      <c r="D762" s="330" t="str">
        <f t="shared" si="438"/>
        <v/>
      </c>
      <c r="E762" s="330" t="str">
        <f t="shared" si="435"/>
        <v xml:space="preserve"> </v>
      </c>
      <c r="F762" s="330" t="str">
        <f t="shared" si="439"/>
        <v/>
      </c>
      <c r="G762" s="330" t="str">
        <f t="shared" si="440"/>
        <v/>
      </c>
      <c r="H762" s="315"/>
      <c r="I762" s="330" t="str">
        <f t="shared" si="441"/>
        <v/>
      </c>
      <c r="J762" s="330">
        <f t="shared" si="434"/>
        <v>80</v>
      </c>
      <c r="K762" s="337" t="str">
        <f t="shared" si="442"/>
        <v/>
      </c>
      <c r="L762" s="325" t="str">
        <f t="shared" si="443"/>
        <v/>
      </c>
      <c r="M762" s="325" t="str">
        <f t="shared" si="444"/>
        <v/>
      </c>
      <c r="N762" s="330" t="str">
        <f t="shared" si="445"/>
        <v/>
      </c>
      <c r="O762" s="330" t="str">
        <f t="shared" si="446"/>
        <v/>
      </c>
      <c r="P762" s="334"/>
      <c r="Q762" s="330"/>
      <c r="R762" s="279" t="str">
        <f>IF(H762&gt;0, rate1(1,$L$52,$L$51,$L$54,L762,$L$53,$L$50,P762),"")</f>
        <v/>
      </c>
      <c r="S762" s="325"/>
      <c r="T762" s="325"/>
      <c r="U762" s="330"/>
      <c r="V762" s="338"/>
      <c r="W762" s="330"/>
      <c r="X762" s="330"/>
      <c r="Y762" s="330"/>
      <c r="Z762" s="110" t="str">
        <f>IF(H762&gt;0, rate1(1,$L$52,$L$51,$L$54,U762,$L$53,$L$50,Y762),"")</f>
        <v/>
      </c>
      <c r="AA762" s="338" t="str">
        <f t="shared" si="447"/>
        <v/>
      </c>
      <c r="AB762" s="338" t="str">
        <f t="shared" si="448"/>
        <v/>
      </c>
      <c r="AC762" s="330" t="str">
        <f t="shared" si="449"/>
        <v/>
      </c>
      <c r="AD762" s="330" t="str">
        <f t="shared" si="450"/>
        <v/>
      </c>
      <c r="AE762" s="330" t="str">
        <f t="shared" si="451"/>
        <v/>
      </c>
      <c r="AF762" s="330" t="str">
        <f t="shared" si="452"/>
        <v/>
      </c>
      <c r="AG762" s="330" t="str">
        <f t="shared" si="453"/>
        <v/>
      </c>
      <c r="AH762" s="330" t="str">
        <f t="shared" si="454"/>
        <v/>
      </c>
      <c r="AI762" s="330" t="str">
        <f t="shared" si="455"/>
        <v/>
      </c>
      <c r="AJ762" s="330" t="str">
        <f t="shared" si="456"/>
        <v/>
      </c>
      <c r="AK762" s="339" t="str">
        <f t="shared" si="457"/>
        <v/>
      </c>
      <c r="AL762" s="44" t="str">
        <f t="shared" si="458"/>
        <v/>
      </c>
    </row>
    <row r="763" spans="2:38" ht="15" x14ac:dyDescent="0.15">
      <c r="B763" s="330" t="str">
        <f t="shared" si="436"/>
        <v/>
      </c>
      <c r="C763" s="330" t="str">
        <f t="shared" si="437"/>
        <v/>
      </c>
      <c r="D763" s="330" t="str">
        <f t="shared" si="438"/>
        <v/>
      </c>
      <c r="E763" s="330" t="str">
        <f t="shared" si="435"/>
        <v xml:space="preserve"> </v>
      </c>
      <c r="F763" s="330" t="str">
        <f t="shared" si="439"/>
        <v/>
      </c>
      <c r="G763" s="330" t="str">
        <f t="shared" si="440"/>
        <v/>
      </c>
      <c r="H763" s="315"/>
      <c r="I763" s="330" t="str">
        <f t="shared" si="441"/>
        <v/>
      </c>
      <c r="J763" s="330">
        <f t="shared" si="434"/>
        <v>80</v>
      </c>
      <c r="K763" s="337" t="str">
        <f t="shared" si="442"/>
        <v/>
      </c>
      <c r="L763" s="325" t="str">
        <f t="shared" si="443"/>
        <v/>
      </c>
      <c r="M763" s="325" t="str">
        <f t="shared" si="444"/>
        <v/>
      </c>
      <c r="N763" s="330" t="str">
        <f t="shared" si="445"/>
        <v/>
      </c>
      <c r="O763" s="330" t="str">
        <f t="shared" si="446"/>
        <v/>
      </c>
      <c r="P763" s="334"/>
      <c r="Q763" s="330"/>
      <c r="R763" s="279" t="str">
        <f>IF(H763&gt;0, rate1(1,$L$52,$L$51,$L$54,L763,$L$53,$L$50,P763),"")</f>
        <v/>
      </c>
      <c r="S763" s="325"/>
      <c r="T763" s="325"/>
      <c r="U763" s="330"/>
      <c r="V763" s="338"/>
      <c r="W763" s="330"/>
      <c r="X763" s="330"/>
      <c r="Y763" s="330"/>
      <c r="Z763" s="110" t="str">
        <f>IF(H763&gt;0, rate1(1,$L$52,$L$51,$L$54,U763,$L$53,$L$50,Y763),"")</f>
        <v/>
      </c>
      <c r="AA763" s="338" t="str">
        <f t="shared" si="447"/>
        <v/>
      </c>
      <c r="AB763" s="338" t="str">
        <f t="shared" si="448"/>
        <v/>
      </c>
      <c r="AC763" s="330" t="str">
        <f t="shared" si="449"/>
        <v/>
      </c>
      <c r="AD763" s="330" t="str">
        <f t="shared" si="450"/>
        <v/>
      </c>
      <c r="AE763" s="330" t="str">
        <f t="shared" si="451"/>
        <v/>
      </c>
      <c r="AF763" s="330" t="str">
        <f t="shared" si="452"/>
        <v/>
      </c>
      <c r="AG763" s="330" t="str">
        <f t="shared" si="453"/>
        <v/>
      </c>
      <c r="AH763" s="330" t="str">
        <f t="shared" si="454"/>
        <v/>
      </c>
      <c r="AI763" s="330" t="str">
        <f t="shared" si="455"/>
        <v/>
      </c>
      <c r="AJ763" s="330" t="str">
        <f t="shared" si="456"/>
        <v/>
      </c>
      <c r="AK763" s="339" t="str">
        <f t="shared" si="457"/>
        <v/>
      </c>
      <c r="AL763" s="44" t="str">
        <f t="shared" si="458"/>
        <v/>
      </c>
    </row>
    <row r="764" spans="2:38" ht="15" x14ac:dyDescent="0.15">
      <c r="B764" s="330" t="str">
        <f t="shared" si="436"/>
        <v/>
      </c>
      <c r="C764" s="330" t="str">
        <f t="shared" si="437"/>
        <v/>
      </c>
      <c r="D764" s="330" t="str">
        <f t="shared" si="438"/>
        <v/>
      </c>
      <c r="E764" s="330" t="str">
        <f t="shared" si="435"/>
        <v xml:space="preserve"> </v>
      </c>
      <c r="F764" s="330" t="str">
        <f t="shared" si="439"/>
        <v/>
      </c>
      <c r="G764" s="330" t="str">
        <f t="shared" si="440"/>
        <v/>
      </c>
      <c r="H764" s="315"/>
      <c r="I764" s="330" t="str">
        <f t="shared" si="441"/>
        <v/>
      </c>
      <c r="J764" s="330">
        <f t="shared" si="434"/>
        <v>80</v>
      </c>
      <c r="K764" s="337" t="str">
        <f t="shared" si="442"/>
        <v/>
      </c>
      <c r="L764" s="325" t="str">
        <f t="shared" si="443"/>
        <v/>
      </c>
      <c r="M764" s="325" t="str">
        <f t="shared" si="444"/>
        <v/>
      </c>
      <c r="N764" s="330" t="str">
        <f t="shared" si="445"/>
        <v/>
      </c>
      <c r="O764" s="330" t="str">
        <f t="shared" si="446"/>
        <v/>
      </c>
      <c r="P764" s="334"/>
      <c r="Q764" s="330"/>
      <c r="R764" s="279" t="str">
        <f>IF(H764&gt;0, rate1(1,$L$52,$L$51,$L$54,L764,$L$53,$L$50,P764),"")</f>
        <v/>
      </c>
      <c r="S764" s="325"/>
      <c r="T764" s="325"/>
      <c r="U764" s="330"/>
      <c r="V764" s="338"/>
      <c r="W764" s="330"/>
      <c r="X764" s="330"/>
      <c r="Y764" s="330"/>
      <c r="Z764" s="110" t="str">
        <f>IF(H764&gt;0, rate1(1,$L$52,$L$51,$L$54,U764,$L$53,$L$50,Y764),"")</f>
        <v/>
      </c>
      <c r="AA764" s="338" t="str">
        <f t="shared" si="447"/>
        <v/>
      </c>
      <c r="AB764" s="338" t="str">
        <f t="shared" si="448"/>
        <v/>
      </c>
      <c r="AC764" s="330" t="str">
        <f t="shared" si="449"/>
        <v/>
      </c>
      <c r="AD764" s="330" t="str">
        <f t="shared" si="450"/>
        <v/>
      </c>
      <c r="AE764" s="330" t="str">
        <f t="shared" si="451"/>
        <v/>
      </c>
      <c r="AF764" s="330" t="str">
        <f t="shared" si="452"/>
        <v/>
      </c>
      <c r="AG764" s="330" t="str">
        <f t="shared" si="453"/>
        <v/>
      </c>
      <c r="AH764" s="330" t="str">
        <f t="shared" si="454"/>
        <v/>
      </c>
      <c r="AI764" s="330" t="str">
        <f t="shared" si="455"/>
        <v/>
      </c>
      <c r="AJ764" s="330" t="str">
        <f t="shared" si="456"/>
        <v/>
      </c>
      <c r="AK764" s="339" t="str">
        <f t="shared" si="457"/>
        <v/>
      </c>
      <c r="AL764" s="44" t="str">
        <f t="shared" si="458"/>
        <v/>
      </c>
    </row>
    <row r="765" spans="2:38" ht="15" x14ac:dyDescent="0.15">
      <c r="B765" s="330" t="str">
        <f t="shared" si="436"/>
        <v/>
      </c>
      <c r="C765" s="330" t="str">
        <f t="shared" si="437"/>
        <v/>
      </c>
      <c r="D765" s="330" t="str">
        <f t="shared" si="438"/>
        <v/>
      </c>
      <c r="E765" s="330" t="str">
        <f t="shared" si="435"/>
        <v xml:space="preserve"> </v>
      </c>
      <c r="F765" s="330" t="str">
        <f t="shared" si="439"/>
        <v/>
      </c>
      <c r="G765" s="330" t="str">
        <f t="shared" si="440"/>
        <v/>
      </c>
      <c r="H765" s="315"/>
      <c r="I765" s="330" t="str">
        <f t="shared" si="441"/>
        <v/>
      </c>
      <c r="J765" s="330">
        <f t="shared" si="434"/>
        <v>80</v>
      </c>
      <c r="K765" s="337" t="str">
        <f t="shared" si="442"/>
        <v/>
      </c>
      <c r="L765" s="325" t="str">
        <f t="shared" si="443"/>
        <v/>
      </c>
      <c r="M765" s="325" t="str">
        <f t="shared" si="444"/>
        <v/>
      </c>
      <c r="N765" s="330" t="str">
        <f t="shared" si="445"/>
        <v/>
      </c>
      <c r="O765" s="330" t="str">
        <f t="shared" si="446"/>
        <v/>
      </c>
      <c r="P765" s="334"/>
      <c r="Q765" s="330"/>
      <c r="R765" s="279" t="str">
        <f>IF(H765&gt;0, rate1(1,$L$52,$L$51,$L$54,L765,$L$53,$L$50,P765),"")</f>
        <v/>
      </c>
      <c r="S765" s="325"/>
      <c r="T765" s="325"/>
      <c r="U765" s="330"/>
      <c r="V765" s="338"/>
      <c r="W765" s="330"/>
      <c r="X765" s="330"/>
      <c r="Y765" s="330"/>
      <c r="Z765" s="110" t="str">
        <f>IF(H765&gt;0, rate1(1,$L$52,$L$51,$L$54,U765,$L$53,$L$50,Y765),"")</f>
        <v/>
      </c>
      <c r="AA765" s="338" t="str">
        <f t="shared" si="447"/>
        <v/>
      </c>
      <c r="AB765" s="338" t="str">
        <f t="shared" si="448"/>
        <v/>
      </c>
      <c r="AC765" s="330" t="str">
        <f t="shared" si="449"/>
        <v/>
      </c>
      <c r="AD765" s="330" t="str">
        <f t="shared" si="450"/>
        <v/>
      </c>
      <c r="AE765" s="330" t="str">
        <f t="shared" si="451"/>
        <v/>
      </c>
      <c r="AF765" s="330" t="str">
        <f t="shared" si="452"/>
        <v/>
      </c>
      <c r="AG765" s="330" t="str">
        <f t="shared" si="453"/>
        <v/>
      </c>
      <c r="AH765" s="330" t="str">
        <f t="shared" si="454"/>
        <v/>
      </c>
      <c r="AI765" s="330" t="str">
        <f t="shared" si="455"/>
        <v/>
      </c>
      <c r="AJ765" s="330" t="str">
        <f t="shared" si="456"/>
        <v/>
      </c>
      <c r="AK765" s="339" t="str">
        <f t="shared" si="457"/>
        <v/>
      </c>
      <c r="AL765" s="44" t="str">
        <f t="shared" si="458"/>
        <v/>
      </c>
    </row>
    <row r="766" spans="2:38" ht="15" x14ac:dyDescent="0.15">
      <c r="B766" s="330" t="str">
        <f t="shared" si="436"/>
        <v/>
      </c>
      <c r="C766" s="330" t="str">
        <f t="shared" si="437"/>
        <v/>
      </c>
      <c r="D766" s="330" t="str">
        <f t="shared" si="438"/>
        <v/>
      </c>
      <c r="E766" s="330" t="str">
        <f t="shared" si="435"/>
        <v xml:space="preserve"> </v>
      </c>
      <c r="F766" s="330" t="str">
        <f t="shared" si="439"/>
        <v/>
      </c>
      <c r="G766" s="330" t="str">
        <f t="shared" si="440"/>
        <v/>
      </c>
      <c r="H766" s="315"/>
      <c r="I766" s="330" t="str">
        <f t="shared" si="441"/>
        <v/>
      </c>
      <c r="J766" s="330">
        <f t="shared" ref="J766:J829" si="459">$B$7</f>
        <v>80</v>
      </c>
      <c r="K766" s="337" t="str">
        <f t="shared" si="442"/>
        <v/>
      </c>
      <c r="L766" s="325" t="str">
        <f t="shared" si="443"/>
        <v/>
      </c>
      <c r="M766" s="325" t="str">
        <f t="shared" si="444"/>
        <v/>
      </c>
      <c r="N766" s="330" t="str">
        <f t="shared" si="445"/>
        <v/>
      </c>
      <c r="O766" s="330" t="str">
        <f t="shared" si="446"/>
        <v/>
      </c>
      <c r="P766" s="334"/>
      <c r="Q766" s="330"/>
      <c r="R766" s="279" t="str">
        <f>IF(H766&gt;0, rate1(1,$L$52,$L$51,$L$54,L766,$L$53,$L$50,P766),"")</f>
        <v/>
      </c>
      <c r="S766" s="325"/>
      <c r="T766" s="325"/>
      <c r="U766" s="330"/>
      <c r="V766" s="338"/>
      <c r="W766" s="330"/>
      <c r="X766" s="330"/>
      <c r="Y766" s="330"/>
      <c r="Z766" s="110" t="str">
        <f>IF(H766&gt;0, rate1(1,$L$52,$L$51,$L$54,U766,$L$53,$L$50,Y766),"")</f>
        <v/>
      </c>
      <c r="AA766" s="338" t="str">
        <f t="shared" si="447"/>
        <v/>
      </c>
      <c r="AB766" s="338" t="str">
        <f t="shared" si="448"/>
        <v/>
      </c>
      <c r="AC766" s="330" t="str">
        <f t="shared" si="449"/>
        <v/>
      </c>
      <c r="AD766" s="330" t="str">
        <f t="shared" si="450"/>
        <v/>
      </c>
      <c r="AE766" s="330" t="str">
        <f t="shared" si="451"/>
        <v/>
      </c>
      <c r="AF766" s="330" t="str">
        <f t="shared" si="452"/>
        <v/>
      </c>
      <c r="AG766" s="330" t="str">
        <f t="shared" si="453"/>
        <v/>
      </c>
      <c r="AH766" s="330" t="str">
        <f t="shared" si="454"/>
        <v/>
      </c>
      <c r="AI766" s="330" t="str">
        <f t="shared" si="455"/>
        <v/>
      </c>
      <c r="AJ766" s="330" t="str">
        <f t="shared" si="456"/>
        <v/>
      </c>
      <c r="AK766" s="339" t="str">
        <f t="shared" si="457"/>
        <v/>
      </c>
      <c r="AL766" s="44" t="str">
        <f t="shared" si="458"/>
        <v/>
      </c>
    </row>
    <row r="767" spans="2:38" ht="15" x14ac:dyDescent="0.15">
      <c r="B767" s="330" t="str">
        <f t="shared" si="436"/>
        <v/>
      </c>
      <c r="C767" s="330" t="str">
        <f t="shared" si="437"/>
        <v/>
      </c>
      <c r="D767" s="330" t="str">
        <f t="shared" si="438"/>
        <v/>
      </c>
      <c r="E767" s="330" t="str">
        <f t="shared" ref="E767:E830" si="460">IF(H767&gt;0,IF(AND(C767&lt;$B$6,C767&gt;$K$12),bb2wang($B$6,$K$12,C767,$H$8,$H$9,I767,$H$10,$H$11,$K$10,$K$11,$H$13),E766)," ")</f>
        <v xml:space="preserve"> </v>
      </c>
      <c r="F767" s="330" t="str">
        <f t="shared" si="439"/>
        <v/>
      </c>
      <c r="G767" s="330" t="str">
        <f t="shared" si="440"/>
        <v/>
      </c>
      <c r="H767" s="315"/>
      <c r="I767" s="330" t="str">
        <f t="shared" si="441"/>
        <v/>
      </c>
      <c r="J767" s="330">
        <f t="shared" si="459"/>
        <v>80</v>
      </c>
      <c r="K767" s="337" t="str">
        <f t="shared" si="442"/>
        <v/>
      </c>
      <c r="L767" s="325" t="str">
        <f t="shared" si="443"/>
        <v/>
      </c>
      <c r="M767" s="325" t="str">
        <f t="shared" si="444"/>
        <v/>
      </c>
      <c r="N767" s="330" t="str">
        <f t="shared" si="445"/>
        <v/>
      </c>
      <c r="O767" s="330" t="str">
        <f t="shared" si="446"/>
        <v/>
      </c>
      <c r="P767" s="334"/>
      <c r="Q767" s="330"/>
      <c r="R767" s="279" t="str">
        <f>IF(H767&gt;0, rate1(1,$L$52,$L$51,$L$54,L767,$L$53,$L$50,P767),"")</f>
        <v/>
      </c>
      <c r="S767" s="325"/>
      <c r="T767" s="325"/>
      <c r="U767" s="330"/>
      <c r="V767" s="338"/>
      <c r="W767" s="330"/>
      <c r="X767" s="330"/>
      <c r="Y767" s="330"/>
      <c r="Z767" s="110" t="str">
        <f>IF(H767&gt;0, rate1(1,$L$52,$L$51,$L$54,U767,$L$53,$L$50,Y767),"")</f>
        <v/>
      </c>
      <c r="AA767" s="338" t="str">
        <f t="shared" si="447"/>
        <v/>
      </c>
      <c r="AB767" s="338" t="str">
        <f t="shared" si="448"/>
        <v/>
      </c>
      <c r="AC767" s="330" t="str">
        <f t="shared" si="449"/>
        <v/>
      </c>
      <c r="AD767" s="330" t="str">
        <f t="shared" si="450"/>
        <v/>
      </c>
      <c r="AE767" s="330" t="str">
        <f t="shared" si="451"/>
        <v/>
      </c>
      <c r="AF767" s="330" t="str">
        <f t="shared" si="452"/>
        <v/>
      </c>
      <c r="AG767" s="330" t="str">
        <f t="shared" si="453"/>
        <v/>
      </c>
      <c r="AH767" s="330" t="str">
        <f t="shared" si="454"/>
        <v/>
      </c>
      <c r="AI767" s="330" t="str">
        <f t="shared" si="455"/>
        <v/>
      </c>
      <c r="AJ767" s="330" t="str">
        <f t="shared" si="456"/>
        <v/>
      </c>
      <c r="AK767" s="339" t="str">
        <f t="shared" si="457"/>
        <v/>
      </c>
      <c r="AL767" s="44" t="str">
        <f t="shared" si="458"/>
        <v/>
      </c>
    </row>
    <row r="768" spans="2:38" ht="15" x14ac:dyDescent="0.15">
      <c r="B768" s="330" t="str">
        <f t="shared" ref="B768:B831" si="461">IF(H768&gt;0, AF767,"")</f>
        <v/>
      </c>
      <c r="C768" s="330" t="str">
        <f t="shared" ref="C768:C831" si="462">IF(H768&gt;0, AG767,"")</f>
        <v/>
      </c>
      <c r="D768" s="330" t="str">
        <f t="shared" ref="D768:D831" si="463">IF(H768&gt;0, AH767,"")</f>
        <v/>
      </c>
      <c r="E768" s="330" t="str">
        <f t="shared" si="460"/>
        <v xml:space="preserve"> </v>
      </c>
      <c r="F768" s="330" t="str">
        <f t="shared" ref="F768:F831" si="464">IF(H768&gt;0, (E768+E767)/2,"")</f>
        <v/>
      </c>
      <c r="G768" s="330" t="str">
        <f t="shared" ref="G768:G831" si="465">IF(H768&gt;0, F768*$S$53*$C$55*(B768-C768+N768)^1.5,"")</f>
        <v/>
      </c>
      <c r="H768" s="315"/>
      <c r="I768" s="330" t="str">
        <f t="shared" ref="I768:I831" si="466">IF(H768&gt;0, (B768-C768)*B$19,"")</f>
        <v/>
      </c>
      <c r="J768" s="330">
        <f t="shared" si="459"/>
        <v>80</v>
      </c>
      <c r="K768" s="337" t="str">
        <f t="shared" ref="K768:K831" si="467">IF(H768&gt;0, IF((1-S767-0.015)&gt;0,1,-1),"")</f>
        <v/>
      </c>
      <c r="L768" s="325" t="str">
        <f t="shared" ref="L768:L831" si="468">IF(H768&gt;0, D768+K768*H768,"")</f>
        <v/>
      </c>
      <c r="M768" s="325" t="str">
        <f t="shared" ref="M768:M831" si="469">IF(H768&gt;0, (D768+L768)/2,"")</f>
        <v/>
      </c>
      <c r="N768" s="330" t="str">
        <f t="shared" ref="N768:N831" si="470">IF(H768&gt;0, 2*($P$53*M768/$S$52/$S$51)^2-(B768-C768)*2,"")</f>
        <v/>
      </c>
      <c r="O768" s="330" t="str">
        <f t="shared" ref="O768:O831" si="471">IF(H768&gt;0, wh(B768,$F$51,$F$52,$F$53),"")</f>
        <v/>
      </c>
      <c r="P768" s="334"/>
      <c r="Q768" s="330"/>
      <c r="R768" s="279" t="str">
        <f>IF(H768&gt;0, rate1(1,$L$52,$L$51,$L$54,L768,$L$53,$L$50,P768),"")</f>
        <v/>
      </c>
      <c r="S768" s="325"/>
      <c r="T768" s="325"/>
      <c r="U768" s="330"/>
      <c r="V768" s="338"/>
      <c r="W768" s="330"/>
      <c r="X768" s="330"/>
      <c r="Y768" s="330"/>
      <c r="Z768" s="110" t="str">
        <f>IF(H768&gt;0, rate1(1,$L$52,$L$51,$L$54,U768,$L$53,$L$50,Y768),"")</f>
        <v/>
      </c>
      <c r="AA768" s="338" t="str">
        <f t="shared" ref="AA768:AA831" si="472">IF(H768&gt;0, X768/O768/Z768,"")</f>
        <v/>
      </c>
      <c r="AB768" s="338" t="str">
        <f t="shared" ref="AB768:AB831" si="473">IF(H768&gt;0, W768/(1-AA768),"")</f>
        <v/>
      </c>
      <c r="AC768" s="330" t="str">
        <f t="shared" ref="AC768:AC831" si="474">IF(H768&gt;0, delta_z(N768,S768,H768,AE767,AB768),"")</f>
        <v/>
      </c>
      <c r="AD768" s="330" t="str">
        <f t="shared" ref="AD768:AD831" si="475">IF(H768&gt;0, H768/AC768*K768,"")</f>
        <v/>
      </c>
      <c r="AE768" s="330" t="str">
        <f t="shared" ref="AE768:AE831" si="476">IF(H768&gt;0, (AD768-AD767)/(AC768+AC767)*2,"")</f>
        <v/>
      </c>
      <c r="AF768" s="330" t="str">
        <f t="shared" ref="AF768:AF831" si="477">IF(H768&gt;0, B768-(AC768-N768),"")</f>
        <v/>
      </c>
      <c r="AG768" s="330" t="str">
        <f t="shared" ref="AG768:AG831" si="478">IF(H768&gt;0, C768-AC768,"")</f>
        <v/>
      </c>
      <c r="AH768" s="330" t="str">
        <f t="shared" ref="AH768:AH831" si="479">IF(H768&gt;0, $S$54*$S$53*$C$55*SQRT(AF768-AG768),"")</f>
        <v/>
      </c>
      <c r="AI768" s="330" t="str">
        <f t="shared" ref="AI768:AI831" si="480">IF(H768&gt;0, AC768/R768*1000000,"")</f>
        <v/>
      </c>
      <c r="AJ768" s="330" t="str">
        <f t="shared" ref="AJ768:AJ831" si="481">IF(H768&gt;0, AJ767+AI768/3600,"")</f>
        <v/>
      </c>
      <c r="AK768" s="339" t="str">
        <f t="shared" ref="AK768:AK831" si="482">IF(H768&gt;0, AK767+AI767*G767/1000000,"")</f>
        <v/>
      </c>
      <c r="AL768" s="44" t="str">
        <f t="shared" ref="AL768:AL831" si="483">IF(H768&gt;0, AL767+AI767*J767/1000000,"")</f>
        <v/>
      </c>
    </row>
    <row r="769" spans="2:38" ht="15" x14ac:dyDescent="0.15">
      <c r="B769" s="330" t="str">
        <f t="shared" si="461"/>
        <v/>
      </c>
      <c r="C769" s="330" t="str">
        <f t="shared" si="462"/>
        <v/>
      </c>
      <c r="D769" s="330" t="str">
        <f t="shared" si="463"/>
        <v/>
      </c>
      <c r="E769" s="330" t="str">
        <f t="shared" si="460"/>
        <v xml:space="preserve"> </v>
      </c>
      <c r="F769" s="330" t="str">
        <f t="shared" si="464"/>
        <v/>
      </c>
      <c r="G769" s="330" t="str">
        <f t="shared" si="465"/>
        <v/>
      </c>
      <c r="H769" s="315"/>
      <c r="I769" s="330" t="str">
        <f t="shared" si="466"/>
        <v/>
      </c>
      <c r="J769" s="330">
        <f t="shared" si="459"/>
        <v>80</v>
      </c>
      <c r="K769" s="337" t="str">
        <f t="shared" si="467"/>
        <v/>
      </c>
      <c r="L769" s="325" t="str">
        <f t="shared" si="468"/>
        <v/>
      </c>
      <c r="M769" s="325" t="str">
        <f t="shared" si="469"/>
        <v/>
      </c>
      <c r="N769" s="330" t="str">
        <f t="shared" si="470"/>
        <v/>
      </c>
      <c r="O769" s="330" t="str">
        <f t="shared" si="471"/>
        <v/>
      </c>
      <c r="P769" s="334"/>
      <c r="Q769" s="330"/>
      <c r="R769" s="279" t="str">
        <f>IF(H769&gt;0, rate1(1,$L$52,$L$51,$L$54,L769,$L$53,$L$50,P769),"")</f>
        <v/>
      </c>
      <c r="S769" s="325"/>
      <c r="T769" s="325"/>
      <c r="U769" s="330"/>
      <c r="V769" s="338"/>
      <c r="W769" s="330"/>
      <c r="X769" s="330"/>
      <c r="Y769" s="330"/>
      <c r="Z769" s="110" t="str">
        <f>IF(H769&gt;0, rate1(1,$L$52,$L$51,$L$54,U769,$L$53,$L$50,Y769),"")</f>
        <v/>
      </c>
      <c r="AA769" s="338" t="str">
        <f t="shared" si="472"/>
        <v/>
      </c>
      <c r="AB769" s="338" t="str">
        <f t="shared" si="473"/>
        <v/>
      </c>
      <c r="AC769" s="330" t="str">
        <f t="shared" si="474"/>
        <v/>
      </c>
      <c r="AD769" s="330" t="str">
        <f t="shared" si="475"/>
        <v/>
      </c>
      <c r="AE769" s="330" t="str">
        <f t="shared" si="476"/>
        <v/>
      </c>
      <c r="AF769" s="330" t="str">
        <f t="shared" si="477"/>
        <v/>
      </c>
      <c r="AG769" s="330" t="str">
        <f t="shared" si="478"/>
        <v/>
      </c>
      <c r="AH769" s="330" t="str">
        <f t="shared" si="479"/>
        <v/>
      </c>
      <c r="AI769" s="330" t="str">
        <f t="shared" si="480"/>
        <v/>
      </c>
      <c r="AJ769" s="330" t="str">
        <f t="shared" si="481"/>
        <v/>
      </c>
      <c r="AK769" s="339" t="str">
        <f t="shared" si="482"/>
        <v/>
      </c>
      <c r="AL769" s="44" t="str">
        <f t="shared" si="483"/>
        <v/>
      </c>
    </row>
    <row r="770" spans="2:38" ht="15" x14ac:dyDescent="0.15">
      <c r="B770" s="330" t="str">
        <f t="shared" si="461"/>
        <v/>
      </c>
      <c r="C770" s="330" t="str">
        <f t="shared" si="462"/>
        <v/>
      </c>
      <c r="D770" s="330" t="str">
        <f t="shared" si="463"/>
        <v/>
      </c>
      <c r="E770" s="330" t="str">
        <f t="shared" si="460"/>
        <v xml:space="preserve"> </v>
      </c>
      <c r="F770" s="330" t="str">
        <f t="shared" si="464"/>
        <v/>
      </c>
      <c r="G770" s="330" t="str">
        <f t="shared" si="465"/>
        <v/>
      </c>
      <c r="H770" s="315"/>
      <c r="I770" s="330" t="str">
        <f t="shared" si="466"/>
        <v/>
      </c>
      <c r="J770" s="330">
        <f t="shared" si="459"/>
        <v>80</v>
      </c>
      <c r="K770" s="337" t="str">
        <f t="shared" si="467"/>
        <v/>
      </c>
      <c r="L770" s="325" t="str">
        <f t="shared" si="468"/>
        <v/>
      </c>
      <c r="M770" s="325" t="str">
        <f t="shared" si="469"/>
        <v/>
      </c>
      <c r="N770" s="330" t="str">
        <f t="shared" si="470"/>
        <v/>
      </c>
      <c r="O770" s="330" t="str">
        <f t="shared" si="471"/>
        <v/>
      </c>
      <c r="P770" s="334"/>
      <c r="Q770" s="330"/>
      <c r="R770" s="279" t="str">
        <f>IF(H770&gt;0, rate1(1,$L$52,$L$51,$L$54,L770,$L$53,$L$50,P770),"")</f>
        <v/>
      </c>
      <c r="S770" s="325"/>
      <c r="T770" s="325"/>
      <c r="U770" s="330"/>
      <c r="V770" s="338"/>
      <c r="W770" s="330"/>
      <c r="X770" s="330"/>
      <c r="Y770" s="330"/>
      <c r="Z770" s="110" t="str">
        <f>IF(H770&gt;0, rate1(1,$L$52,$L$51,$L$54,U770,$L$53,$L$50,Y770),"")</f>
        <v/>
      </c>
      <c r="AA770" s="338" t="str">
        <f t="shared" si="472"/>
        <v/>
      </c>
      <c r="AB770" s="338" t="str">
        <f t="shared" si="473"/>
        <v/>
      </c>
      <c r="AC770" s="330" t="str">
        <f t="shared" si="474"/>
        <v/>
      </c>
      <c r="AD770" s="330" t="str">
        <f t="shared" si="475"/>
        <v/>
      </c>
      <c r="AE770" s="330" t="str">
        <f t="shared" si="476"/>
        <v/>
      </c>
      <c r="AF770" s="330" t="str">
        <f t="shared" si="477"/>
        <v/>
      </c>
      <c r="AG770" s="330" t="str">
        <f t="shared" si="478"/>
        <v/>
      </c>
      <c r="AH770" s="330" t="str">
        <f t="shared" si="479"/>
        <v/>
      </c>
      <c r="AI770" s="330" t="str">
        <f t="shared" si="480"/>
        <v/>
      </c>
      <c r="AJ770" s="330" t="str">
        <f t="shared" si="481"/>
        <v/>
      </c>
      <c r="AK770" s="339" t="str">
        <f t="shared" si="482"/>
        <v/>
      </c>
      <c r="AL770" s="44" t="str">
        <f t="shared" si="483"/>
        <v/>
      </c>
    </row>
    <row r="771" spans="2:38" ht="15" x14ac:dyDescent="0.15">
      <c r="B771" s="330" t="str">
        <f t="shared" si="461"/>
        <v/>
      </c>
      <c r="C771" s="330" t="str">
        <f t="shared" si="462"/>
        <v/>
      </c>
      <c r="D771" s="330" t="str">
        <f t="shared" si="463"/>
        <v/>
      </c>
      <c r="E771" s="330" t="str">
        <f t="shared" si="460"/>
        <v xml:space="preserve"> </v>
      </c>
      <c r="F771" s="330" t="str">
        <f t="shared" si="464"/>
        <v/>
      </c>
      <c r="G771" s="330" t="str">
        <f t="shared" si="465"/>
        <v/>
      </c>
      <c r="H771" s="315"/>
      <c r="I771" s="330" t="str">
        <f t="shared" si="466"/>
        <v/>
      </c>
      <c r="J771" s="330">
        <f t="shared" si="459"/>
        <v>80</v>
      </c>
      <c r="K771" s="337" t="str">
        <f t="shared" si="467"/>
        <v/>
      </c>
      <c r="L771" s="325" t="str">
        <f t="shared" si="468"/>
        <v/>
      </c>
      <c r="M771" s="325" t="str">
        <f t="shared" si="469"/>
        <v/>
      </c>
      <c r="N771" s="330" t="str">
        <f t="shared" si="470"/>
        <v/>
      </c>
      <c r="O771" s="330" t="str">
        <f t="shared" si="471"/>
        <v/>
      </c>
      <c r="P771" s="334"/>
      <c r="Q771" s="330"/>
      <c r="R771" s="279" t="str">
        <f>IF(H771&gt;0, rate1(1,$L$52,$L$51,$L$54,L771,$L$53,$L$50,P771),"")</f>
        <v/>
      </c>
      <c r="S771" s="325"/>
      <c r="T771" s="325"/>
      <c r="U771" s="330"/>
      <c r="V771" s="338"/>
      <c r="W771" s="330"/>
      <c r="X771" s="330"/>
      <c r="Y771" s="330"/>
      <c r="Z771" s="110" t="str">
        <f>IF(H771&gt;0, rate1(1,$L$52,$L$51,$L$54,U771,$L$53,$L$50,Y771),"")</f>
        <v/>
      </c>
      <c r="AA771" s="338" t="str">
        <f t="shared" si="472"/>
        <v/>
      </c>
      <c r="AB771" s="338" t="str">
        <f t="shared" si="473"/>
        <v/>
      </c>
      <c r="AC771" s="330" t="str">
        <f t="shared" si="474"/>
        <v/>
      </c>
      <c r="AD771" s="330" t="str">
        <f t="shared" si="475"/>
        <v/>
      </c>
      <c r="AE771" s="330" t="str">
        <f t="shared" si="476"/>
        <v/>
      </c>
      <c r="AF771" s="330" t="str">
        <f t="shared" si="477"/>
        <v/>
      </c>
      <c r="AG771" s="330" t="str">
        <f t="shared" si="478"/>
        <v/>
      </c>
      <c r="AH771" s="330" t="str">
        <f t="shared" si="479"/>
        <v/>
      </c>
      <c r="AI771" s="330" t="str">
        <f t="shared" si="480"/>
        <v/>
      </c>
      <c r="AJ771" s="330" t="str">
        <f t="shared" si="481"/>
        <v/>
      </c>
      <c r="AK771" s="339" t="str">
        <f t="shared" si="482"/>
        <v/>
      </c>
      <c r="AL771" s="44" t="str">
        <f t="shared" si="483"/>
        <v/>
      </c>
    </row>
    <row r="772" spans="2:38" ht="15" x14ac:dyDescent="0.15">
      <c r="B772" s="330" t="str">
        <f t="shared" si="461"/>
        <v/>
      </c>
      <c r="C772" s="330" t="str">
        <f t="shared" si="462"/>
        <v/>
      </c>
      <c r="D772" s="330" t="str">
        <f t="shared" si="463"/>
        <v/>
      </c>
      <c r="E772" s="330" t="str">
        <f t="shared" si="460"/>
        <v xml:space="preserve"> </v>
      </c>
      <c r="F772" s="330" t="str">
        <f t="shared" si="464"/>
        <v/>
      </c>
      <c r="G772" s="330" t="str">
        <f t="shared" si="465"/>
        <v/>
      </c>
      <c r="H772" s="315"/>
      <c r="I772" s="330" t="str">
        <f t="shared" si="466"/>
        <v/>
      </c>
      <c r="J772" s="330">
        <f t="shared" si="459"/>
        <v>80</v>
      </c>
      <c r="K772" s="337" t="str">
        <f t="shared" si="467"/>
        <v/>
      </c>
      <c r="L772" s="325" t="str">
        <f t="shared" si="468"/>
        <v/>
      </c>
      <c r="M772" s="325" t="str">
        <f t="shared" si="469"/>
        <v/>
      </c>
      <c r="N772" s="330" t="str">
        <f t="shared" si="470"/>
        <v/>
      </c>
      <c r="O772" s="330" t="str">
        <f t="shared" si="471"/>
        <v/>
      </c>
      <c r="P772" s="334"/>
      <c r="Q772" s="330"/>
      <c r="R772" s="279" t="str">
        <f>IF(H772&gt;0, rate1(1,$L$52,$L$51,$L$54,L772,$L$53,$L$50,P772),"")</f>
        <v/>
      </c>
      <c r="S772" s="325"/>
      <c r="T772" s="325"/>
      <c r="U772" s="330"/>
      <c r="V772" s="338"/>
      <c r="W772" s="330"/>
      <c r="X772" s="330"/>
      <c r="Y772" s="330"/>
      <c r="Z772" s="110" t="str">
        <f>IF(H772&gt;0, rate1(1,$L$52,$L$51,$L$54,U772,$L$53,$L$50,Y772),"")</f>
        <v/>
      </c>
      <c r="AA772" s="338" t="str">
        <f t="shared" si="472"/>
        <v/>
      </c>
      <c r="AB772" s="338" t="str">
        <f t="shared" si="473"/>
        <v/>
      </c>
      <c r="AC772" s="330" t="str">
        <f t="shared" si="474"/>
        <v/>
      </c>
      <c r="AD772" s="330" t="str">
        <f t="shared" si="475"/>
        <v/>
      </c>
      <c r="AE772" s="330" t="str">
        <f t="shared" si="476"/>
        <v/>
      </c>
      <c r="AF772" s="330" t="str">
        <f t="shared" si="477"/>
        <v/>
      </c>
      <c r="AG772" s="330" t="str">
        <f t="shared" si="478"/>
        <v/>
      </c>
      <c r="AH772" s="330" t="str">
        <f t="shared" si="479"/>
        <v/>
      </c>
      <c r="AI772" s="330" t="str">
        <f t="shared" si="480"/>
        <v/>
      </c>
      <c r="AJ772" s="330" t="str">
        <f t="shared" si="481"/>
        <v/>
      </c>
      <c r="AK772" s="339" t="str">
        <f t="shared" si="482"/>
        <v/>
      </c>
      <c r="AL772" s="44" t="str">
        <f t="shared" si="483"/>
        <v/>
      </c>
    </row>
    <row r="773" spans="2:38" ht="15" x14ac:dyDescent="0.15">
      <c r="B773" s="330" t="str">
        <f t="shared" si="461"/>
        <v/>
      </c>
      <c r="C773" s="330" t="str">
        <f t="shared" si="462"/>
        <v/>
      </c>
      <c r="D773" s="330" t="str">
        <f t="shared" si="463"/>
        <v/>
      </c>
      <c r="E773" s="330" t="str">
        <f t="shared" si="460"/>
        <v xml:space="preserve"> </v>
      </c>
      <c r="F773" s="330" t="str">
        <f t="shared" si="464"/>
        <v/>
      </c>
      <c r="G773" s="330" t="str">
        <f t="shared" si="465"/>
        <v/>
      </c>
      <c r="H773" s="315"/>
      <c r="I773" s="330" t="str">
        <f t="shared" si="466"/>
        <v/>
      </c>
      <c r="J773" s="330">
        <f t="shared" si="459"/>
        <v>80</v>
      </c>
      <c r="K773" s="337" t="str">
        <f t="shared" si="467"/>
        <v/>
      </c>
      <c r="L773" s="325" t="str">
        <f t="shared" si="468"/>
        <v/>
      </c>
      <c r="M773" s="325" t="str">
        <f t="shared" si="469"/>
        <v/>
      </c>
      <c r="N773" s="330" t="str">
        <f t="shared" si="470"/>
        <v/>
      </c>
      <c r="O773" s="330" t="str">
        <f t="shared" si="471"/>
        <v/>
      </c>
      <c r="P773" s="334"/>
      <c r="Q773" s="330"/>
      <c r="R773" s="279" t="str">
        <f>IF(H773&gt;0, rate1(1,$L$52,$L$51,$L$54,L773,$L$53,$L$50,P773),"")</f>
        <v/>
      </c>
      <c r="S773" s="325"/>
      <c r="T773" s="325"/>
      <c r="U773" s="330"/>
      <c r="V773" s="338"/>
      <c r="W773" s="330"/>
      <c r="X773" s="330"/>
      <c r="Y773" s="330"/>
      <c r="Z773" s="110" t="str">
        <f>IF(H773&gt;0, rate1(1,$L$52,$L$51,$L$54,U773,$L$53,$L$50,Y773),"")</f>
        <v/>
      </c>
      <c r="AA773" s="338" t="str">
        <f t="shared" si="472"/>
        <v/>
      </c>
      <c r="AB773" s="338" t="str">
        <f t="shared" si="473"/>
        <v/>
      </c>
      <c r="AC773" s="330" t="str">
        <f t="shared" si="474"/>
        <v/>
      </c>
      <c r="AD773" s="330" t="str">
        <f t="shared" si="475"/>
        <v/>
      </c>
      <c r="AE773" s="330" t="str">
        <f t="shared" si="476"/>
        <v/>
      </c>
      <c r="AF773" s="330" t="str">
        <f t="shared" si="477"/>
        <v/>
      </c>
      <c r="AG773" s="330" t="str">
        <f t="shared" si="478"/>
        <v/>
      </c>
      <c r="AH773" s="330" t="str">
        <f t="shared" si="479"/>
        <v/>
      </c>
      <c r="AI773" s="330" t="str">
        <f t="shared" si="480"/>
        <v/>
      </c>
      <c r="AJ773" s="330" t="str">
        <f t="shared" si="481"/>
        <v/>
      </c>
      <c r="AK773" s="339" t="str">
        <f t="shared" si="482"/>
        <v/>
      </c>
      <c r="AL773" s="44" t="str">
        <f t="shared" si="483"/>
        <v/>
      </c>
    </row>
    <row r="774" spans="2:38" ht="15" x14ac:dyDescent="0.15">
      <c r="B774" s="330" t="str">
        <f t="shared" si="461"/>
        <v/>
      </c>
      <c r="C774" s="330" t="str">
        <f t="shared" si="462"/>
        <v/>
      </c>
      <c r="D774" s="330" t="str">
        <f t="shared" si="463"/>
        <v/>
      </c>
      <c r="E774" s="330" t="str">
        <f t="shared" si="460"/>
        <v xml:space="preserve"> </v>
      </c>
      <c r="F774" s="330" t="str">
        <f t="shared" si="464"/>
        <v/>
      </c>
      <c r="G774" s="330" t="str">
        <f t="shared" si="465"/>
        <v/>
      </c>
      <c r="H774" s="315"/>
      <c r="I774" s="330" t="str">
        <f t="shared" si="466"/>
        <v/>
      </c>
      <c r="J774" s="330">
        <f t="shared" si="459"/>
        <v>80</v>
      </c>
      <c r="K774" s="337" t="str">
        <f t="shared" si="467"/>
        <v/>
      </c>
      <c r="L774" s="325" t="str">
        <f t="shared" si="468"/>
        <v/>
      </c>
      <c r="M774" s="325" t="str">
        <f t="shared" si="469"/>
        <v/>
      </c>
      <c r="N774" s="330" t="str">
        <f t="shared" si="470"/>
        <v/>
      </c>
      <c r="O774" s="330" t="str">
        <f t="shared" si="471"/>
        <v/>
      </c>
      <c r="P774" s="334"/>
      <c r="Q774" s="330"/>
      <c r="R774" s="279" t="str">
        <f>IF(H774&gt;0, rate1(1,$L$52,$L$51,$L$54,L774,$L$53,$L$50,P774),"")</f>
        <v/>
      </c>
      <c r="S774" s="325"/>
      <c r="T774" s="325"/>
      <c r="U774" s="330"/>
      <c r="V774" s="338"/>
      <c r="W774" s="330"/>
      <c r="X774" s="330"/>
      <c r="Y774" s="330"/>
      <c r="Z774" s="110" t="str">
        <f>IF(H774&gt;0, rate1(1,$L$52,$L$51,$L$54,U774,$L$53,$L$50,Y774),"")</f>
        <v/>
      </c>
      <c r="AA774" s="338" t="str">
        <f t="shared" si="472"/>
        <v/>
      </c>
      <c r="AB774" s="338" t="str">
        <f t="shared" si="473"/>
        <v/>
      </c>
      <c r="AC774" s="330" t="str">
        <f t="shared" si="474"/>
        <v/>
      </c>
      <c r="AD774" s="330" t="str">
        <f t="shared" si="475"/>
        <v/>
      </c>
      <c r="AE774" s="330" t="str">
        <f t="shared" si="476"/>
        <v/>
      </c>
      <c r="AF774" s="330" t="str">
        <f t="shared" si="477"/>
        <v/>
      </c>
      <c r="AG774" s="330" t="str">
        <f t="shared" si="478"/>
        <v/>
      </c>
      <c r="AH774" s="330" t="str">
        <f t="shared" si="479"/>
        <v/>
      </c>
      <c r="AI774" s="330" t="str">
        <f t="shared" si="480"/>
        <v/>
      </c>
      <c r="AJ774" s="330" t="str">
        <f t="shared" si="481"/>
        <v/>
      </c>
      <c r="AK774" s="339" t="str">
        <f t="shared" si="482"/>
        <v/>
      </c>
      <c r="AL774" s="44" t="str">
        <f t="shared" si="483"/>
        <v/>
      </c>
    </row>
    <row r="775" spans="2:38" ht="15" x14ac:dyDescent="0.15">
      <c r="B775" s="330" t="str">
        <f t="shared" si="461"/>
        <v/>
      </c>
      <c r="C775" s="330" t="str">
        <f t="shared" si="462"/>
        <v/>
      </c>
      <c r="D775" s="330" t="str">
        <f t="shared" si="463"/>
        <v/>
      </c>
      <c r="E775" s="330" t="str">
        <f t="shared" si="460"/>
        <v xml:space="preserve"> </v>
      </c>
      <c r="F775" s="330" t="str">
        <f t="shared" si="464"/>
        <v/>
      </c>
      <c r="G775" s="330" t="str">
        <f t="shared" si="465"/>
        <v/>
      </c>
      <c r="H775" s="315"/>
      <c r="I775" s="330" t="str">
        <f t="shared" si="466"/>
        <v/>
      </c>
      <c r="J775" s="330">
        <f t="shared" si="459"/>
        <v>80</v>
      </c>
      <c r="K775" s="337" t="str">
        <f t="shared" si="467"/>
        <v/>
      </c>
      <c r="L775" s="325" t="str">
        <f t="shared" si="468"/>
        <v/>
      </c>
      <c r="M775" s="325" t="str">
        <f t="shared" si="469"/>
        <v/>
      </c>
      <c r="N775" s="330" t="str">
        <f t="shared" si="470"/>
        <v/>
      </c>
      <c r="O775" s="330" t="str">
        <f t="shared" si="471"/>
        <v/>
      </c>
      <c r="P775" s="334"/>
      <c r="Q775" s="330"/>
      <c r="R775" s="279" t="str">
        <f>IF(H775&gt;0, rate1(1,$L$52,$L$51,$L$54,L775,$L$53,$L$50,P775),"")</f>
        <v/>
      </c>
      <c r="S775" s="325"/>
      <c r="T775" s="325"/>
      <c r="U775" s="330"/>
      <c r="V775" s="338"/>
      <c r="W775" s="330"/>
      <c r="X775" s="330"/>
      <c r="Y775" s="330"/>
      <c r="Z775" s="110" t="str">
        <f>IF(H775&gt;0, rate1(1,$L$52,$L$51,$L$54,U775,$L$53,$L$50,Y775),"")</f>
        <v/>
      </c>
      <c r="AA775" s="338" t="str">
        <f t="shared" si="472"/>
        <v/>
      </c>
      <c r="AB775" s="338" t="str">
        <f t="shared" si="473"/>
        <v/>
      </c>
      <c r="AC775" s="330" t="str">
        <f t="shared" si="474"/>
        <v/>
      </c>
      <c r="AD775" s="330" t="str">
        <f t="shared" si="475"/>
        <v/>
      </c>
      <c r="AE775" s="330" t="str">
        <f t="shared" si="476"/>
        <v/>
      </c>
      <c r="AF775" s="330" t="str">
        <f t="shared" si="477"/>
        <v/>
      </c>
      <c r="AG775" s="330" t="str">
        <f t="shared" si="478"/>
        <v/>
      </c>
      <c r="AH775" s="330" t="str">
        <f t="shared" si="479"/>
        <v/>
      </c>
      <c r="AI775" s="330" t="str">
        <f t="shared" si="480"/>
        <v/>
      </c>
      <c r="AJ775" s="330" t="str">
        <f t="shared" si="481"/>
        <v/>
      </c>
      <c r="AK775" s="339" t="str">
        <f t="shared" si="482"/>
        <v/>
      </c>
      <c r="AL775" s="44" t="str">
        <f t="shared" si="483"/>
        <v/>
      </c>
    </row>
    <row r="776" spans="2:38" ht="15" x14ac:dyDescent="0.15">
      <c r="B776" s="330" t="str">
        <f t="shared" si="461"/>
        <v/>
      </c>
      <c r="C776" s="330" t="str">
        <f t="shared" si="462"/>
        <v/>
      </c>
      <c r="D776" s="330" t="str">
        <f t="shared" si="463"/>
        <v/>
      </c>
      <c r="E776" s="330" t="str">
        <f t="shared" si="460"/>
        <v xml:space="preserve"> </v>
      </c>
      <c r="F776" s="330" t="str">
        <f t="shared" si="464"/>
        <v/>
      </c>
      <c r="G776" s="330" t="str">
        <f t="shared" si="465"/>
        <v/>
      </c>
      <c r="H776" s="315"/>
      <c r="I776" s="330" t="str">
        <f t="shared" si="466"/>
        <v/>
      </c>
      <c r="J776" s="330">
        <f t="shared" si="459"/>
        <v>80</v>
      </c>
      <c r="K776" s="337" t="str">
        <f t="shared" si="467"/>
        <v/>
      </c>
      <c r="L776" s="325" t="str">
        <f t="shared" si="468"/>
        <v/>
      </c>
      <c r="M776" s="325" t="str">
        <f t="shared" si="469"/>
        <v/>
      </c>
      <c r="N776" s="330" t="str">
        <f t="shared" si="470"/>
        <v/>
      </c>
      <c r="O776" s="330" t="str">
        <f t="shared" si="471"/>
        <v/>
      </c>
      <c r="P776" s="334"/>
      <c r="Q776" s="330"/>
      <c r="R776" s="279" t="str">
        <f>IF(H776&gt;0, rate1(1,$L$52,$L$51,$L$54,L776,$L$53,$L$50,P776),"")</f>
        <v/>
      </c>
      <c r="S776" s="325"/>
      <c r="T776" s="325"/>
      <c r="U776" s="330"/>
      <c r="V776" s="338"/>
      <c r="W776" s="330"/>
      <c r="X776" s="330"/>
      <c r="Y776" s="330"/>
      <c r="Z776" s="110" t="str">
        <f>IF(H776&gt;0, rate1(1,$L$52,$L$51,$L$54,U776,$L$53,$L$50,Y776),"")</f>
        <v/>
      </c>
      <c r="AA776" s="338" t="str">
        <f t="shared" si="472"/>
        <v/>
      </c>
      <c r="AB776" s="338" t="str">
        <f t="shared" si="473"/>
        <v/>
      </c>
      <c r="AC776" s="330" t="str">
        <f t="shared" si="474"/>
        <v/>
      </c>
      <c r="AD776" s="330" t="str">
        <f t="shared" si="475"/>
        <v/>
      </c>
      <c r="AE776" s="330" t="str">
        <f t="shared" si="476"/>
        <v/>
      </c>
      <c r="AF776" s="330" t="str">
        <f t="shared" si="477"/>
        <v/>
      </c>
      <c r="AG776" s="330" t="str">
        <f t="shared" si="478"/>
        <v/>
      </c>
      <c r="AH776" s="330" t="str">
        <f t="shared" si="479"/>
        <v/>
      </c>
      <c r="AI776" s="330" t="str">
        <f t="shared" si="480"/>
        <v/>
      </c>
      <c r="AJ776" s="330" t="str">
        <f t="shared" si="481"/>
        <v/>
      </c>
      <c r="AK776" s="339" t="str">
        <f t="shared" si="482"/>
        <v/>
      </c>
      <c r="AL776" s="44" t="str">
        <f t="shared" si="483"/>
        <v/>
      </c>
    </row>
    <row r="777" spans="2:38" ht="15" x14ac:dyDescent="0.15">
      <c r="B777" s="330" t="str">
        <f t="shared" si="461"/>
        <v/>
      </c>
      <c r="C777" s="330" t="str">
        <f t="shared" si="462"/>
        <v/>
      </c>
      <c r="D777" s="330" t="str">
        <f t="shared" si="463"/>
        <v/>
      </c>
      <c r="E777" s="330" t="str">
        <f t="shared" si="460"/>
        <v xml:space="preserve"> </v>
      </c>
      <c r="F777" s="330" t="str">
        <f t="shared" si="464"/>
        <v/>
      </c>
      <c r="G777" s="330" t="str">
        <f t="shared" si="465"/>
        <v/>
      </c>
      <c r="H777" s="315"/>
      <c r="I777" s="330" t="str">
        <f t="shared" si="466"/>
        <v/>
      </c>
      <c r="J777" s="330">
        <f t="shared" si="459"/>
        <v>80</v>
      </c>
      <c r="K777" s="337" t="str">
        <f t="shared" si="467"/>
        <v/>
      </c>
      <c r="L777" s="325" t="str">
        <f t="shared" si="468"/>
        <v/>
      </c>
      <c r="M777" s="325" t="str">
        <f t="shared" si="469"/>
        <v/>
      </c>
      <c r="N777" s="330" t="str">
        <f t="shared" si="470"/>
        <v/>
      </c>
      <c r="O777" s="330" t="str">
        <f t="shared" si="471"/>
        <v/>
      </c>
      <c r="P777" s="334"/>
      <c r="Q777" s="330"/>
      <c r="R777" s="279" t="str">
        <f>IF(H777&gt;0, rate1(1,$L$52,$L$51,$L$54,L777,$L$53,$L$50,P777),"")</f>
        <v/>
      </c>
      <c r="S777" s="325"/>
      <c r="T777" s="325"/>
      <c r="U777" s="330"/>
      <c r="V777" s="338"/>
      <c r="W777" s="330"/>
      <c r="X777" s="330"/>
      <c r="Y777" s="330"/>
      <c r="Z777" s="110" t="str">
        <f>IF(H777&gt;0, rate1(1,$L$52,$L$51,$L$54,U777,$L$53,$L$50,Y777),"")</f>
        <v/>
      </c>
      <c r="AA777" s="338" t="str">
        <f t="shared" si="472"/>
        <v/>
      </c>
      <c r="AB777" s="338" t="str">
        <f t="shared" si="473"/>
        <v/>
      </c>
      <c r="AC777" s="330" t="str">
        <f t="shared" si="474"/>
        <v/>
      </c>
      <c r="AD777" s="330" t="str">
        <f t="shared" si="475"/>
        <v/>
      </c>
      <c r="AE777" s="330" t="str">
        <f t="shared" si="476"/>
        <v/>
      </c>
      <c r="AF777" s="330" t="str">
        <f t="shared" si="477"/>
        <v/>
      </c>
      <c r="AG777" s="330" t="str">
        <f t="shared" si="478"/>
        <v/>
      </c>
      <c r="AH777" s="330" t="str">
        <f t="shared" si="479"/>
        <v/>
      </c>
      <c r="AI777" s="330" t="str">
        <f t="shared" si="480"/>
        <v/>
      </c>
      <c r="AJ777" s="330" t="str">
        <f t="shared" si="481"/>
        <v/>
      </c>
      <c r="AK777" s="339" t="str">
        <f t="shared" si="482"/>
        <v/>
      </c>
      <c r="AL777" s="44" t="str">
        <f t="shared" si="483"/>
        <v/>
      </c>
    </row>
    <row r="778" spans="2:38" ht="15" x14ac:dyDescent="0.15">
      <c r="B778" s="330" t="str">
        <f t="shared" si="461"/>
        <v/>
      </c>
      <c r="C778" s="330" t="str">
        <f t="shared" si="462"/>
        <v/>
      </c>
      <c r="D778" s="330" t="str">
        <f t="shared" si="463"/>
        <v/>
      </c>
      <c r="E778" s="330" t="str">
        <f t="shared" si="460"/>
        <v xml:space="preserve"> </v>
      </c>
      <c r="F778" s="330" t="str">
        <f t="shared" si="464"/>
        <v/>
      </c>
      <c r="G778" s="330" t="str">
        <f t="shared" si="465"/>
        <v/>
      </c>
      <c r="H778" s="315"/>
      <c r="I778" s="330" t="str">
        <f t="shared" si="466"/>
        <v/>
      </c>
      <c r="J778" s="330">
        <f t="shared" si="459"/>
        <v>80</v>
      </c>
      <c r="K778" s="337" t="str">
        <f t="shared" si="467"/>
        <v/>
      </c>
      <c r="L778" s="325" t="str">
        <f t="shared" si="468"/>
        <v/>
      </c>
      <c r="M778" s="325" t="str">
        <f t="shared" si="469"/>
        <v/>
      </c>
      <c r="N778" s="330" t="str">
        <f t="shared" si="470"/>
        <v/>
      </c>
      <c r="O778" s="330" t="str">
        <f t="shared" si="471"/>
        <v/>
      </c>
      <c r="P778" s="334"/>
      <c r="Q778" s="330"/>
      <c r="R778" s="279" t="str">
        <f>IF(H778&gt;0, rate1(1,$L$52,$L$51,$L$54,L778,$L$53,$L$50,P778),"")</f>
        <v/>
      </c>
      <c r="S778" s="325"/>
      <c r="T778" s="325"/>
      <c r="U778" s="330"/>
      <c r="V778" s="338"/>
      <c r="W778" s="330"/>
      <c r="X778" s="330"/>
      <c r="Y778" s="330"/>
      <c r="Z778" s="110" t="str">
        <f>IF(H778&gt;0, rate1(1,$L$52,$L$51,$L$54,U778,$L$53,$L$50,Y778),"")</f>
        <v/>
      </c>
      <c r="AA778" s="338" t="str">
        <f t="shared" si="472"/>
        <v/>
      </c>
      <c r="AB778" s="338" t="str">
        <f t="shared" si="473"/>
        <v/>
      </c>
      <c r="AC778" s="330" t="str">
        <f t="shared" si="474"/>
        <v/>
      </c>
      <c r="AD778" s="330" t="str">
        <f t="shared" si="475"/>
        <v/>
      </c>
      <c r="AE778" s="330" t="str">
        <f t="shared" si="476"/>
        <v/>
      </c>
      <c r="AF778" s="330" t="str">
        <f t="shared" si="477"/>
        <v/>
      </c>
      <c r="AG778" s="330" t="str">
        <f t="shared" si="478"/>
        <v/>
      </c>
      <c r="AH778" s="330" t="str">
        <f t="shared" si="479"/>
        <v/>
      </c>
      <c r="AI778" s="330" t="str">
        <f t="shared" si="480"/>
        <v/>
      </c>
      <c r="AJ778" s="330" t="str">
        <f t="shared" si="481"/>
        <v/>
      </c>
      <c r="AK778" s="339" t="str">
        <f t="shared" si="482"/>
        <v/>
      </c>
      <c r="AL778" s="44" t="str">
        <f t="shared" si="483"/>
        <v/>
      </c>
    </row>
    <row r="779" spans="2:38" ht="15" x14ac:dyDescent="0.15">
      <c r="B779" s="330" t="str">
        <f t="shared" si="461"/>
        <v/>
      </c>
      <c r="C779" s="330" t="str">
        <f t="shared" si="462"/>
        <v/>
      </c>
      <c r="D779" s="330" t="str">
        <f t="shared" si="463"/>
        <v/>
      </c>
      <c r="E779" s="330" t="str">
        <f t="shared" si="460"/>
        <v xml:space="preserve"> </v>
      </c>
      <c r="F779" s="330" t="str">
        <f t="shared" si="464"/>
        <v/>
      </c>
      <c r="G779" s="330" t="str">
        <f t="shared" si="465"/>
        <v/>
      </c>
      <c r="H779" s="315"/>
      <c r="I779" s="330" t="str">
        <f t="shared" si="466"/>
        <v/>
      </c>
      <c r="J779" s="330">
        <f t="shared" si="459"/>
        <v>80</v>
      </c>
      <c r="K779" s="337" t="str">
        <f t="shared" si="467"/>
        <v/>
      </c>
      <c r="L779" s="325" t="str">
        <f t="shared" si="468"/>
        <v/>
      </c>
      <c r="M779" s="325" t="str">
        <f t="shared" si="469"/>
        <v/>
      </c>
      <c r="N779" s="330" t="str">
        <f t="shared" si="470"/>
        <v/>
      </c>
      <c r="O779" s="330" t="str">
        <f t="shared" si="471"/>
        <v/>
      </c>
      <c r="P779" s="334"/>
      <c r="Q779" s="330"/>
      <c r="R779" s="279" t="str">
        <f>IF(H779&gt;0, rate1(1,$L$52,$L$51,$L$54,L779,$L$53,$L$50,P779),"")</f>
        <v/>
      </c>
      <c r="S779" s="325"/>
      <c r="T779" s="325"/>
      <c r="U779" s="330"/>
      <c r="V779" s="338"/>
      <c r="W779" s="330"/>
      <c r="X779" s="330"/>
      <c r="Y779" s="330"/>
      <c r="Z779" s="110" t="str">
        <f>IF(H779&gt;0, rate1(1,$L$52,$L$51,$L$54,U779,$L$53,$L$50,Y779),"")</f>
        <v/>
      </c>
      <c r="AA779" s="338" t="str">
        <f t="shared" si="472"/>
        <v/>
      </c>
      <c r="AB779" s="338" t="str">
        <f t="shared" si="473"/>
        <v/>
      </c>
      <c r="AC779" s="330" t="str">
        <f t="shared" si="474"/>
        <v/>
      </c>
      <c r="AD779" s="330" t="str">
        <f t="shared" si="475"/>
        <v/>
      </c>
      <c r="AE779" s="330" t="str">
        <f t="shared" si="476"/>
        <v/>
      </c>
      <c r="AF779" s="330" t="str">
        <f t="shared" si="477"/>
        <v/>
      </c>
      <c r="AG779" s="330" t="str">
        <f t="shared" si="478"/>
        <v/>
      </c>
      <c r="AH779" s="330" t="str">
        <f t="shared" si="479"/>
        <v/>
      </c>
      <c r="AI779" s="330" t="str">
        <f t="shared" si="480"/>
        <v/>
      </c>
      <c r="AJ779" s="330" t="str">
        <f t="shared" si="481"/>
        <v/>
      </c>
      <c r="AK779" s="339" t="str">
        <f t="shared" si="482"/>
        <v/>
      </c>
      <c r="AL779" s="44" t="str">
        <f t="shared" si="483"/>
        <v/>
      </c>
    </row>
    <row r="780" spans="2:38" ht="15" x14ac:dyDescent="0.15">
      <c r="B780" s="330" t="str">
        <f t="shared" si="461"/>
        <v/>
      </c>
      <c r="C780" s="330" t="str">
        <f t="shared" si="462"/>
        <v/>
      </c>
      <c r="D780" s="330" t="str">
        <f t="shared" si="463"/>
        <v/>
      </c>
      <c r="E780" s="330" t="str">
        <f t="shared" si="460"/>
        <v xml:space="preserve"> </v>
      </c>
      <c r="F780" s="330" t="str">
        <f t="shared" si="464"/>
        <v/>
      </c>
      <c r="G780" s="330" t="str">
        <f t="shared" si="465"/>
        <v/>
      </c>
      <c r="H780" s="315"/>
      <c r="I780" s="330" t="str">
        <f t="shared" si="466"/>
        <v/>
      </c>
      <c r="J780" s="330">
        <f t="shared" si="459"/>
        <v>80</v>
      </c>
      <c r="K780" s="337" t="str">
        <f t="shared" si="467"/>
        <v/>
      </c>
      <c r="L780" s="325" t="str">
        <f t="shared" si="468"/>
        <v/>
      </c>
      <c r="M780" s="325" t="str">
        <f t="shared" si="469"/>
        <v/>
      </c>
      <c r="N780" s="330" t="str">
        <f t="shared" si="470"/>
        <v/>
      </c>
      <c r="O780" s="330" t="str">
        <f t="shared" si="471"/>
        <v/>
      </c>
      <c r="P780" s="334"/>
      <c r="Q780" s="330"/>
      <c r="R780" s="279" t="str">
        <f>IF(H780&gt;0, rate1(1,$L$52,$L$51,$L$54,L780,$L$53,$L$50,P780),"")</f>
        <v/>
      </c>
      <c r="S780" s="325"/>
      <c r="T780" s="325"/>
      <c r="U780" s="330"/>
      <c r="V780" s="338"/>
      <c r="W780" s="330"/>
      <c r="X780" s="330"/>
      <c r="Y780" s="330"/>
      <c r="Z780" s="110" t="str">
        <f>IF(H780&gt;0, rate1(1,$L$52,$L$51,$L$54,U780,$L$53,$L$50,Y780),"")</f>
        <v/>
      </c>
      <c r="AA780" s="338" t="str">
        <f t="shared" si="472"/>
        <v/>
      </c>
      <c r="AB780" s="338" t="str">
        <f t="shared" si="473"/>
        <v/>
      </c>
      <c r="AC780" s="330" t="str">
        <f t="shared" si="474"/>
        <v/>
      </c>
      <c r="AD780" s="330" t="str">
        <f t="shared" si="475"/>
        <v/>
      </c>
      <c r="AE780" s="330" t="str">
        <f t="shared" si="476"/>
        <v/>
      </c>
      <c r="AF780" s="330" t="str">
        <f t="shared" si="477"/>
        <v/>
      </c>
      <c r="AG780" s="330" t="str">
        <f t="shared" si="478"/>
        <v/>
      </c>
      <c r="AH780" s="330" t="str">
        <f t="shared" si="479"/>
        <v/>
      </c>
      <c r="AI780" s="330" t="str">
        <f t="shared" si="480"/>
        <v/>
      </c>
      <c r="AJ780" s="330" t="str">
        <f t="shared" si="481"/>
        <v/>
      </c>
      <c r="AK780" s="339" t="str">
        <f t="shared" si="482"/>
        <v/>
      </c>
      <c r="AL780" s="44" t="str">
        <f t="shared" si="483"/>
        <v/>
      </c>
    </row>
    <row r="781" spans="2:38" ht="15" x14ac:dyDescent="0.15">
      <c r="B781" s="330" t="str">
        <f t="shared" si="461"/>
        <v/>
      </c>
      <c r="C781" s="330" t="str">
        <f t="shared" si="462"/>
        <v/>
      </c>
      <c r="D781" s="330" t="str">
        <f t="shared" si="463"/>
        <v/>
      </c>
      <c r="E781" s="330" t="str">
        <f t="shared" si="460"/>
        <v xml:space="preserve"> </v>
      </c>
      <c r="F781" s="330" t="str">
        <f t="shared" si="464"/>
        <v/>
      </c>
      <c r="G781" s="330" t="str">
        <f t="shared" si="465"/>
        <v/>
      </c>
      <c r="H781" s="315"/>
      <c r="I781" s="330" t="str">
        <f t="shared" si="466"/>
        <v/>
      </c>
      <c r="J781" s="330">
        <f t="shared" si="459"/>
        <v>80</v>
      </c>
      <c r="K781" s="337" t="str">
        <f t="shared" si="467"/>
        <v/>
      </c>
      <c r="L781" s="325" t="str">
        <f t="shared" si="468"/>
        <v/>
      </c>
      <c r="M781" s="325" t="str">
        <f t="shared" si="469"/>
        <v/>
      </c>
      <c r="N781" s="330" t="str">
        <f t="shared" si="470"/>
        <v/>
      </c>
      <c r="O781" s="330" t="str">
        <f t="shared" si="471"/>
        <v/>
      </c>
      <c r="P781" s="334"/>
      <c r="Q781" s="330"/>
      <c r="R781" s="279" t="str">
        <f>IF(H781&gt;0, rate1(1,$L$52,$L$51,$L$54,L781,$L$53,$L$50,P781),"")</f>
        <v/>
      </c>
      <c r="S781" s="325"/>
      <c r="T781" s="325"/>
      <c r="U781" s="330"/>
      <c r="V781" s="338"/>
      <c r="W781" s="330"/>
      <c r="X781" s="330"/>
      <c r="Y781" s="330"/>
      <c r="Z781" s="110" t="str">
        <f>IF(H781&gt;0, rate1(1,$L$52,$L$51,$L$54,U781,$L$53,$L$50,Y781),"")</f>
        <v/>
      </c>
      <c r="AA781" s="338" t="str">
        <f t="shared" si="472"/>
        <v/>
      </c>
      <c r="AB781" s="338" t="str">
        <f t="shared" si="473"/>
        <v/>
      </c>
      <c r="AC781" s="330" t="str">
        <f t="shared" si="474"/>
        <v/>
      </c>
      <c r="AD781" s="330" t="str">
        <f t="shared" si="475"/>
        <v/>
      </c>
      <c r="AE781" s="330" t="str">
        <f t="shared" si="476"/>
        <v/>
      </c>
      <c r="AF781" s="330" t="str">
        <f t="shared" si="477"/>
        <v/>
      </c>
      <c r="AG781" s="330" t="str">
        <f t="shared" si="478"/>
        <v/>
      </c>
      <c r="AH781" s="330" t="str">
        <f t="shared" si="479"/>
        <v/>
      </c>
      <c r="AI781" s="330" t="str">
        <f t="shared" si="480"/>
        <v/>
      </c>
      <c r="AJ781" s="330" t="str">
        <f t="shared" si="481"/>
        <v/>
      </c>
      <c r="AK781" s="339" t="str">
        <f t="shared" si="482"/>
        <v/>
      </c>
      <c r="AL781" s="44" t="str">
        <f t="shared" si="483"/>
        <v/>
      </c>
    </row>
    <row r="782" spans="2:38" ht="15" x14ac:dyDescent="0.15">
      <c r="B782" s="330" t="str">
        <f t="shared" si="461"/>
        <v/>
      </c>
      <c r="C782" s="330" t="str">
        <f t="shared" si="462"/>
        <v/>
      </c>
      <c r="D782" s="330" t="str">
        <f t="shared" si="463"/>
        <v/>
      </c>
      <c r="E782" s="330" t="str">
        <f t="shared" si="460"/>
        <v xml:space="preserve"> </v>
      </c>
      <c r="F782" s="330" t="str">
        <f t="shared" si="464"/>
        <v/>
      </c>
      <c r="G782" s="330" t="str">
        <f t="shared" si="465"/>
        <v/>
      </c>
      <c r="H782" s="315"/>
      <c r="I782" s="330" t="str">
        <f t="shared" si="466"/>
        <v/>
      </c>
      <c r="J782" s="330">
        <f t="shared" si="459"/>
        <v>80</v>
      </c>
      <c r="K782" s="337" t="str">
        <f t="shared" si="467"/>
        <v/>
      </c>
      <c r="L782" s="325" t="str">
        <f t="shared" si="468"/>
        <v/>
      </c>
      <c r="M782" s="325" t="str">
        <f t="shared" si="469"/>
        <v/>
      </c>
      <c r="N782" s="330" t="str">
        <f t="shared" si="470"/>
        <v/>
      </c>
      <c r="O782" s="330" t="str">
        <f t="shared" si="471"/>
        <v/>
      </c>
      <c r="P782" s="334"/>
      <c r="Q782" s="330"/>
      <c r="R782" s="279" t="str">
        <f>IF(H782&gt;0, rate1(1,$L$52,$L$51,$L$54,L782,$L$53,$L$50,P782),"")</f>
        <v/>
      </c>
      <c r="S782" s="325"/>
      <c r="T782" s="325"/>
      <c r="U782" s="330"/>
      <c r="V782" s="338"/>
      <c r="W782" s="330"/>
      <c r="X782" s="330"/>
      <c r="Y782" s="330"/>
      <c r="Z782" s="110" t="str">
        <f>IF(H782&gt;0, rate1(1,$L$52,$L$51,$L$54,U782,$L$53,$L$50,Y782),"")</f>
        <v/>
      </c>
      <c r="AA782" s="338" t="str">
        <f t="shared" si="472"/>
        <v/>
      </c>
      <c r="AB782" s="338" t="str">
        <f t="shared" si="473"/>
        <v/>
      </c>
      <c r="AC782" s="330" t="str">
        <f t="shared" si="474"/>
        <v/>
      </c>
      <c r="AD782" s="330" t="str">
        <f t="shared" si="475"/>
        <v/>
      </c>
      <c r="AE782" s="330" t="str">
        <f t="shared" si="476"/>
        <v/>
      </c>
      <c r="AF782" s="330" t="str">
        <f t="shared" si="477"/>
        <v/>
      </c>
      <c r="AG782" s="330" t="str">
        <f t="shared" si="478"/>
        <v/>
      </c>
      <c r="AH782" s="330" t="str">
        <f t="shared" si="479"/>
        <v/>
      </c>
      <c r="AI782" s="330" t="str">
        <f t="shared" si="480"/>
        <v/>
      </c>
      <c r="AJ782" s="330" t="str">
        <f t="shared" si="481"/>
        <v/>
      </c>
      <c r="AK782" s="339" t="str">
        <f t="shared" si="482"/>
        <v/>
      </c>
      <c r="AL782" s="44" t="str">
        <f t="shared" si="483"/>
        <v/>
      </c>
    </row>
    <row r="783" spans="2:38" ht="15" x14ac:dyDescent="0.15">
      <c r="B783" s="330" t="str">
        <f t="shared" si="461"/>
        <v/>
      </c>
      <c r="C783" s="330" t="str">
        <f t="shared" si="462"/>
        <v/>
      </c>
      <c r="D783" s="330" t="str">
        <f t="shared" si="463"/>
        <v/>
      </c>
      <c r="E783" s="330" t="str">
        <f t="shared" si="460"/>
        <v xml:space="preserve"> </v>
      </c>
      <c r="F783" s="330" t="str">
        <f t="shared" si="464"/>
        <v/>
      </c>
      <c r="G783" s="330" t="str">
        <f t="shared" si="465"/>
        <v/>
      </c>
      <c r="H783" s="315"/>
      <c r="I783" s="330" t="str">
        <f t="shared" si="466"/>
        <v/>
      </c>
      <c r="J783" s="330">
        <f t="shared" si="459"/>
        <v>80</v>
      </c>
      <c r="K783" s="337" t="str">
        <f t="shared" si="467"/>
        <v/>
      </c>
      <c r="L783" s="325" t="str">
        <f t="shared" si="468"/>
        <v/>
      </c>
      <c r="M783" s="325" t="str">
        <f t="shared" si="469"/>
        <v/>
      </c>
      <c r="N783" s="330" t="str">
        <f t="shared" si="470"/>
        <v/>
      </c>
      <c r="O783" s="330" t="str">
        <f t="shared" si="471"/>
        <v/>
      </c>
      <c r="P783" s="334"/>
      <c r="Q783" s="330"/>
      <c r="R783" s="279" t="str">
        <f>IF(H783&gt;0, rate1(1,$L$52,$L$51,$L$54,L783,$L$53,$L$50,P783),"")</f>
        <v/>
      </c>
      <c r="S783" s="325"/>
      <c r="T783" s="325"/>
      <c r="U783" s="330"/>
      <c r="V783" s="338"/>
      <c r="W783" s="330"/>
      <c r="X783" s="330"/>
      <c r="Y783" s="330"/>
      <c r="Z783" s="110" t="str">
        <f>IF(H783&gt;0, rate1(1,$L$52,$L$51,$L$54,U783,$L$53,$L$50,Y783),"")</f>
        <v/>
      </c>
      <c r="AA783" s="338" t="str">
        <f t="shared" si="472"/>
        <v/>
      </c>
      <c r="AB783" s="338" t="str">
        <f t="shared" si="473"/>
        <v/>
      </c>
      <c r="AC783" s="330" t="str">
        <f t="shared" si="474"/>
        <v/>
      </c>
      <c r="AD783" s="330" t="str">
        <f t="shared" si="475"/>
        <v/>
      </c>
      <c r="AE783" s="330" t="str">
        <f t="shared" si="476"/>
        <v/>
      </c>
      <c r="AF783" s="330" t="str">
        <f t="shared" si="477"/>
        <v/>
      </c>
      <c r="AG783" s="330" t="str">
        <f t="shared" si="478"/>
        <v/>
      </c>
      <c r="AH783" s="330" t="str">
        <f t="shared" si="479"/>
        <v/>
      </c>
      <c r="AI783" s="330" t="str">
        <f t="shared" si="480"/>
        <v/>
      </c>
      <c r="AJ783" s="330" t="str">
        <f t="shared" si="481"/>
        <v/>
      </c>
      <c r="AK783" s="339" t="str">
        <f t="shared" si="482"/>
        <v/>
      </c>
      <c r="AL783" s="44" t="str">
        <f t="shared" si="483"/>
        <v/>
      </c>
    </row>
    <row r="784" spans="2:38" ht="15" x14ac:dyDescent="0.15">
      <c r="B784" s="330" t="str">
        <f t="shared" si="461"/>
        <v/>
      </c>
      <c r="C784" s="330" t="str">
        <f t="shared" si="462"/>
        <v/>
      </c>
      <c r="D784" s="330" t="str">
        <f t="shared" si="463"/>
        <v/>
      </c>
      <c r="E784" s="330" t="str">
        <f t="shared" si="460"/>
        <v xml:space="preserve"> </v>
      </c>
      <c r="F784" s="330" t="str">
        <f t="shared" si="464"/>
        <v/>
      </c>
      <c r="G784" s="330" t="str">
        <f t="shared" si="465"/>
        <v/>
      </c>
      <c r="H784" s="315"/>
      <c r="I784" s="330" t="str">
        <f t="shared" si="466"/>
        <v/>
      </c>
      <c r="J784" s="330">
        <f t="shared" si="459"/>
        <v>80</v>
      </c>
      <c r="K784" s="337" t="str">
        <f t="shared" si="467"/>
        <v/>
      </c>
      <c r="L784" s="325" t="str">
        <f t="shared" si="468"/>
        <v/>
      </c>
      <c r="M784" s="325" t="str">
        <f t="shared" si="469"/>
        <v/>
      </c>
      <c r="N784" s="330" t="str">
        <f t="shared" si="470"/>
        <v/>
      </c>
      <c r="O784" s="330" t="str">
        <f t="shared" si="471"/>
        <v/>
      </c>
      <c r="P784" s="334"/>
      <c r="Q784" s="330"/>
      <c r="R784" s="279" t="str">
        <f>IF(H784&gt;0, rate1(1,$L$52,$L$51,$L$54,L784,$L$53,$L$50,P784),"")</f>
        <v/>
      </c>
      <c r="S784" s="325"/>
      <c r="T784" s="325"/>
      <c r="U784" s="330"/>
      <c r="V784" s="338"/>
      <c r="W784" s="330"/>
      <c r="X784" s="330"/>
      <c r="Y784" s="330"/>
      <c r="Z784" s="110" t="str">
        <f>IF(H784&gt;0, rate1(1,$L$52,$L$51,$L$54,U784,$L$53,$L$50,Y784),"")</f>
        <v/>
      </c>
      <c r="AA784" s="338" t="str">
        <f t="shared" si="472"/>
        <v/>
      </c>
      <c r="AB784" s="338" t="str">
        <f t="shared" si="473"/>
        <v/>
      </c>
      <c r="AC784" s="330" t="str">
        <f t="shared" si="474"/>
        <v/>
      </c>
      <c r="AD784" s="330" t="str">
        <f t="shared" si="475"/>
        <v/>
      </c>
      <c r="AE784" s="330" t="str">
        <f t="shared" si="476"/>
        <v/>
      </c>
      <c r="AF784" s="330" t="str">
        <f t="shared" si="477"/>
        <v/>
      </c>
      <c r="AG784" s="330" t="str">
        <f t="shared" si="478"/>
        <v/>
      </c>
      <c r="AH784" s="330" t="str">
        <f t="shared" si="479"/>
        <v/>
      </c>
      <c r="AI784" s="330" t="str">
        <f t="shared" si="480"/>
        <v/>
      </c>
      <c r="AJ784" s="330" t="str">
        <f t="shared" si="481"/>
        <v/>
      </c>
      <c r="AK784" s="339" t="str">
        <f t="shared" si="482"/>
        <v/>
      </c>
      <c r="AL784" s="44" t="str">
        <f t="shared" si="483"/>
        <v/>
      </c>
    </row>
    <row r="785" spans="2:38" ht="15" x14ac:dyDescent="0.15">
      <c r="B785" s="330" t="str">
        <f t="shared" si="461"/>
        <v/>
      </c>
      <c r="C785" s="330" t="str">
        <f t="shared" si="462"/>
        <v/>
      </c>
      <c r="D785" s="330" t="str">
        <f t="shared" si="463"/>
        <v/>
      </c>
      <c r="E785" s="330" t="str">
        <f t="shared" si="460"/>
        <v xml:space="preserve"> </v>
      </c>
      <c r="F785" s="330" t="str">
        <f t="shared" si="464"/>
        <v/>
      </c>
      <c r="G785" s="330" t="str">
        <f t="shared" si="465"/>
        <v/>
      </c>
      <c r="H785" s="315"/>
      <c r="I785" s="330" t="str">
        <f t="shared" si="466"/>
        <v/>
      </c>
      <c r="J785" s="330">
        <f t="shared" si="459"/>
        <v>80</v>
      </c>
      <c r="K785" s="337" t="str">
        <f t="shared" si="467"/>
        <v/>
      </c>
      <c r="L785" s="325" t="str">
        <f t="shared" si="468"/>
        <v/>
      </c>
      <c r="M785" s="325" t="str">
        <f t="shared" si="469"/>
        <v/>
      </c>
      <c r="N785" s="330" t="str">
        <f t="shared" si="470"/>
        <v/>
      </c>
      <c r="O785" s="330" t="str">
        <f t="shared" si="471"/>
        <v/>
      </c>
      <c r="P785" s="334"/>
      <c r="Q785" s="330"/>
      <c r="R785" s="279" t="str">
        <f>IF(H785&gt;0, rate1(1,$L$52,$L$51,$L$54,L785,$L$53,$L$50,P785),"")</f>
        <v/>
      </c>
      <c r="S785" s="325"/>
      <c r="T785" s="325"/>
      <c r="U785" s="330"/>
      <c r="V785" s="338"/>
      <c r="W785" s="330"/>
      <c r="X785" s="330"/>
      <c r="Y785" s="330"/>
      <c r="Z785" s="110" t="str">
        <f>IF(H785&gt;0, rate1(1,$L$52,$L$51,$L$54,U785,$L$53,$L$50,Y785),"")</f>
        <v/>
      </c>
      <c r="AA785" s="338" t="str">
        <f t="shared" si="472"/>
        <v/>
      </c>
      <c r="AB785" s="338" t="str">
        <f t="shared" si="473"/>
        <v/>
      </c>
      <c r="AC785" s="330" t="str">
        <f t="shared" si="474"/>
        <v/>
      </c>
      <c r="AD785" s="330" t="str">
        <f t="shared" si="475"/>
        <v/>
      </c>
      <c r="AE785" s="330" t="str">
        <f t="shared" si="476"/>
        <v/>
      </c>
      <c r="AF785" s="330" t="str">
        <f t="shared" si="477"/>
        <v/>
      </c>
      <c r="AG785" s="330" t="str">
        <f t="shared" si="478"/>
        <v/>
      </c>
      <c r="AH785" s="330" t="str">
        <f t="shared" si="479"/>
        <v/>
      </c>
      <c r="AI785" s="330" t="str">
        <f t="shared" si="480"/>
        <v/>
      </c>
      <c r="AJ785" s="330" t="str">
        <f t="shared" si="481"/>
        <v/>
      </c>
      <c r="AK785" s="339" t="str">
        <f t="shared" si="482"/>
        <v/>
      </c>
      <c r="AL785" s="44" t="str">
        <f t="shared" si="483"/>
        <v/>
      </c>
    </row>
    <row r="786" spans="2:38" ht="15" x14ac:dyDescent="0.15">
      <c r="B786" s="330" t="str">
        <f t="shared" si="461"/>
        <v/>
      </c>
      <c r="C786" s="330" t="str">
        <f t="shared" si="462"/>
        <v/>
      </c>
      <c r="D786" s="330" t="str">
        <f t="shared" si="463"/>
        <v/>
      </c>
      <c r="E786" s="330" t="str">
        <f t="shared" si="460"/>
        <v xml:space="preserve"> </v>
      </c>
      <c r="F786" s="330" t="str">
        <f t="shared" si="464"/>
        <v/>
      </c>
      <c r="G786" s="330" t="str">
        <f t="shared" si="465"/>
        <v/>
      </c>
      <c r="H786" s="315"/>
      <c r="I786" s="330" t="str">
        <f t="shared" si="466"/>
        <v/>
      </c>
      <c r="J786" s="330">
        <f t="shared" si="459"/>
        <v>80</v>
      </c>
      <c r="K786" s="337" t="str">
        <f t="shared" si="467"/>
        <v/>
      </c>
      <c r="L786" s="325" t="str">
        <f t="shared" si="468"/>
        <v/>
      </c>
      <c r="M786" s="325" t="str">
        <f t="shared" si="469"/>
        <v/>
      </c>
      <c r="N786" s="330" t="str">
        <f t="shared" si="470"/>
        <v/>
      </c>
      <c r="O786" s="330" t="str">
        <f t="shared" si="471"/>
        <v/>
      </c>
      <c r="P786" s="334"/>
      <c r="Q786" s="330"/>
      <c r="R786" s="279" t="str">
        <f>IF(H786&gt;0, rate1(1,$L$52,$L$51,$L$54,L786,$L$53,$L$50,P786),"")</f>
        <v/>
      </c>
      <c r="S786" s="325"/>
      <c r="T786" s="325"/>
      <c r="U786" s="330"/>
      <c r="V786" s="338"/>
      <c r="W786" s="330"/>
      <c r="X786" s="330"/>
      <c r="Y786" s="330"/>
      <c r="Z786" s="110" t="str">
        <f>IF(H786&gt;0, rate1(1,$L$52,$L$51,$L$54,U786,$L$53,$L$50,Y786),"")</f>
        <v/>
      </c>
      <c r="AA786" s="338" t="str">
        <f t="shared" si="472"/>
        <v/>
      </c>
      <c r="AB786" s="338" t="str">
        <f t="shared" si="473"/>
        <v/>
      </c>
      <c r="AC786" s="330" t="str">
        <f t="shared" si="474"/>
        <v/>
      </c>
      <c r="AD786" s="330" t="str">
        <f t="shared" si="475"/>
        <v/>
      </c>
      <c r="AE786" s="330" t="str">
        <f t="shared" si="476"/>
        <v/>
      </c>
      <c r="AF786" s="330" t="str">
        <f t="shared" si="477"/>
        <v/>
      </c>
      <c r="AG786" s="330" t="str">
        <f t="shared" si="478"/>
        <v/>
      </c>
      <c r="AH786" s="330" t="str">
        <f t="shared" si="479"/>
        <v/>
      </c>
      <c r="AI786" s="330" t="str">
        <f t="shared" si="480"/>
        <v/>
      </c>
      <c r="AJ786" s="330" t="str">
        <f t="shared" si="481"/>
        <v/>
      </c>
      <c r="AK786" s="339" t="str">
        <f t="shared" si="482"/>
        <v/>
      </c>
      <c r="AL786" s="44" t="str">
        <f t="shared" si="483"/>
        <v/>
      </c>
    </row>
    <row r="787" spans="2:38" ht="15" x14ac:dyDescent="0.15">
      <c r="B787" s="330" t="str">
        <f t="shared" si="461"/>
        <v/>
      </c>
      <c r="C787" s="330" t="str">
        <f t="shared" si="462"/>
        <v/>
      </c>
      <c r="D787" s="330" t="str">
        <f t="shared" si="463"/>
        <v/>
      </c>
      <c r="E787" s="330" t="str">
        <f t="shared" si="460"/>
        <v xml:space="preserve"> </v>
      </c>
      <c r="F787" s="330" t="str">
        <f t="shared" si="464"/>
        <v/>
      </c>
      <c r="G787" s="330" t="str">
        <f t="shared" si="465"/>
        <v/>
      </c>
      <c r="H787" s="315"/>
      <c r="I787" s="330" t="str">
        <f t="shared" si="466"/>
        <v/>
      </c>
      <c r="J787" s="330">
        <f t="shared" si="459"/>
        <v>80</v>
      </c>
      <c r="K787" s="337" t="str">
        <f t="shared" si="467"/>
        <v/>
      </c>
      <c r="L787" s="325" t="str">
        <f t="shared" si="468"/>
        <v/>
      </c>
      <c r="M787" s="325" t="str">
        <f t="shared" si="469"/>
        <v/>
      </c>
      <c r="N787" s="330" t="str">
        <f t="shared" si="470"/>
        <v/>
      </c>
      <c r="O787" s="330" t="str">
        <f t="shared" si="471"/>
        <v/>
      </c>
      <c r="P787" s="334"/>
      <c r="Q787" s="330"/>
      <c r="R787" s="279" t="str">
        <f>IF(H787&gt;0, rate1(1,$L$52,$L$51,$L$54,L787,$L$53,$L$50,P787),"")</f>
        <v/>
      </c>
      <c r="S787" s="325"/>
      <c r="T787" s="325"/>
      <c r="U787" s="330"/>
      <c r="V787" s="338"/>
      <c r="W787" s="330"/>
      <c r="X787" s="330"/>
      <c r="Y787" s="330"/>
      <c r="Z787" s="110" t="str">
        <f>IF(H787&gt;0, rate1(1,$L$52,$L$51,$L$54,U787,$L$53,$L$50,Y787),"")</f>
        <v/>
      </c>
      <c r="AA787" s="338" t="str">
        <f t="shared" si="472"/>
        <v/>
      </c>
      <c r="AB787" s="338" t="str">
        <f t="shared" si="473"/>
        <v/>
      </c>
      <c r="AC787" s="330" t="str">
        <f t="shared" si="474"/>
        <v/>
      </c>
      <c r="AD787" s="330" t="str">
        <f t="shared" si="475"/>
        <v/>
      </c>
      <c r="AE787" s="330" t="str">
        <f t="shared" si="476"/>
        <v/>
      </c>
      <c r="AF787" s="330" t="str">
        <f t="shared" si="477"/>
        <v/>
      </c>
      <c r="AG787" s="330" t="str">
        <f t="shared" si="478"/>
        <v/>
      </c>
      <c r="AH787" s="330" t="str">
        <f t="shared" si="479"/>
        <v/>
      </c>
      <c r="AI787" s="330" t="str">
        <f t="shared" si="480"/>
        <v/>
      </c>
      <c r="AJ787" s="330" t="str">
        <f t="shared" si="481"/>
        <v/>
      </c>
      <c r="AK787" s="339" t="str">
        <f t="shared" si="482"/>
        <v/>
      </c>
      <c r="AL787" s="44" t="str">
        <f t="shared" si="483"/>
        <v/>
      </c>
    </row>
    <row r="788" spans="2:38" ht="15" x14ac:dyDescent="0.15">
      <c r="B788" s="330" t="str">
        <f t="shared" si="461"/>
        <v/>
      </c>
      <c r="C788" s="330" t="str">
        <f t="shared" si="462"/>
        <v/>
      </c>
      <c r="D788" s="330" t="str">
        <f t="shared" si="463"/>
        <v/>
      </c>
      <c r="E788" s="330" t="str">
        <f t="shared" si="460"/>
        <v xml:space="preserve"> </v>
      </c>
      <c r="F788" s="330" t="str">
        <f t="shared" si="464"/>
        <v/>
      </c>
      <c r="G788" s="330" t="str">
        <f t="shared" si="465"/>
        <v/>
      </c>
      <c r="H788" s="315"/>
      <c r="I788" s="330" t="str">
        <f t="shared" si="466"/>
        <v/>
      </c>
      <c r="J788" s="330">
        <f t="shared" si="459"/>
        <v>80</v>
      </c>
      <c r="K788" s="337" t="str">
        <f t="shared" si="467"/>
        <v/>
      </c>
      <c r="L788" s="325" t="str">
        <f t="shared" si="468"/>
        <v/>
      </c>
      <c r="M788" s="325" t="str">
        <f t="shared" si="469"/>
        <v/>
      </c>
      <c r="N788" s="330" t="str">
        <f t="shared" si="470"/>
        <v/>
      </c>
      <c r="O788" s="330" t="str">
        <f t="shared" si="471"/>
        <v/>
      </c>
      <c r="P788" s="334"/>
      <c r="Q788" s="330"/>
      <c r="R788" s="279" t="str">
        <f>IF(H788&gt;0, rate1(1,$L$52,$L$51,$L$54,L788,$L$53,$L$50,P788),"")</f>
        <v/>
      </c>
      <c r="S788" s="325"/>
      <c r="T788" s="325"/>
      <c r="U788" s="330"/>
      <c r="V788" s="338"/>
      <c r="W788" s="330"/>
      <c r="X788" s="330"/>
      <c r="Y788" s="330"/>
      <c r="Z788" s="110" t="str">
        <f>IF(H788&gt;0, rate1(1,$L$52,$L$51,$L$54,U788,$L$53,$L$50,Y788),"")</f>
        <v/>
      </c>
      <c r="AA788" s="338" t="str">
        <f t="shared" si="472"/>
        <v/>
      </c>
      <c r="AB788" s="338" t="str">
        <f t="shared" si="473"/>
        <v/>
      </c>
      <c r="AC788" s="330" t="str">
        <f t="shared" si="474"/>
        <v/>
      </c>
      <c r="AD788" s="330" t="str">
        <f t="shared" si="475"/>
        <v/>
      </c>
      <c r="AE788" s="330" t="str">
        <f t="shared" si="476"/>
        <v/>
      </c>
      <c r="AF788" s="330" t="str">
        <f t="shared" si="477"/>
        <v/>
      </c>
      <c r="AG788" s="330" t="str">
        <f t="shared" si="478"/>
        <v/>
      </c>
      <c r="AH788" s="330" t="str">
        <f t="shared" si="479"/>
        <v/>
      </c>
      <c r="AI788" s="330" t="str">
        <f t="shared" si="480"/>
        <v/>
      </c>
      <c r="AJ788" s="330" t="str">
        <f t="shared" si="481"/>
        <v/>
      </c>
      <c r="AK788" s="339" t="str">
        <f t="shared" si="482"/>
        <v/>
      </c>
      <c r="AL788" s="44" t="str">
        <f t="shared" si="483"/>
        <v/>
      </c>
    </row>
    <row r="789" spans="2:38" ht="15" x14ac:dyDescent="0.15">
      <c r="B789" s="330" t="str">
        <f t="shared" si="461"/>
        <v/>
      </c>
      <c r="C789" s="330" t="str">
        <f t="shared" si="462"/>
        <v/>
      </c>
      <c r="D789" s="330" t="str">
        <f t="shared" si="463"/>
        <v/>
      </c>
      <c r="E789" s="330" t="str">
        <f t="shared" si="460"/>
        <v xml:space="preserve"> </v>
      </c>
      <c r="F789" s="330" t="str">
        <f t="shared" si="464"/>
        <v/>
      </c>
      <c r="G789" s="330" t="str">
        <f t="shared" si="465"/>
        <v/>
      </c>
      <c r="H789" s="315"/>
      <c r="I789" s="330" t="str">
        <f t="shared" si="466"/>
        <v/>
      </c>
      <c r="J789" s="330">
        <f t="shared" si="459"/>
        <v>80</v>
      </c>
      <c r="K789" s="337" t="str">
        <f t="shared" si="467"/>
        <v/>
      </c>
      <c r="L789" s="325" t="str">
        <f t="shared" si="468"/>
        <v/>
      </c>
      <c r="M789" s="325" t="str">
        <f t="shared" si="469"/>
        <v/>
      </c>
      <c r="N789" s="330" t="str">
        <f t="shared" si="470"/>
        <v/>
      </c>
      <c r="O789" s="330" t="str">
        <f t="shared" si="471"/>
        <v/>
      </c>
      <c r="P789" s="334"/>
      <c r="Q789" s="330"/>
      <c r="R789" s="279" t="str">
        <f>IF(H789&gt;0, rate1(1,$L$52,$L$51,$L$54,L789,$L$53,$L$50,P789),"")</f>
        <v/>
      </c>
      <c r="S789" s="325"/>
      <c r="T789" s="325"/>
      <c r="U789" s="330"/>
      <c r="V789" s="338"/>
      <c r="W789" s="330"/>
      <c r="X789" s="330"/>
      <c r="Y789" s="330"/>
      <c r="Z789" s="110" t="str">
        <f>IF(H789&gt;0, rate1(1,$L$52,$L$51,$L$54,U789,$L$53,$L$50,Y789),"")</f>
        <v/>
      </c>
      <c r="AA789" s="338" t="str">
        <f t="shared" si="472"/>
        <v/>
      </c>
      <c r="AB789" s="338" t="str">
        <f t="shared" si="473"/>
        <v/>
      </c>
      <c r="AC789" s="330" t="str">
        <f t="shared" si="474"/>
        <v/>
      </c>
      <c r="AD789" s="330" t="str">
        <f t="shared" si="475"/>
        <v/>
      </c>
      <c r="AE789" s="330" t="str">
        <f t="shared" si="476"/>
        <v/>
      </c>
      <c r="AF789" s="330" t="str">
        <f t="shared" si="477"/>
        <v/>
      </c>
      <c r="AG789" s="330" t="str">
        <f t="shared" si="478"/>
        <v/>
      </c>
      <c r="AH789" s="330" t="str">
        <f t="shared" si="479"/>
        <v/>
      </c>
      <c r="AI789" s="330" t="str">
        <f t="shared" si="480"/>
        <v/>
      </c>
      <c r="AJ789" s="330" t="str">
        <f t="shared" si="481"/>
        <v/>
      </c>
      <c r="AK789" s="339" t="str">
        <f t="shared" si="482"/>
        <v/>
      </c>
      <c r="AL789" s="44" t="str">
        <f t="shared" si="483"/>
        <v/>
      </c>
    </row>
    <row r="790" spans="2:38" ht="15" x14ac:dyDescent="0.15">
      <c r="B790" s="330" t="str">
        <f t="shared" si="461"/>
        <v/>
      </c>
      <c r="C790" s="330" t="str">
        <f t="shared" si="462"/>
        <v/>
      </c>
      <c r="D790" s="330" t="str">
        <f t="shared" si="463"/>
        <v/>
      </c>
      <c r="E790" s="330" t="str">
        <f t="shared" si="460"/>
        <v xml:space="preserve"> </v>
      </c>
      <c r="F790" s="330" t="str">
        <f t="shared" si="464"/>
        <v/>
      </c>
      <c r="G790" s="330" t="str">
        <f t="shared" si="465"/>
        <v/>
      </c>
      <c r="H790" s="315"/>
      <c r="I790" s="330" t="str">
        <f t="shared" si="466"/>
        <v/>
      </c>
      <c r="J790" s="330">
        <f t="shared" si="459"/>
        <v>80</v>
      </c>
      <c r="K790" s="337" t="str">
        <f t="shared" si="467"/>
        <v/>
      </c>
      <c r="L790" s="325" t="str">
        <f t="shared" si="468"/>
        <v/>
      </c>
      <c r="M790" s="325" t="str">
        <f t="shared" si="469"/>
        <v/>
      </c>
      <c r="N790" s="330" t="str">
        <f t="shared" si="470"/>
        <v/>
      </c>
      <c r="O790" s="330" t="str">
        <f t="shared" si="471"/>
        <v/>
      </c>
      <c r="P790" s="334"/>
      <c r="Q790" s="330"/>
      <c r="R790" s="279" t="str">
        <f>IF(H790&gt;0, rate1(1,$L$52,$L$51,$L$54,L790,$L$53,$L$50,P790),"")</f>
        <v/>
      </c>
      <c r="S790" s="325"/>
      <c r="T790" s="325"/>
      <c r="U790" s="330"/>
      <c r="V790" s="338"/>
      <c r="W790" s="330"/>
      <c r="X790" s="330"/>
      <c r="Y790" s="330"/>
      <c r="Z790" s="110" t="str">
        <f>IF(H790&gt;0, rate1(1,$L$52,$L$51,$L$54,U790,$L$53,$L$50,Y790),"")</f>
        <v/>
      </c>
      <c r="AA790" s="338" t="str">
        <f t="shared" si="472"/>
        <v/>
      </c>
      <c r="AB790" s="338" t="str">
        <f t="shared" si="473"/>
        <v/>
      </c>
      <c r="AC790" s="330" t="str">
        <f t="shared" si="474"/>
        <v/>
      </c>
      <c r="AD790" s="330" t="str">
        <f t="shared" si="475"/>
        <v/>
      </c>
      <c r="AE790" s="330" t="str">
        <f t="shared" si="476"/>
        <v/>
      </c>
      <c r="AF790" s="330" t="str">
        <f t="shared" si="477"/>
        <v/>
      </c>
      <c r="AG790" s="330" t="str">
        <f t="shared" si="478"/>
        <v/>
      </c>
      <c r="AH790" s="330" t="str">
        <f t="shared" si="479"/>
        <v/>
      </c>
      <c r="AI790" s="330" t="str">
        <f t="shared" si="480"/>
        <v/>
      </c>
      <c r="AJ790" s="330" t="str">
        <f t="shared" si="481"/>
        <v/>
      </c>
      <c r="AK790" s="339" t="str">
        <f t="shared" si="482"/>
        <v/>
      </c>
      <c r="AL790" s="44" t="str">
        <f t="shared" si="483"/>
        <v/>
      </c>
    </row>
    <row r="791" spans="2:38" ht="15" x14ac:dyDescent="0.15">
      <c r="B791" s="330" t="str">
        <f t="shared" si="461"/>
        <v/>
      </c>
      <c r="C791" s="330" t="str">
        <f t="shared" si="462"/>
        <v/>
      </c>
      <c r="D791" s="330" t="str">
        <f t="shared" si="463"/>
        <v/>
      </c>
      <c r="E791" s="330" t="str">
        <f t="shared" si="460"/>
        <v xml:space="preserve"> </v>
      </c>
      <c r="F791" s="330" t="str">
        <f t="shared" si="464"/>
        <v/>
      </c>
      <c r="G791" s="330" t="str">
        <f t="shared" si="465"/>
        <v/>
      </c>
      <c r="H791" s="315"/>
      <c r="I791" s="330" t="str">
        <f t="shared" si="466"/>
        <v/>
      </c>
      <c r="J791" s="330">
        <f t="shared" si="459"/>
        <v>80</v>
      </c>
      <c r="K791" s="337" t="str">
        <f t="shared" si="467"/>
        <v/>
      </c>
      <c r="L791" s="325" t="str">
        <f t="shared" si="468"/>
        <v/>
      </c>
      <c r="M791" s="325" t="str">
        <f t="shared" si="469"/>
        <v/>
      </c>
      <c r="N791" s="330" t="str">
        <f t="shared" si="470"/>
        <v/>
      </c>
      <c r="O791" s="330" t="str">
        <f t="shared" si="471"/>
        <v/>
      </c>
      <c r="P791" s="334"/>
      <c r="Q791" s="330"/>
      <c r="R791" s="279" t="str">
        <f>IF(H791&gt;0, rate1(1,$L$52,$L$51,$L$54,L791,$L$53,$L$50,P791),"")</f>
        <v/>
      </c>
      <c r="S791" s="325"/>
      <c r="T791" s="325"/>
      <c r="U791" s="330"/>
      <c r="V791" s="338"/>
      <c r="W791" s="330"/>
      <c r="X791" s="330"/>
      <c r="Y791" s="330"/>
      <c r="Z791" s="110" t="str">
        <f>IF(H791&gt;0, rate1(1,$L$52,$L$51,$L$54,U791,$L$53,$L$50,Y791),"")</f>
        <v/>
      </c>
      <c r="AA791" s="338" t="str">
        <f t="shared" si="472"/>
        <v/>
      </c>
      <c r="AB791" s="338" t="str">
        <f t="shared" si="473"/>
        <v/>
      </c>
      <c r="AC791" s="330" t="str">
        <f t="shared" si="474"/>
        <v/>
      </c>
      <c r="AD791" s="330" t="str">
        <f t="shared" si="475"/>
        <v/>
      </c>
      <c r="AE791" s="330" t="str">
        <f t="shared" si="476"/>
        <v/>
      </c>
      <c r="AF791" s="330" t="str">
        <f t="shared" si="477"/>
        <v/>
      </c>
      <c r="AG791" s="330" t="str">
        <f t="shared" si="478"/>
        <v/>
      </c>
      <c r="AH791" s="330" t="str">
        <f t="shared" si="479"/>
        <v/>
      </c>
      <c r="AI791" s="330" t="str">
        <f t="shared" si="480"/>
        <v/>
      </c>
      <c r="AJ791" s="330" t="str">
        <f t="shared" si="481"/>
        <v/>
      </c>
      <c r="AK791" s="339" t="str">
        <f t="shared" si="482"/>
        <v/>
      </c>
      <c r="AL791" s="44" t="str">
        <f t="shared" si="483"/>
        <v/>
      </c>
    </row>
    <row r="792" spans="2:38" ht="15" x14ac:dyDescent="0.15">
      <c r="B792" s="330" t="str">
        <f t="shared" si="461"/>
        <v/>
      </c>
      <c r="C792" s="330" t="str">
        <f t="shared" si="462"/>
        <v/>
      </c>
      <c r="D792" s="330" t="str">
        <f t="shared" si="463"/>
        <v/>
      </c>
      <c r="E792" s="330" t="str">
        <f t="shared" si="460"/>
        <v xml:space="preserve"> </v>
      </c>
      <c r="F792" s="330" t="str">
        <f t="shared" si="464"/>
        <v/>
      </c>
      <c r="G792" s="330" t="str">
        <f t="shared" si="465"/>
        <v/>
      </c>
      <c r="H792" s="315"/>
      <c r="I792" s="330" t="str">
        <f t="shared" si="466"/>
        <v/>
      </c>
      <c r="J792" s="330">
        <f t="shared" si="459"/>
        <v>80</v>
      </c>
      <c r="K792" s="337" t="str">
        <f t="shared" si="467"/>
        <v/>
      </c>
      <c r="L792" s="325" t="str">
        <f t="shared" si="468"/>
        <v/>
      </c>
      <c r="M792" s="325" t="str">
        <f t="shared" si="469"/>
        <v/>
      </c>
      <c r="N792" s="330" t="str">
        <f t="shared" si="470"/>
        <v/>
      </c>
      <c r="O792" s="330" t="str">
        <f t="shared" si="471"/>
        <v/>
      </c>
      <c r="P792" s="334"/>
      <c r="Q792" s="330"/>
      <c r="R792" s="279" t="str">
        <f>IF(H792&gt;0, rate1(1,$L$52,$L$51,$L$54,L792,$L$53,$L$50,P792),"")</f>
        <v/>
      </c>
      <c r="S792" s="325"/>
      <c r="T792" s="325"/>
      <c r="U792" s="330"/>
      <c r="V792" s="338"/>
      <c r="W792" s="330"/>
      <c r="X792" s="330"/>
      <c r="Y792" s="330"/>
      <c r="Z792" s="110" t="str">
        <f>IF(H792&gt;0, rate1(1,$L$52,$L$51,$L$54,U792,$L$53,$L$50,Y792),"")</f>
        <v/>
      </c>
      <c r="AA792" s="338" t="str">
        <f t="shared" si="472"/>
        <v/>
      </c>
      <c r="AB792" s="338" t="str">
        <f t="shared" si="473"/>
        <v/>
      </c>
      <c r="AC792" s="330" t="str">
        <f t="shared" si="474"/>
        <v/>
      </c>
      <c r="AD792" s="330" t="str">
        <f t="shared" si="475"/>
        <v/>
      </c>
      <c r="AE792" s="330" t="str">
        <f t="shared" si="476"/>
        <v/>
      </c>
      <c r="AF792" s="330" t="str">
        <f t="shared" si="477"/>
        <v/>
      </c>
      <c r="AG792" s="330" t="str">
        <f t="shared" si="478"/>
        <v/>
      </c>
      <c r="AH792" s="330" t="str">
        <f t="shared" si="479"/>
        <v/>
      </c>
      <c r="AI792" s="330" t="str">
        <f t="shared" si="480"/>
        <v/>
      </c>
      <c r="AJ792" s="330" t="str">
        <f t="shared" si="481"/>
        <v/>
      </c>
      <c r="AK792" s="339" t="str">
        <f t="shared" si="482"/>
        <v/>
      </c>
      <c r="AL792" s="44" t="str">
        <f t="shared" si="483"/>
        <v/>
      </c>
    </row>
    <row r="793" spans="2:38" ht="15" x14ac:dyDescent="0.15">
      <c r="B793" s="330" t="str">
        <f t="shared" si="461"/>
        <v/>
      </c>
      <c r="C793" s="330" t="str">
        <f t="shared" si="462"/>
        <v/>
      </c>
      <c r="D793" s="330" t="str">
        <f t="shared" si="463"/>
        <v/>
      </c>
      <c r="E793" s="330" t="str">
        <f t="shared" si="460"/>
        <v xml:space="preserve"> </v>
      </c>
      <c r="F793" s="330" t="str">
        <f t="shared" si="464"/>
        <v/>
      </c>
      <c r="G793" s="330" t="str">
        <f t="shared" si="465"/>
        <v/>
      </c>
      <c r="H793" s="315"/>
      <c r="I793" s="330" t="str">
        <f t="shared" si="466"/>
        <v/>
      </c>
      <c r="J793" s="330">
        <f t="shared" si="459"/>
        <v>80</v>
      </c>
      <c r="K793" s="337" t="str">
        <f t="shared" si="467"/>
        <v/>
      </c>
      <c r="L793" s="325" t="str">
        <f t="shared" si="468"/>
        <v/>
      </c>
      <c r="M793" s="325" t="str">
        <f t="shared" si="469"/>
        <v/>
      </c>
      <c r="N793" s="330" t="str">
        <f t="shared" si="470"/>
        <v/>
      </c>
      <c r="O793" s="330" t="str">
        <f t="shared" si="471"/>
        <v/>
      </c>
      <c r="P793" s="334"/>
      <c r="Q793" s="330"/>
      <c r="R793" s="279" t="str">
        <f>IF(H793&gt;0, rate1(1,$L$52,$L$51,$L$54,L793,$L$53,$L$50,P793),"")</f>
        <v/>
      </c>
      <c r="S793" s="325"/>
      <c r="T793" s="325"/>
      <c r="U793" s="330"/>
      <c r="V793" s="338"/>
      <c r="W793" s="330"/>
      <c r="X793" s="330"/>
      <c r="Y793" s="330"/>
      <c r="Z793" s="110" t="str">
        <f>IF(H793&gt;0, rate1(1,$L$52,$L$51,$L$54,U793,$L$53,$L$50,Y793),"")</f>
        <v/>
      </c>
      <c r="AA793" s="338" t="str">
        <f t="shared" si="472"/>
        <v/>
      </c>
      <c r="AB793" s="338" t="str">
        <f t="shared" si="473"/>
        <v/>
      </c>
      <c r="AC793" s="330" t="str">
        <f t="shared" si="474"/>
        <v/>
      </c>
      <c r="AD793" s="330" t="str">
        <f t="shared" si="475"/>
        <v/>
      </c>
      <c r="AE793" s="330" t="str">
        <f t="shared" si="476"/>
        <v/>
      </c>
      <c r="AF793" s="330" t="str">
        <f t="shared" si="477"/>
        <v/>
      </c>
      <c r="AG793" s="330" t="str">
        <f t="shared" si="478"/>
        <v/>
      </c>
      <c r="AH793" s="330" t="str">
        <f t="shared" si="479"/>
        <v/>
      </c>
      <c r="AI793" s="330" t="str">
        <f t="shared" si="480"/>
        <v/>
      </c>
      <c r="AJ793" s="330" t="str">
        <f t="shared" si="481"/>
        <v/>
      </c>
      <c r="AK793" s="339" t="str">
        <f t="shared" si="482"/>
        <v/>
      </c>
      <c r="AL793" s="44" t="str">
        <f t="shared" si="483"/>
        <v/>
      </c>
    </row>
    <row r="794" spans="2:38" ht="15" x14ac:dyDescent="0.15">
      <c r="B794" s="330" t="str">
        <f t="shared" si="461"/>
        <v/>
      </c>
      <c r="C794" s="330" t="str">
        <f t="shared" si="462"/>
        <v/>
      </c>
      <c r="D794" s="330" t="str">
        <f t="shared" si="463"/>
        <v/>
      </c>
      <c r="E794" s="330" t="str">
        <f t="shared" si="460"/>
        <v xml:space="preserve"> </v>
      </c>
      <c r="F794" s="330" t="str">
        <f t="shared" si="464"/>
        <v/>
      </c>
      <c r="G794" s="330" t="str">
        <f t="shared" si="465"/>
        <v/>
      </c>
      <c r="H794" s="315"/>
      <c r="I794" s="330" t="str">
        <f t="shared" si="466"/>
        <v/>
      </c>
      <c r="J794" s="330">
        <f t="shared" si="459"/>
        <v>80</v>
      </c>
      <c r="K794" s="337" t="str">
        <f t="shared" si="467"/>
        <v/>
      </c>
      <c r="L794" s="325" t="str">
        <f t="shared" si="468"/>
        <v/>
      </c>
      <c r="M794" s="325" t="str">
        <f t="shared" si="469"/>
        <v/>
      </c>
      <c r="N794" s="330" t="str">
        <f t="shared" si="470"/>
        <v/>
      </c>
      <c r="O794" s="330" t="str">
        <f t="shared" si="471"/>
        <v/>
      </c>
      <c r="P794" s="334"/>
      <c r="Q794" s="330"/>
      <c r="R794" s="279" t="str">
        <f>IF(H794&gt;0, rate1(1,$L$52,$L$51,$L$54,L794,$L$53,$L$50,P794),"")</f>
        <v/>
      </c>
      <c r="S794" s="325"/>
      <c r="T794" s="325"/>
      <c r="U794" s="330"/>
      <c r="V794" s="338"/>
      <c r="W794" s="330"/>
      <c r="X794" s="330"/>
      <c r="Y794" s="330"/>
      <c r="Z794" s="110" t="str">
        <f>IF(H794&gt;0, rate1(1,$L$52,$L$51,$L$54,U794,$L$53,$L$50,Y794),"")</f>
        <v/>
      </c>
      <c r="AA794" s="338" t="str">
        <f t="shared" si="472"/>
        <v/>
      </c>
      <c r="AB794" s="338" t="str">
        <f t="shared" si="473"/>
        <v/>
      </c>
      <c r="AC794" s="330" t="str">
        <f t="shared" si="474"/>
        <v/>
      </c>
      <c r="AD794" s="330" t="str">
        <f t="shared" si="475"/>
        <v/>
      </c>
      <c r="AE794" s="330" t="str">
        <f t="shared" si="476"/>
        <v/>
      </c>
      <c r="AF794" s="330" t="str">
        <f t="shared" si="477"/>
        <v/>
      </c>
      <c r="AG794" s="330" t="str">
        <f t="shared" si="478"/>
        <v/>
      </c>
      <c r="AH794" s="330" t="str">
        <f t="shared" si="479"/>
        <v/>
      </c>
      <c r="AI794" s="330" t="str">
        <f t="shared" si="480"/>
        <v/>
      </c>
      <c r="AJ794" s="330" t="str">
        <f t="shared" si="481"/>
        <v/>
      </c>
      <c r="AK794" s="339" t="str">
        <f t="shared" si="482"/>
        <v/>
      </c>
      <c r="AL794" s="44" t="str">
        <f t="shared" si="483"/>
        <v/>
      </c>
    </row>
    <row r="795" spans="2:38" ht="15" x14ac:dyDescent="0.15">
      <c r="B795" s="330" t="str">
        <f t="shared" si="461"/>
        <v/>
      </c>
      <c r="C795" s="330" t="str">
        <f t="shared" si="462"/>
        <v/>
      </c>
      <c r="D795" s="330" t="str">
        <f t="shared" si="463"/>
        <v/>
      </c>
      <c r="E795" s="330" t="str">
        <f t="shared" si="460"/>
        <v xml:space="preserve"> </v>
      </c>
      <c r="F795" s="330" t="str">
        <f t="shared" si="464"/>
        <v/>
      </c>
      <c r="G795" s="330" t="str">
        <f t="shared" si="465"/>
        <v/>
      </c>
      <c r="H795" s="315"/>
      <c r="I795" s="330" t="str">
        <f t="shared" si="466"/>
        <v/>
      </c>
      <c r="J795" s="330">
        <f t="shared" si="459"/>
        <v>80</v>
      </c>
      <c r="K795" s="337" t="str">
        <f t="shared" si="467"/>
        <v/>
      </c>
      <c r="L795" s="325" t="str">
        <f t="shared" si="468"/>
        <v/>
      </c>
      <c r="M795" s="325" t="str">
        <f t="shared" si="469"/>
        <v/>
      </c>
      <c r="N795" s="330" t="str">
        <f t="shared" si="470"/>
        <v/>
      </c>
      <c r="O795" s="330" t="str">
        <f t="shared" si="471"/>
        <v/>
      </c>
      <c r="P795" s="334"/>
      <c r="Q795" s="330"/>
      <c r="R795" s="279" t="str">
        <f>IF(H795&gt;0, rate1(1,$L$52,$L$51,$L$54,L795,$L$53,$L$50,P795),"")</f>
        <v/>
      </c>
      <c r="S795" s="325"/>
      <c r="T795" s="325"/>
      <c r="U795" s="330"/>
      <c r="V795" s="338"/>
      <c r="W795" s="330"/>
      <c r="X795" s="330"/>
      <c r="Y795" s="330"/>
      <c r="Z795" s="110" t="str">
        <f>IF(H795&gt;0, rate1(1,$L$52,$L$51,$L$54,U795,$L$53,$L$50,Y795),"")</f>
        <v/>
      </c>
      <c r="AA795" s="338" t="str">
        <f t="shared" si="472"/>
        <v/>
      </c>
      <c r="AB795" s="338" t="str">
        <f t="shared" si="473"/>
        <v/>
      </c>
      <c r="AC795" s="330" t="str">
        <f t="shared" si="474"/>
        <v/>
      </c>
      <c r="AD795" s="330" t="str">
        <f t="shared" si="475"/>
        <v/>
      </c>
      <c r="AE795" s="330" t="str">
        <f t="shared" si="476"/>
        <v/>
      </c>
      <c r="AF795" s="330" t="str">
        <f t="shared" si="477"/>
        <v/>
      </c>
      <c r="AG795" s="330" t="str">
        <f t="shared" si="478"/>
        <v/>
      </c>
      <c r="AH795" s="330" t="str">
        <f t="shared" si="479"/>
        <v/>
      </c>
      <c r="AI795" s="330" t="str">
        <f t="shared" si="480"/>
        <v/>
      </c>
      <c r="AJ795" s="330" t="str">
        <f t="shared" si="481"/>
        <v/>
      </c>
      <c r="AK795" s="339" t="str">
        <f t="shared" si="482"/>
        <v/>
      </c>
      <c r="AL795" s="44" t="str">
        <f t="shared" si="483"/>
        <v/>
      </c>
    </row>
    <row r="796" spans="2:38" ht="15" x14ac:dyDescent="0.15">
      <c r="B796" s="330" t="str">
        <f t="shared" si="461"/>
        <v/>
      </c>
      <c r="C796" s="330" t="str">
        <f t="shared" si="462"/>
        <v/>
      </c>
      <c r="D796" s="330" t="str">
        <f t="shared" si="463"/>
        <v/>
      </c>
      <c r="E796" s="330" t="str">
        <f t="shared" si="460"/>
        <v xml:space="preserve"> </v>
      </c>
      <c r="F796" s="330" t="str">
        <f t="shared" si="464"/>
        <v/>
      </c>
      <c r="G796" s="330" t="str">
        <f t="shared" si="465"/>
        <v/>
      </c>
      <c r="H796" s="315"/>
      <c r="I796" s="330" t="str">
        <f t="shared" si="466"/>
        <v/>
      </c>
      <c r="J796" s="330">
        <f t="shared" si="459"/>
        <v>80</v>
      </c>
      <c r="K796" s="337" t="str">
        <f t="shared" si="467"/>
        <v/>
      </c>
      <c r="L796" s="325" t="str">
        <f t="shared" si="468"/>
        <v/>
      </c>
      <c r="M796" s="325" t="str">
        <f t="shared" si="469"/>
        <v/>
      </c>
      <c r="N796" s="330" t="str">
        <f t="shared" si="470"/>
        <v/>
      </c>
      <c r="O796" s="330" t="str">
        <f t="shared" si="471"/>
        <v/>
      </c>
      <c r="P796" s="334"/>
      <c r="Q796" s="330"/>
      <c r="R796" s="279" t="str">
        <f>IF(H796&gt;0, rate1(1,$L$52,$L$51,$L$54,L796,$L$53,$L$50,P796),"")</f>
        <v/>
      </c>
      <c r="S796" s="325"/>
      <c r="T796" s="325"/>
      <c r="U796" s="330"/>
      <c r="V796" s="338"/>
      <c r="W796" s="330"/>
      <c r="X796" s="330"/>
      <c r="Y796" s="330"/>
      <c r="Z796" s="110" t="str">
        <f>IF(H796&gt;0, rate1(1,$L$52,$L$51,$L$54,U796,$L$53,$L$50,Y796),"")</f>
        <v/>
      </c>
      <c r="AA796" s="338" t="str">
        <f t="shared" si="472"/>
        <v/>
      </c>
      <c r="AB796" s="338" t="str">
        <f t="shared" si="473"/>
        <v/>
      </c>
      <c r="AC796" s="330" t="str">
        <f t="shared" si="474"/>
        <v/>
      </c>
      <c r="AD796" s="330" t="str">
        <f t="shared" si="475"/>
        <v/>
      </c>
      <c r="AE796" s="330" t="str">
        <f t="shared" si="476"/>
        <v/>
      </c>
      <c r="AF796" s="330" t="str">
        <f t="shared" si="477"/>
        <v/>
      </c>
      <c r="AG796" s="330" t="str">
        <f t="shared" si="478"/>
        <v/>
      </c>
      <c r="AH796" s="330" t="str">
        <f t="shared" si="479"/>
        <v/>
      </c>
      <c r="AI796" s="330" t="str">
        <f t="shared" si="480"/>
        <v/>
      </c>
      <c r="AJ796" s="330" t="str">
        <f t="shared" si="481"/>
        <v/>
      </c>
      <c r="AK796" s="339" t="str">
        <f t="shared" si="482"/>
        <v/>
      </c>
      <c r="AL796" s="44" t="str">
        <f t="shared" si="483"/>
        <v/>
      </c>
    </row>
    <row r="797" spans="2:38" ht="15" x14ac:dyDescent="0.15">
      <c r="B797" s="330" t="str">
        <f t="shared" si="461"/>
        <v/>
      </c>
      <c r="C797" s="330" t="str">
        <f t="shared" si="462"/>
        <v/>
      </c>
      <c r="D797" s="330" t="str">
        <f t="shared" si="463"/>
        <v/>
      </c>
      <c r="E797" s="330" t="str">
        <f t="shared" si="460"/>
        <v xml:space="preserve"> </v>
      </c>
      <c r="F797" s="330" t="str">
        <f t="shared" si="464"/>
        <v/>
      </c>
      <c r="G797" s="330" t="str">
        <f t="shared" si="465"/>
        <v/>
      </c>
      <c r="H797" s="315"/>
      <c r="I797" s="330" t="str">
        <f t="shared" si="466"/>
        <v/>
      </c>
      <c r="J797" s="330">
        <f t="shared" si="459"/>
        <v>80</v>
      </c>
      <c r="K797" s="337" t="str">
        <f t="shared" si="467"/>
        <v/>
      </c>
      <c r="L797" s="325" t="str">
        <f t="shared" si="468"/>
        <v/>
      </c>
      <c r="M797" s="325" t="str">
        <f t="shared" si="469"/>
        <v/>
      </c>
      <c r="N797" s="330" t="str">
        <f t="shared" si="470"/>
        <v/>
      </c>
      <c r="O797" s="330" t="str">
        <f t="shared" si="471"/>
        <v/>
      </c>
      <c r="P797" s="334"/>
      <c r="Q797" s="330"/>
      <c r="R797" s="279" t="str">
        <f>IF(H797&gt;0, rate1(1,$L$52,$L$51,$L$54,L797,$L$53,$L$50,P797),"")</f>
        <v/>
      </c>
      <c r="S797" s="325"/>
      <c r="T797" s="325"/>
      <c r="U797" s="330"/>
      <c r="V797" s="338"/>
      <c r="W797" s="330"/>
      <c r="X797" s="330"/>
      <c r="Y797" s="330"/>
      <c r="Z797" s="110" t="str">
        <f>IF(H797&gt;0, rate1(1,$L$52,$L$51,$L$54,U797,$L$53,$L$50,Y797),"")</f>
        <v/>
      </c>
      <c r="AA797" s="338" t="str">
        <f t="shared" si="472"/>
        <v/>
      </c>
      <c r="AB797" s="338" t="str">
        <f t="shared" si="473"/>
        <v/>
      </c>
      <c r="AC797" s="330" t="str">
        <f t="shared" si="474"/>
        <v/>
      </c>
      <c r="AD797" s="330" t="str">
        <f t="shared" si="475"/>
        <v/>
      </c>
      <c r="AE797" s="330" t="str">
        <f t="shared" si="476"/>
        <v/>
      </c>
      <c r="AF797" s="330" t="str">
        <f t="shared" si="477"/>
        <v/>
      </c>
      <c r="AG797" s="330" t="str">
        <f t="shared" si="478"/>
        <v/>
      </c>
      <c r="AH797" s="330" t="str">
        <f t="shared" si="479"/>
        <v/>
      </c>
      <c r="AI797" s="330" t="str">
        <f t="shared" si="480"/>
        <v/>
      </c>
      <c r="AJ797" s="330" t="str">
        <f t="shared" si="481"/>
        <v/>
      </c>
      <c r="AK797" s="339" t="str">
        <f t="shared" si="482"/>
        <v/>
      </c>
      <c r="AL797" s="44" t="str">
        <f t="shared" si="483"/>
        <v/>
      </c>
    </row>
    <row r="798" spans="2:38" ht="15" x14ac:dyDescent="0.15">
      <c r="B798" s="330" t="str">
        <f t="shared" si="461"/>
        <v/>
      </c>
      <c r="C798" s="330" t="str">
        <f t="shared" si="462"/>
        <v/>
      </c>
      <c r="D798" s="330" t="str">
        <f t="shared" si="463"/>
        <v/>
      </c>
      <c r="E798" s="330" t="str">
        <f t="shared" si="460"/>
        <v xml:space="preserve"> </v>
      </c>
      <c r="F798" s="330" t="str">
        <f t="shared" si="464"/>
        <v/>
      </c>
      <c r="G798" s="330" t="str">
        <f t="shared" si="465"/>
        <v/>
      </c>
      <c r="H798" s="315"/>
      <c r="I798" s="330" t="str">
        <f t="shared" si="466"/>
        <v/>
      </c>
      <c r="J798" s="330">
        <f t="shared" si="459"/>
        <v>80</v>
      </c>
      <c r="K798" s="337" t="str">
        <f t="shared" si="467"/>
        <v/>
      </c>
      <c r="L798" s="325" t="str">
        <f t="shared" si="468"/>
        <v/>
      </c>
      <c r="M798" s="325" t="str">
        <f t="shared" si="469"/>
        <v/>
      </c>
      <c r="N798" s="330" t="str">
        <f t="shared" si="470"/>
        <v/>
      </c>
      <c r="O798" s="330" t="str">
        <f t="shared" si="471"/>
        <v/>
      </c>
      <c r="P798" s="334"/>
      <c r="Q798" s="330"/>
      <c r="R798" s="279" t="str">
        <f>IF(H798&gt;0, rate1(1,$L$52,$L$51,$L$54,L798,$L$53,$L$50,P798),"")</f>
        <v/>
      </c>
      <c r="S798" s="325"/>
      <c r="T798" s="325"/>
      <c r="U798" s="330"/>
      <c r="V798" s="338"/>
      <c r="W798" s="330"/>
      <c r="X798" s="330"/>
      <c r="Y798" s="330"/>
      <c r="Z798" s="110" t="str">
        <f>IF(H798&gt;0, rate1(1,$L$52,$L$51,$L$54,U798,$L$53,$L$50,Y798),"")</f>
        <v/>
      </c>
      <c r="AA798" s="338" t="str">
        <f t="shared" si="472"/>
        <v/>
      </c>
      <c r="AB798" s="338" t="str">
        <f t="shared" si="473"/>
        <v/>
      </c>
      <c r="AC798" s="330" t="str">
        <f t="shared" si="474"/>
        <v/>
      </c>
      <c r="AD798" s="330" t="str">
        <f t="shared" si="475"/>
        <v/>
      </c>
      <c r="AE798" s="330" t="str">
        <f t="shared" si="476"/>
        <v/>
      </c>
      <c r="AF798" s="330" t="str">
        <f t="shared" si="477"/>
        <v/>
      </c>
      <c r="AG798" s="330" t="str">
        <f t="shared" si="478"/>
        <v/>
      </c>
      <c r="AH798" s="330" t="str">
        <f t="shared" si="479"/>
        <v/>
      </c>
      <c r="AI798" s="330" t="str">
        <f t="shared" si="480"/>
        <v/>
      </c>
      <c r="AJ798" s="330" t="str">
        <f t="shared" si="481"/>
        <v/>
      </c>
      <c r="AK798" s="339" t="str">
        <f t="shared" si="482"/>
        <v/>
      </c>
      <c r="AL798" s="44" t="str">
        <f t="shared" si="483"/>
        <v/>
      </c>
    </row>
    <row r="799" spans="2:38" ht="15" x14ac:dyDescent="0.15">
      <c r="B799" s="330" t="str">
        <f t="shared" si="461"/>
        <v/>
      </c>
      <c r="C799" s="330" t="str">
        <f t="shared" si="462"/>
        <v/>
      </c>
      <c r="D799" s="330" t="str">
        <f t="shared" si="463"/>
        <v/>
      </c>
      <c r="E799" s="330" t="str">
        <f t="shared" si="460"/>
        <v xml:space="preserve"> </v>
      </c>
      <c r="F799" s="330" t="str">
        <f t="shared" si="464"/>
        <v/>
      </c>
      <c r="G799" s="330" t="str">
        <f t="shared" si="465"/>
        <v/>
      </c>
      <c r="H799" s="315"/>
      <c r="I799" s="330" t="str">
        <f t="shared" si="466"/>
        <v/>
      </c>
      <c r="J799" s="330">
        <f t="shared" si="459"/>
        <v>80</v>
      </c>
      <c r="K799" s="337" t="str">
        <f t="shared" si="467"/>
        <v/>
      </c>
      <c r="L799" s="325" t="str">
        <f t="shared" si="468"/>
        <v/>
      </c>
      <c r="M799" s="325" t="str">
        <f t="shared" si="469"/>
        <v/>
      </c>
      <c r="N799" s="330" t="str">
        <f t="shared" si="470"/>
        <v/>
      </c>
      <c r="O799" s="330" t="str">
        <f t="shared" si="471"/>
        <v/>
      </c>
      <c r="P799" s="334"/>
      <c r="Q799" s="330"/>
      <c r="R799" s="279" t="str">
        <f>IF(H799&gt;0, rate1(1,$L$52,$L$51,$L$54,L799,$L$53,$L$50,P799),"")</f>
        <v/>
      </c>
      <c r="S799" s="325"/>
      <c r="T799" s="325"/>
      <c r="U799" s="330"/>
      <c r="V799" s="338"/>
      <c r="W799" s="330"/>
      <c r="X799" s="330"/>
      <c r="Y799" s="330"/>
      <c r="Z799" s="110" t="str">
        <f>IF(H799&gt;0, rate1(1,$L$52,$L$51,$L$54,U799,$L$53,$L$50,Y799),"")</f>
        <v/>
      </c>
      <c r="AA799" s="338" t="str">
        <f t="shared" si="472"/>
        <v/>
      </c>
      <c r="AB799" s="338" t="str">
        <f t="shared" si="473"/>
        <v/>
      </c>
      <c r="AC799" s="330" t="str">
        <f t="shared" si="474"/>
        <v/>
      </c>
      <c r="AD799" s="330" t="str">
        <f t="shared" si="475"/>
        <v/>
      </c>
      <c r="AE799" s="330" t="str">
        <f t="shared" si="476"/>
        <v/>
      </c>
      <c r="AF799" s="330" t="str">
        <f t="shared" si="477"/>
        <v/>
      </c>
      <c r="AG799" s="330" t="str">
        <f t="shared" si="478"/>
        <v/>
      </c>
      <c r="AH799" s="330" t="str">
        <f t="shared" si="479"/>
        <v/>
      </c>
      <c r="AI799" s="330" t="str">
        <f t="shared" si="480"/>
        <v/>
      </c>
      <c r="AJ799" s="330" t="str">
        <f t="shared" si="481"/>
        <v/>
      </c>
      <c r="AK799" s="339" t="str">
        <f t="shared" si="482"/>
        <v/>
      </c>
      <c r="AL799" s="44" t="str">
        <f t="shared" si="483"/>
        <v/>
      </c>
    </row>
    <row r="800" spans="2:38" ht="15" x14ac:dyDescent="0.15">
      <c r="B800" s="330" t="str">
        <f t="shared" si="461"/>
        <v/>
      </c>
      <c r="C800" s="330" t="str">
        <f t="shared" si="462"/>
        <v/>
      </c>
      <c r="D800" s="330" t="str">
        <f t="shared" si="463"/>
        <v/>
      </c>
      <c r="E800" s="330" t="str">
        <f t="shared" si="460"/>
        <v xml:space="preserve"> </v>
      </c>
      <c r="F800" s="330" t="str">
        <f t="shared" si="464"/>
        <v/>
      </c>
      <c r="G800" s="330" t="str">
        <f t="shared" si="465"/>
        <v/>
      </c>
      <c r="H800" s="315"/>
      <c r="I800" s="330" t="str">
        <f t="shared" si="466"/>
        <v/>
      </c>
      <c r="J800" s="330">
        <f t="shared" si="459"/>
        <v>80</v>
      </c>
      <c r="K800" s="337" t="str">
        <f t="shared" si="467"/>
        <v/>
      </c>
      <c r="L800" s="325" t="str">
        <f t="shared" si="468"/>
        <v/>
      </c>
      <c r="M800" s="325" t="str">
        <f t="shared" si="469"/>
        <v/>
      </c>
      <c r="N800" s="330" t="str">
        <f t="shared" si="470"/>
        <v/>
      </c>
      <c r="O800" s="330" t="str">
        <f t="shared" si="471"/>
        <v/>
      </c>
      <c r="P800" s="334"/>
      <c r="Q800" s="330"/>
      <c r="R800" s="279" t="str">
        <f>IF(H800&gt;0, rate1(1,$L$52,$L$51,$L$54,L800,$L$53,$L$50,P800),"")</f>
        <v/>
      </c>
      <c r="S800" s="325"/>
      <c r="T800" s="325"/>
      <c r="U800" s="330"/>
      <c r="V800" s="338"/>
      <c r="W800" s="330"/>
      <c r="X800" s="330"/>
      <c r="Y800" s="330"/>
      <c r="Z800" s="110" t="str">
        <f>IF(H800&gt;0, rate1(1,$L$52,$L$51,$L$54,U800,$L$53,$L$50,Y800),"")</f>
        <v/>
      </c>
      <c r="AA800" s="338" t="str">
        <f t="shared" si="472"/>
        <v/>
      </c>
      <c r="AB800" s="338" t="str">
        <f t="shared" si="473"/>
        <v/>
      </c>
      <c r="AC800" s="330" t="str">
        <f t="shared" si="474"/>
        <v/>
      </c>
      <c r="AD800" s="330" t="str">
        <f t="shared" si="475"/>
        <v/>
      </c>
      <c r="AE800" s="330" t="str">
        <f t="shared" si="476"/>
        <v/>
      </c>
      <c r="AF800" s="330" t="str">
        <f t="shared" si="477"/>
        <v/>
      </c>
      <c r="AG800" s="330" t="str">
        <f t="shared" si="478"/>
        <v/>
      </c>
      <c r="AH800" s="330" t="str">
        <f t="shared" si="479"/>
        <v/>
      </c>
      <c r="AI800" s="330" t="str">
        <f t="shared" si="480"/>
        <v/>
      </c>
      <c r="AJ800" s="330" t="str">
        <f t="shared" si="481"/>
        <v/>
      </c>
      <c r="AK800" s="339" t="str">
        <f t="shared" si="482"/>
        <v/>
      </c>
      <c r="AL800" s="44" t="str">
        <f t="shared" si="483"/>
        <v/>
      </c>
    </row>
    <row r="801" spans="2:38" ht="15" x14ac:dyDescent="0.15">
      <c r="B801" s="330" t="str">
        <f t="shared" si="461"/>
        <v/>
      </c>
      <c r="C801" s="330" t="str">
        <f t="shared" si="462"/>
        <v/>
      </c>
      <c r="D801" s="330" t="str">
        <f t="shared" si="463"/>
        <v/>
      </c>
      <c r="E801" s="330" t="str">
        <f t="shared" si="460"/>
        <v xml:space="preserve"> </v>
      </c>
      <c r="F801" s="330" t="str">
        <f t="shared" si="464"/>
        <v/>
      </c>
      <c r="G801" s="330" t="str">
        <f t="shared" si="465"/>
        <v/>
      </c>
      <c r="H801" s="315"/>
      <c r="I801" s="330" t="str">
        <f t="shared" si="466"/>
        <v/>
      </c>
      <c r="J801" s="330">
        <f t="shared" si="459"/>
        <v>80</v>
      </c>
      <c r="K801" s="337" t="str">
        <f t="shared" si="467"/>
        <v/>
      </c>
      <c r="L801" s="325" t="str">
        <f t="shared" si="468"/>
        <v/>
      </c>
      <c r="M801" s="325" t="str">
        <f t="shared" si="469"/>
        <v/>
      </c>
      <c r="N801" s="330" t="str">
        <f t="shared" si="470"/>
        <v/>
      </c>
      <c r="O801" s="330" t="str">
        <f t="shared" si="471"/>
        <v/>
      </c>
      <c r="P801" s="334"/>
      <c r="Q801" s="330"/>
      <c r="R801" s="279" t="str">
        <f>IF(H801&gt;0, rate1(1,$L$52,$L$51,$L$54,L801,$L$53,$L$50,P801),"")</f>
        <v/>
      </c>
      <c r="S801" s="325"/>
      <c r="T801" s="325"/>
      <c r="U801" s="330"/>
      <c r="V801" s="338"/>
      <c r="W801" s="330"/>
      <c r="X801" s="330"/>
      <c r="Y801" s="330"/>
      <c r="Z801" s="110" t="str">
        <f>IF(H801&gt;0, rate1(1,$L$52,$L$51,$L$54,U801,$L$53,$L$50,Y801),"")</f>
        <v/>
      </c>
      <c r="AA801" s="338" t="str">
        <f t="shared" si="472"/>
        <v/>
      </c>
      <c r="AB801" s="338" t="str">
        <f t="shared" si="473"/>
        <v/>
      </c>
      <c r="AC801" s="330" t="str">
        <f t="shared" si="474"/>
        <v/>
      </c>
      <c r="AD801" s="330" t="str">
        <f t="shared" si="475"/>
        <v/>
      </c>
      <c r="AE801" s="330" t="str">
        <f t="shared" si="476"/>
        <v/>
      </c>
      <c r="AF801" s="330" t="str">
        <f t="shared" si="477"/>
        <v/>
      </c>
      <c r="AG801" s="330" t="str">
        <f t="shared" si="478"/>
        <v/>
      </c>
      <c r="AH801" s="330" t="str">
        <f t="shared" si="479"/>
        <v/>
      </c>
      <c r="AI801" s="330" t="str">
        <f t="shared" si="480"/>
        <v/>
      </c>
      <c r="AJ801" s="330" t="str">
        <f t="shared" si="481"/>
        <v/>
      </c>
      <c r="AK801" s="339" t="str">
        <f t="shared" si="482"/>
        <v/>
      </c>
      <c r="AL801" s="44" t="str">
        <f t="shared" si="483"/>
        <v/>
      </c>
    </row>
    <row r="802" spans="2:38" ht="15" x14ac:dyDescent="0.15">
      <c r="B802" s="330" t="str">
        <f t="shared" si="461"/>
        <v/>
      </c>
      <c r="C802" s="330" t="str">
        <f t="shared" si="462"/>
        <v/>
      </c>
      <c r="D802" s="330" t="str">
        <f t="shared" si="463"/>
        <v/>
      </c>
      <c r="E802" s="330" t="str">
        <f t="shared" si="460"/>
        <v xml:space="preserve"> </v>
      </c>
      <c r="F802" s="330" t="str">
        <f t="shared" si="464"/>
        <v/>
      </c>
      <c r="G802" s="330" t="str">
        <f t="shared" si="465"/>
        <v/>
      </c>
      <c r="H802" s="315"/>
      <c r="I802" s="330" t="str">
        <f t="shared" si="466"/>
        <v/>
      </c>
      <c r="J802" s="330">
        <f t="shared" si="459"/>
        <v>80</v>
      </c>
      <c r="K802" s="337" t="str">
        <f t="shared" si="467"/>
        <v/>
      </c>
      <c r="L802" s="325" t="str">
        <f t="shared" si="468"/>
        <v/>
      </c>
      <c r="M802" s="325" t="str">
        <f t="shared" si="469"/>
        <v/>
      </c>
      <c r="N802" s="330" t="str">
        <f t="shared" si="470"/>
        <v/>
      </c>
      <c r="O802" s="330" t="str">
        <f t="shared" si="471"/>
        <v/>
      </c>
      <c r="P802" s="334"/>
      <c r="Q802" s="330"/>
      <c r="R802" s="279" t="str">
        <f>IF(H802&gt;0, rate1(1,$L$52,$L$51,$L$54,L802,$L$53,$L$50,P802),"")</f>
        <v/>
      </c>
      <c r="S802" s="325"/>
      <c r="T802" s="325"/>
      <c r="U802" s="330"/>
      <c r="V802" s="338"/>
      <c r="W802" s="330"/>
      <c r="X802" s="330"/>
      <c r="Y802" s="330"/>
      <c r="Z802" s="110" t="str">
        <f>IF(H802&gt;0, rate1(1,$L$52,$L$51,$L$54,U802,$L$53,$L$50,Y802),"")</f>
        <v/>
      </c>
      <c r="AA802" s="338" t="str">
        <f t="shared" si="472"/>
        <v/>
      </c>
      <c r="AB802" s="338" t="str">
        <f t="shared" si="473"/>
        <v/>
      </c>
      <c r="AC802" s="330" t="str">
        <f t="shared" si="474"/>
        <v/>
      </c>
      <c r="AD802" s="330" t="str">
        <f t="shared" si="475"/>
        <v/>
      </c>
      <c r="AE802" s="330" t="str">
        <f t="shared" si="476"/>
        <v/>
      </c>
      <c r="AF802" s="330" t="str">
        <f t="shared" si="477"/>
        <v/>
      </c>
      <c r="AG802" s="330" t="str">
        <f t="shared" si="478"/>
        <v/>
      </c>
      <c r="AH802" s="330" t="str">
        <f t="shared" si="479"/>
        <v/>
      </c>
      <c r="AI802" s="330" t="str">
        <f t="shared" si="480"/>
        <v/>
      </c>
      <c r="AJ802" s="330" t="str">
        <f t="shared" si="481"/>
        <v/>
      </c>
      <c r="AK802" s="339" t="str">
        <f t="shared" si="482"/>
        <v/>
      </c>
      <c r="AL802" s="44" t="str">
        <f t="shared" si="483"/>
        <v/>
      </c>
    </row>
    <row r="803" spans="2:38" ht="15" x14ac:dyDescent="0.15">
      <c r="B803" s="330" t="str">
        <f t="shared" si="461"/>
        <v/>
      </c>
      <c r="C803" s="330" t="str">
        <f t="shared" si="462"/>
        <v/>
      </c>
      <c r="D803" s="330" t="str">
        <f t="shared" si="463"/>
        <v/>
      </c>
      <c r="E803" s="330" t="str">
        <f t="shared" si="460"/>
        <v xml:space="preserve"> </v>
      </c>
      <c r="F803" s="330" t="str">
        <f t="shared" si="464"/>
        <v/>
      </c>
      <c r="G803" s="330" t="str">
        <f t="shared" si="465"/>
        <v/>
      </c>
      <c r="H803" s="315"/>
      <c r="I803" s="330" t="str">
        <f t="shared" si="466"/>
        <v/>
      </c>
      <c r="J803" s="330">
        <f t="shared" si="459"/>
        <v>80</v>
      </c>
      <c r="K803" s="337" t="str">
        <f t="shared" si="467"/>
        <v/>
      </c>
      <c r="L803" s="325" t="str">
        <f t="shared" si="468"/>
        <v/>
      </c>
      <c r="M803" s="325" t="str">
        <f t="shared" si="469"/>
        <v/>
      </c>
      <c r="N803" s="330" t="str">
        <f t="shared" si="470"/>
        <v/>
      </c>
      <c r="O803" s="330" t="str">
        <f t="shared" si="471"/>
        <v/>
      </c>
      <c r="P803" s="334"/>
      <c r="Q803" s="330"/>
      <c r="R803" s="279" t="str">
        <f>IF(H803&gt;0, rate1(1,$L$52,$L$51,$L$54,L803,$L$53,$L$50,P803),"")</f>
        <v/>
      </c>
      <c r="S803" s="325"/>
      <c r="T803" s="325"/>
      <c r="U803" s="330"/>
      <c r="V803" s="338"/>
      <c r="W803" s="330"/>
      <c r="X803" s="330"/>
      <c r="Y803" s="330"/>
      <c r="Z803" s="110" t="str">
        <f>IF(H803&gt;0, rate1(1,$L$52,$L$51,$L$54,U803,$L$53,$L$50,Y803),"")</f>
        <v/>
      </c>
      <c r="AA803" s="338" t="str">
        <f t="shared" si="472"/>
        <v/>
      </c>
      <c r="AB803" s="338" t="str">
        <f t="shared" si="473"/>
        <v/>
      </c>
      <c r="AC803" s="330" t="str">
        <f t="shared" si="474"/>
        <v/>
      </c>
      <c r="AD803" s="330" t="str">
        <f t="shared" si="475"/>
        <v/>
      </c>
      <c r="AE803" s="330" t="str">
        <f t="shared" si="476"/>
        <v/>
      </c>
      <c r="AF803" s="330" t="str">
        <f t="shared" si="477"/>
        <v/>
      </c>
      <c r="AG803" s="330" t="str">
        <f t="shared" si="478"/>
        <v/>
      </c>
      <c r="AH803" s="330" t="str">
        <f t="shared" si="479"/>
        <v/>
      </c>
      <c r="AI803" s="330" t="str">
        <f t="shared" si="480"/>
        <v/>
      </c>
      <c r="AJ803" s="330" t="str">
        <f t="shared" si="481"/>
        <v/>
      </c>
      <c r="AK803" s="339" t="str">
        <f t="shared" si="482"/>
        <v/>
      </c>
      <c r="AL803" s="44" t="str">
        <f t="shared" si="483"/>
        <v/>
      </c>
    </row>
    <row r="804" spans="2:38" ht="15" x14ac:dyDescent="0.15">
      <c r="B804" s="330" t="str">
        <f t="shared" si="461"/>
        <v/>
      </c>
      <c r="C804" s="330" t="str">
        <f t="shared" si="462"/>
        <v/>
      </c>
      <c r="D804" s="330" t="str">
        <f t="shared" si="463"/>
        <v/>
      </c>
      <c r="E804" s="330" t="str">
        <f t="shared" si="460"/>
        <v xml:space="preserve"> </v>
      </c>
      <c r="F804" s="330" t="str">
        <f t="shared" si="464"/>
        <v/>
      </c>
      <c r="G804" s="330" t="str">
        <f t="shared" si="465"/>
        <v/>
      </c>
      <c r="H804" s="315"/>
      <c r="I804" s="330" t="str">
        <f t="shared" si="466"/>
        <v/>
      </c>
      <c r="J804" s="330">
        <f t="shared" si="459"/>
        <v>80</v>
      </c>
      <c r="K804" s="337" t="str">
        <f t="shared" si="467"/>
        <v/>
      </c>
      <c r="L804" s="325" t="str">
        <f t="shared" si="468"/>
        <v/>
      </c>
      <c r="M804" s="325" t="str">
        <f t="shared" si="469"/>
        <v/>
      </c>
      <c r="N804" s="330" t="str">
        <f t="shared" si="470"/>
        <v/>
      </c>
      <c r="O804" s="330" t="str">
        <f t="shared" si="471"/>
        <v/>
      </c>
      <c r="P804" s="334"/>
      <c r="Q804" s="330"/>
      <c r="R804" s="279" t="str">
        <f>IF(H804&gt;0, rate1(1,$L$52,$L$51,$L$54,L804,$L$53,$L$50,P804),"")</f>
        <v/>
      </c>
      <c r="S804" s="325"/>
      <c r="T804" s="325"/>
      <c r="U804" s="330"/>
      <c r="V804" s="338"/>
      <c r="W804" s="330"/>
      <c r="X804" s="330"/>
      <c r="Y804" s="330"/>
      <c r="Z804" s="110" t="str">
        <f>IF(H804&gt;0, rate1(1,$L$52,$L$51,$L$54,U804,$L$53,$L$50,Y804),"")</f>
        <v/>
      </c>
      <c r="AA804" s="338" t="str">
        <f t="shared" si="472"/>
        <v/>
      </c>
      <c r="AB804" s="338" t="str">
        <f t="shared" si="473"/>
        <v/>
      </c>
      <c r="AC804" s="330" t="str">
        <f t="shared" si="474"/>
        <v/>
      </c>
      <c r="AD804" s="330" t="str">
        <f t="shared" si="475"/>
        <v/>
      </c>
      <c r="AE804" s="330" t="str">
        <f t="shared" si="476"/>
        <v/>
      </c>
      <c r="AF804" s="330" t="str">
        <f t="shared" si="477"/>
        <v/>
      </c>
      <c r="AG804" s="330" t="str">
        <f t="shared" si="478"/>
        <v/>
      </c>
      <c r="AH804" s="330" t="str">
        <f t="shared" si="479"/>
        <v/>
      </c>
      <c r="AI804" s="330" t="str">
        <f t="shared" si="480"/>
        <v/>
      </c>
      <c r="AJ804" s="330" t="str">
        <f t="shared" si="481"/>
        <v/>
      </c>
      <c r="AK804" s="339" t="str">
        <f t="shared" si="482"/>
        <v/>
      </c>
      <c r="AL804" s="44" t="str">
        <f t="shared" si="483"/>
        <v/>
      </c>
    </row>
    <row r="805" spans="2:38" ht="15" x14ac:dyDescent="0.15">
      <c r="B805" s="330" t="str">
        <f t="shared" si="461"/>
        <v/>
      </c>
      <c r="C805" s="330" t="str">
        <f t="shared" si="462"/>
        <v/>
      </c>
      <c r="D805" s="330" t="str">
        <f t="shared" si="463"/>
        <v/>
      </c>
      <c r="E805" s="330" t="str">
        <f t="shared" si="460"/>
        <v xml:space="preserve"> </v>
      </c>
      <c r="F805" s="330" t="str">
        <f t="shared" si="464"/>
        <v/>
      </c>
      <c r="G805" s="330" t="str">
        <f t="shared" si="465"/>
        <v/>
      </c>
      <c r="H805" s="315"/>
      <c r="I805" s="330" t="str">
        <f t="shared" si="466"/>
        <v/>
      </c>
      <c r="J805" s="330">
        <f t="shared" si="459"/>
        <v>80</v>
      </c>
      <c r="K805" s="337" t="str">
        <f t="shared" si="467"/>
        <v/>
      </c>
      <c r="L805" s="325" t="str">
        <f t="shared" si="468"/>
        <v/>
      </c>
      <c r="M805" s="325" t="str">
        <f t="shared" si="469"/>
        <v/>
      </c>
      <c r="N805" s="330" t="str">
        <f t="shared" si="470"/>
        <v/>
      </c>
      <c r="O805" s="330" t="str">
        <f t="shared" si="471"/>
        <v/>
      </c>
      <c r="P805" s="334"/>
      <c r="Q805" s="330"/>
      <c r="R805" s="279" t="str">
        <f>IF(H805&gt;0, rate1(1,$L$52,$L$51,$L$54,L805,$L$53,$L$50,P805),"")</f>
        <v/>
      </c>
      <c r="S805" s="325"/>
      <c r="T805" s="325"/>
      <c r="U805" s="330"/>
      <c r="V805" s="338"/>
      <c r="W805" s="330"/>
      <c r="X805" s="330"/>
      <c r="Y805" s="330"/>
      <c r="Z805" s="110" t="str">
        <f>IF(H805&gt;0, rate1(1,$L$52,$L$51,$L$54,U805,$L$53,$L$50,Y805),"")</f>
        <v/>
      </c>
      <c r="AA805" s="338" t="str">
        <f t="shared" si="472"/>
        <v/>
      </c>
      <c r="AB805" s="338" t="str">
        <f t="shared" si="473"/>
        <v/>
      </c>
      <c r="AC805" s="330" t="str">
        <f t="shared" si="474"/>
        <v/>
      </c>
      <c r="AD805" s="330" t="str">
        <f t="shared" si="475"/>
        <v/>
      </c>
      <c r="AE805" s="330" t="str">
        <f t="shared" si="476"/>
        <v/>
      </c>
      <c r="AF805" s="330" t="str">
        <f t="shared" si="477"/>
        <v/>
      </c>
      <c r="AG805" s="330" t="str">
        <f t="shared" si="478"/>
        <v/>
      </c>
      <c r="AH805" s="330" t="str">
        <f t="shared" si="479"/>
        <v/>
      </c>
      <c r="AI805" s="330" t="str">
        <f t="shared" si="480"/>
        <v/>
      </c>
      <c r="AJ805" s="330" t="str">
        <f t="shared" si="481"/>
        <v/>
      </c>
      <c r="AK805" s="339" t="str">
        <f t="shared" si="482"/>
        <v/>
      </c>
      <c r="AL805" s="44" t="str">
        <f t="shared" si="483"/>
        <v/>
      </c>
    </row>
    <row r="806" spans="2:38" ht="15" x14ac:dyDescent="0.15">
      <c r="B806" s="330" t="str">
        <f t="shared" si="461"/>
        <v/>
      </c>
      <c r="C806" s="330" t="str">
        <f t="shared" si="462"/>
        <v/>
      </c>
      <c r="D806" s="330" t="str">
        <f t="shared" si="463"/>
        <v/>
      </c>
      <c r="E806" s="330" t="str">
        <f t="shared" si="460"/>
        <v xml:space="preserve"> </v>
      </c>
      <c r="F806" s="330" t="str">
        <f t="shared" si="464"/>
        <v/>
      </c>
      <c r="G806" s="330" t="str">
        <f t="shared" si="465"/>
        <v/>
      </c>
      <c r="H806" s="315"/>
      <c r="I806" s="330" t="str">
        <f t="shared" si="466"/>
        <v/>
      </c>
      <c r="J806" s="330">
        <f t="shared" si="459"/>
        <v>80</v>
      </c>
      <c r="K806" s="337" t="str">
        <f t="shared" si="467"/>
        <v/>
      </c>
      <c r="L806" s="325" t="str">
        <f t="shared" si="468"/>
        <v/>
      </c>
      <c r="M806" s="325" t="str">
        <f t="shared" si="469"/>
        <v/>
      </c>
      <c r="N806" s="330" t="str">
        <f t="shared" si="470"/>
        <v/>
      </c>
      <c r="O806" s="330" t="str">
        <f t="shared" si="471"/>
        <v/>
      </c>
      <c r="P806" s="334"/>
      <c r="Q806" s="330"/>
      <c r="R806" s="279" t="str">
        <f>IF(H806&gt;0, rate1(1,$L$52,$L$51,$L$54,L806,$L$53,$L$50,P806),"")</f>
        <v/>
      </c>
      <c r="S806" s="325"/>
      <c r="T806" s="325"/>
      <c r="U806" s="330"/>
      <c r="V806" s="338"/>
      <c r="W806" s="330"/>
      <c r="X806" s="330"/>
      <c r="Y806" s="330"/>
      <c r="Z806" s="110" t="str">
        <f>IF(H806&gt;0, rate1(1,$L$52,$L$51,$L$54,U806,$L$53,$L$50,Y806),"")</f>
        <v/>
      </c>
      <c r="AA806" s="338" t="str">
        <f t="shared" si="472"/>
        <v/>
      </c>
      <c r="AB806" s="338" t="str">
        <f t="shared" si="473"/>
        <v/>
      </c>
      <c r="AC806" s="330" t="str">
        <f t="shared" si="474"/>
        <v/>
      </c>
      <c r="AD806" s="330" t="str">
        <f t="shared" si="475"/>
        <v/>
      </c>
      <c r="AE806" s="330" t="str">
        <f t="shared" si="476"/>
        <v/>
      </c>
      <c r="AF806" s="330" t="str">
        <f t="shared" si="477"/>
        <v/>
      </c>
      <c r="AG806" s="330" t="str">
        <f t="shared" si="478"/>
        <v/>
      </c>
      <c r="AH806" s="330" t="str">
        <f t="shared" si="479"/>
        <v/>
      </c>
      <c r="AI806" s="330" t="str">
        <f t="shared" si="480"/>
        <v/>
      </c>
      <c r="AJ806" s="330" t="str">
        <f t="shared" si="481"/>
        <v/>
      </c>
      <c r="AK806" s="339" t="str">
        <f t="shared" si="482"/>
        <v/>
      </c>
      <c r="AL806" s="44" t="str">
        <f t="shared" si="483"/>
        <v/>
      </c>
    </row>
    <row r="807" spans="2:38" ht="15" x14ac:dyDescent="0.15">
      <c r="B807" s="330" t="str">
        <f t="shared" si="461"/>
        <v/>
      </c>
      <c r="C807" s="330" t="str">
        <f t="shared" si="462"/>
        <v/>
      </c>
      <c r="D807" s="330" t="str">
        <f t="shared" si="463"/>
        <v/>
      </c>
      <c r="E807" s="330" t="str">
        <f t="shared" si="460"/>
        <v xml:space="preserve"> </v>
      </c>
      <c r="F807" s="330" t="str">
        <f t="shared" si="464"/>
        <v/>
      </c>
      <c r="G807" s="330" t="str">
        <f t="shared" si="465"/>
        <v/>
      </c>
      <c r="H807" s="315"/>
      <c r="I807" s="330" t="str">
        <f t="shared" si="466"/>
        <v/>
      </c>
      <c r="J807" s="330">
        <f t="shared" si="459"/>
        <v>80</v>
      </c>
      <c r="K807" s="337" t="str">
        <f t="shared" si="467"/>
        <v/>
      </c>
      <c r="L807" s="325" t="str">
        <f t="shared" si="468"/>
        <v/>
      </c>
      <c r="M807" s="325" t="str">
        <f t="shared" si="469"/>
        <v/>
      </c>
      <c r="N807" s="330" t="str">
        <f t="shared" si="470"/>
        <v/>
      </c>
      <c r="O807" s="330" t="str">
        <f t="shared" si="471"/>
        <v/>
      </c>
      <c r="P807" s="334"/>
      <c r="Q807" s="330"/>
      <c r="R807" s="279" t="str">
        <f>IF(H807&gt;0, rate1(1,$L$52,$L$51,$L$54,L807,$L$53,$L$50,P807),"")</f>
        <v/>
      </c>
      <c r="S807" s="325"/>
      <c r="T807" s="325"/>
      <c r="U807" s="330"/>
      <c r="V807" s="338"/>
      <c r="W807" s="330"/>
      <c r="X807" s="330"/>
      <c r="Y807" s="330"/>
      <c r="Z807" s="110" t="str">
        <f>IF(H807&gt;0, rate1(1,$L$52,$L$51,$L$54,U807,$L$53,$L$50,Y807),"")</f>
        <v/>
      </c>
      <c r="AA807" s="338" t="str">
        <f t="shared" si="472"/>
        <v/>
      </c>
      <c r="AB807" s="338" t="str">
        <f t="shared" si="473"/>
        <v/>
      </c>
      <c r="AC807" s="330" t="str">
        <f t="shared" si="474"/>
        <v/>
      </c>
      <c r="AD807" s="330" t="str">
        <f t="shared" si="475"/>
        <v/>
      </c>
      <c r="AE807" s="330" t="str">
        <f t="shared" si="476"/>
        <v/>
      </c>
      <c r="AF807" s="330" t="str">
        <f t="shared" si="477"/>
        <v/>
      </c>
      <c r="AG807" s="330" t="str">
        <f t="shared" si="478"/>
        <v/>
      </c>
      <c r="AH807" s="330" t="str">
        <f t="shared" si="479"/>
        <v/>
      </c>
      <c r="AI807" s="330" t="str">
        <f t="shared" si="480"/>
        <v/>
      </c>
      <c r="AJ807" s="330" t="str">
        <f t="shared" si="481"/>
        <v/>
      </c>
      <c r="AK807" s="339" t="str">
        <f t="shared" si="482"/>
        <v/>
      </c>
      <c r="AL807" s="44" t="str">
        <f t="shared" si="483"/>
        <v/>
      </c>
    </row>
    <row r="808" spans="2:38" ht="15" x14ac:dyDescent="0.15">
      <c r="B808" s="330" t="str">
        <f t="shared" si="461"/>
        <v/>
      </c>
      <c r="C808" s="330" t="str">
        <f t="shared" si="462"/>
        <v/>
      </c>
      <c r="D808" s="330" t="str">
        <f t="shared" si="463"/>
        <v/>
      </c>
      <c r="E808" s="330" t="str">
        <f t="shared" si="460"/>
        <v xml:space="preserve"> </v>
      </c>
      <c r="F808" s="330" t="str">
        <f t="shared" si="464"/>
        <v/>
      </c>
      <c r="G808" s="330" t="str">
        <f t="shared" si="465"/>
        <v/>
      </c>
      <c r="H808" s="315"/>
      <c r="I808" s="330" t="str">
        <f t="shared" si="466"/>
        <v/>
      </c>
      <c r="J808" s="330">
        <f t="shared" si="459"/>
        <v>80</v>
      </c>
      <c r="K808" s="337" t="str">
        <f t="shared" si="467"/>
        <v/>
      </c>
      <c r="L808" s="325" t="str">
        <f t="shared" si="468"/>
        <v/>
      </c>
      <c r="M808" s="325" t="str">
        <f t="shared" si="469"/>
        <v/>
      </c>
      <c r="N808" s="330" t="str">
        <f t="shared" si="470"/>
        <v/>
      </c>
      <c r="O808" s="330" t="str">
        <f t="shared" si="471"/>
        <v/>
      </c>
      <c r="P808" s="334"/>
      <c r="Q808" s="330"/>
      <c r="R808" s="279" t="str">
        <f>IF(H808&gt;0, rate1(1,$L$52,$L$51,$L$54,L808,$L$53,$L$50,P808),"")</f>
        <v/>
      </c>
      <c r="S808" s="325"/>
      <c r="T808" s="325"/>
      <c r="U808" s="330"/>
      <c r="V808" s="338"/>
      <c r="W808" s="330"/>
      <c r="X808" s="330"/>
      <c r="Y808" s="330"/>
      <c r="Z808" s="110" t="str">
        <f>IF(H808&gt;0, rate1(1,$L$52,$L$51,$L$54,U808,$L$53,$L$50,Y808),"")</f>
        <v/>
      </c>
      <c r="AA808" s="338" t="str">
        <f t="shared" si="472"/>
        <v/>
      </c>
      <c r="AB808" s="338" t="str">
        <f t="shared" si="473"/>
        <v/>
      </c>
      <c r="AC808" s="330" t="str">
        <f t="shared" si="474"/>
        <v/>
      </c>
      <c r="AD808" s="330" t="str">
        <f t="shared" si="475"/>
        <v/>
      </c>
      <c r="AE808" s="330" t="str">
        <f t="shared" si="476"/>
        <v/>
      </c>
      <c r="AF808" s="330" t="str">
        <f t="shared" si="477"/>
        <v/>
      </c>
      <c r="AG808" s="330" t="str">
        <f t="shared" si="478"/>
        <v/>
      </c>
      <c r="AH808" s="330" t="str">
        <f t="shared" si="479"/>
        <v/>
      </c>
      <c r="AI808" s="330" t="str">
        <f t="shared" si="480"/>
        <v/>
      </c>
      <c r="AJ808" s="330" t="str">
        <f t="shared" si="481"/>
        <v/>
      </c>
      <c r="AK808" s="339" t="str">
        <f t="shared" si="482"/>
        <v/>
      </c>
      <c r="AL808" s="44" t="str">
        <f t="shared" si="483"/>
        <v/>
      </c>
    </row>
    <row r="809" spans="2:38" ht="15" x14ac:dyDescent="0.15">
      <c r="B809" s="330" t="str">
        <f t="shared" si="461"/>
        <v/>
      </c>
      <c r="C809" s="330" t="str">
        <f t="shared" si="462"/>
        <v/>
      </c>
      <c r="D809" s="330" t="str">
        <f t="shared" si="463"/>
        <v/>
      </c>
      <c r="E809" s="330" t="str">
        <f t="shared" si="460"/>
        <v xml:space="preserve"> </v>
      </c>
      <c r="F809" s="330" t="str">
        <f t="shared" si="464"/>
        <v/>
      </c>
      <c r="G809" s="330" t="str">
        <f t="shared" si="465"/>
        <v/>
      </c>
      <c r="H809" s="315"/>
      <c r="I809" s="330" t="str">
        <f t="shared" si="466"/>
        <v/>
      </c>
      <c r="J809" s="330">
        <f t="shared" si="459"/>
        <v>80</v>
      </c>
      <c r="K809" s="337" t="str">
        <f t="shared" si="467"/>
        <v/>
      </c>
      <c r="L809" s="325" t="str">
        <f t="shared" si="468"/>
        <v/>
      </c>
      <c r="M809" s="325" t="str">
        <f t="shared" si="469"/>
        <v/>
      </c>
      <c r="N809" s="330" t="str">
        <f t="shared" si="470"/>
        <v/>
      </c>
      <c r="O809" s="330" t="str">
        <f t="shared" si="471"/>
        <v/>
      </c>
      <c r="P809" s="334"/>
      <c r="Q809" s="330"/>
      <c r="R809" s="279" t="str">
        <f>IF(H809&gt;0, rate1(1,$L$52,$L$51,$L$54,L809,$L$53,$L$50,P809),"")</f>
        <v/>
      </c>
      <c r="S809" s="325"/>
      <c r="T809" s="325"/>
      <c r="U809" s="330"/>
      <c r="V809" s="338"/>
      <c r="W809" s="330"/>
      <c r="X809" s="330"/>
      <c r="Y809" s="330"/>
      <c r="Z809" s="110" t="str">
        <f>IF(H809&gt;0, rate1(1,$L$52,$L$51,$L$54,U809,$L$53,$L$50,Y809),"")</f>
        <v/>
      </c>
      <c r="AA809" s="338" t="str">
        <f t="shared" si="472"/>
        <v/>
      </c>
      <c r="AB809" s="338" t="str">
        <f t="shared" si="473"/>
        <v/>
      </c>
      <c r="AC809" s="330" t="str">
        <f t="shared" si="474"/>
        <v/>
      </c>
      <c r="AD809" s="330" t="str">
        <f t="shared" si="475"/>
        <v/>
      </c>
      <c r="AE809" s="330" t="str">
        <f t="shared" si="476"/>
        <v/>
      </c>
      <c r="AF809" s="330" t="str">
        <f t="shared" si="477"/>
        <v/>
      </c>
      <c r="AG809" s="330" t="str">
        <f t="shared" si="478"/>
        <v/>
      </c>
      <c r="AH809" s="330" t="str">
        <f t="shared" si="479"/>
        <v/>
      </c>
      <c r="AI809" s="330" t="str">
        <f t="shared" si="480"/>
        <v/>
      </c>
      <c r="AJ809" s="330" t="str">
        <f t="shared" si="481"/>
        <v/>
      </c>
      <c r="AK809" s="339" t="str">
        <f t="shared" si="482"/>
        <v/>
      </c>
      <c r="AL809" s="44" t="str">
        <f t="shared" si="483"/>
        <v/>
      </c>
    </row>
    <row r="810" spans="2:38" ht="15" x14ac:dyDescent="0.15">
      <c r="B810" s="330" t="str">
        <f t="shared" si="461"/>
        <v/>
      </c>
      <c r="C810" s="330" t="str">
        <f t="shared" si="462"/>
        <v/>
      </c>
      <c r="D810" s="330" t="str">
        <f t="shared" si="463"/>
        <v/>
      </c>
      <c r="E810" s="330" t="str">
        <f t="shared" si="460"/>
        <v xml:space="preserve"> </v>
      </c>
      <c r="F810" s="330" t="str">
        <f t="shared" si="464"/>
        <v/>
      </c>
      <c r="G810" s="330" t="str">
        <f t="shared" si="465"/>
        <v/>
      </c>
      <c r="H810" s="315"/>
      <c r="I810" s="330" t="str">
        <f t="shared" si="466"/>
        <v/>
      </c>
      <c r="J810" s="330">
        <f t="shared" si="459"/>
        <v>80</v>
      </c>
      <c r="K810" s="337" t="str">
        <f t="shared" si="467"/>
        <v/>
      </c>
      <c r="L810" s="325" t="str">
        <f t="shared" si="468"/>
        <v/>
      </c>
      <c r="M810" s="325" t="str">
        <f t="shared" si="469"/>
        <v/>
      </c>
      <c r="N810" s="330" t="str">
        <f t="shared" si="470"/>
        <v/>
      </c>
      <c r="O810" s="330" t="str">
        <f t="shared" si="471"/>
        <v/>
      </c>
      <c r="P810" s="334"/>
      <c r="Q810" s="330"/>
      <c r="R810" s="279" t="str">
        <f>IF(H810&gt;0, rate1(1,$L$52,$L$51,$L$54,L810,$L$53,$L$50,P810),"")</f>
        <v/>
      </c>
      <c r="S810" s="325"/>
      <c r="T810" s="325"/>
      <c r="U810" s="330"/>
      <c r="V810" s="338"/>
      <c r="W810" s="330"/>
      <c r="X810" s="330"/>
      <c r="Y810" s="330"/>
      <c r="Z810" s="110" t="str">
        <f>IF(H810&gt;0, rate1(1,$L$52,$L$51,$L$54,U810,$L$53,$L$50,Y810),"")</f>
        <v/>
      </c>
      <c r="AA810" s="338" t="str">
        <f t="shared" si="472"/>
        <v/>
      </c>
      <c r="AB810" s="338" t="str">
        <f t="shared" si="473"/>
        <v/>
      </c>
      <c r="AC810" s="330" t="str">
        <f t="shared" si="474"/>
        <v/>
      </c>
      <c r="AD810" s="330" t="str">
        <f t="shared" si="475"/>
        <v/>
      </c>
      <c r="AE810" s="330" t="str">
        <f t="shared" si="476"/>
        <v/>
      </c>
      <c r="AF810" s="330" t="str">
        <f t="shared" si="477"/>
        <v/>
      </c>
      <c r="AG810" s="330" t="str">
        <f t="shared" si="478"/>
        <v/>
      </c>
      <c r="AH810" s="330" t="str">
        <f t="shared" si="479"/>
        <v/>
      </c>
      <c r="AI810" s="330" t="str">
        <f t="shared" si="480"/>
        <v/>
      </c>
      <c r="AJ810" s="330" t="str">
        <f t="shared" si="481"/>
        <v/>
      </c>
      <c r="AK810" s="339" t="str">
        <f t="shared" si="482"/>
        <v/>
      </c>
      <c r="AL810" s="44" t="str">
        <f t="shared" si="483"/>
        <v/>
      </c>
    </row>
    <row r="811" spans="2:38" ht="15" x14ac:dyDescent="0.15">
      <c r="B811" s="330" t="str">
        <f t="shared" si="461"/>
        <v/>
      </c>
      <c r="C811" s="330" t="str">
        <f t="shared" si="462"/>
        <v/>
      </c>
      <c r="D811" s="330" t="str">
        <f t="shared" si="463"/>
        <v/>
      </c>
      <c r="E811" s="330" t="str">
        <f t="shared" si="460"/>
        <v xml:space="preserve"> </v>
      </c>
      <c r="F811" s="330" t="str">
        <f t="shared" si="464"/>
        <v/>
      </c>
      <c r="G811" s="330" t="str">
        <f t="shared" si="465"/>
        <v/>
      </c>
      <c r="H811" s="315"/>
      <c r="I811" s="330" t="str">
        <f t="shared" si="466"/>
        <v/>
      </c>
      <c r="J811" s="330">
        <f t="shared" si="459"/>
        <v>80</v>
      </c>
      <c r="K811" s="337" t="str">
        <f t="shared" si="467"/>
        <v/>
      </c>
      <c r="L811" s="325" t="str">
        <f t="shared" si="468"/>
        <v/>
      </c>
      <c r="M811" s="325" t="str">
        <f t="shared" si="469"/>
        <v/>
      </c>
      <c r="N811" s="330" t="str">
        <f t="shared" si="470"/>
        <v/>
      </c>
      <c r="O811" s="330" t="str">
        <f t="shared" si="471"/>
        <v/>
      </c>
      <c r="P811" s="334"/>
      <c r="Q811" s="330"/>
      <c r="R811" s="279" t="str">
        <f>IF(H811&gt;0, rate1(1,$L$52,$L$51,$L$54,L811,$L$53,$L$50,P811),"")</f>
        <v/>
      </c>
      <c r="S811" s="325"/>
      <c r="T811" s="325"/>
      <c r="U811" s="330"/>
      <c r="V811" s="338"/>
      <c r="W811" s="330"/>
      <c r="X811" s="330"/>
      <c r="Y811" s="330"/>
      <c r="Z811" s="110" t="str">
        <f>IF(H811&gt;0, rate1(1,$L$52,$L$51,$L$54,U811,$L$53,$L$50,Y811),"")</f>
        <v/>
      </c>
      <c r="AA811" s="338" t="str">
        <f t="shared" si="472"/>
        <v/>
      </c>
      <c r="AB811" s="338" t="str">
        <f t="shared" si="473"/>
        <v/>
      </c>
      <c r="AC811" s="330" t="str">
        <f t="shared" si="474"/>
        <v/>
      </c>
      <c r="AD811" s="330" t="str">
        <f t="shared" si="475"/>
        <v/>
      </c>
      <c r="AE811" s="330" t="str">
        <f t="shared" si="476"/>
        <v/>
      </c>
      <c r="AF811" s="330" t="str">
        <f t="shared" si="477"/>
        <v/>
      </c>
      <c r="AG811" s="330" t="str">
        <f t="shared" si="478"/>
        <v/>
      </c>
      <c r="AH811" s="330" t="str">
        <f t="shared" si="479"/>
        <v/>
      </c>
      <c r="AI811" s="330" t="str">
        <f t="shared" si="480"/>
        <v/>
      </c>
      <c r="AJ811" s="330" t="str">
        <f t="shared" si="481"/>
        <v/>
      </c>
      <c r="AK811" s="339" t="str">
        <f t="shared" si="482"/>
        <v/>
      </c>
      <c r="AL811" s="44" t="str">
        <f t="shared" si="483"/>
        <v/>
      </c>
    </row>
    <row r="812" spans="2:38" ht="15" x14ac:dyDescent="0.15">
      <c r="B812" s="330" t="str">
        <f t="shared" si="461"/>
        <v/>
      </c>
      <c r="C812" s="330" t="str">
        <f t="shared" si="462"/>
        <v/>
      </c>
      <c r="D812" s="330" t="str">
        <f t="shared" si="463"/>
        <v/>
      </c>
      <c r="E812" s="330" t="str">
        <f t="shared" si="460"/>
        <v xml:space="preserve"> </v>
      </c>
      <c r="F812" s="330" t="str">
        <f t="shared" si="464"/>
        <v/>
      </c>
      <c r="G812" s="330" t="str">
        <f t="shared" si="465"/>
        <v/>
      </c>
      <c r="H812" s="315"/>
      <c r="I812" s="330" t="str">
        <f t="shared" si="466"/>
        <v/>
      </c>
      <c r="J812" s="330">
        <f t="shared" si="459"/>
        <v>80</v>
      </c>
      <c r="K812" s="337" t="str">
        <f t="shared" si="467"/>
        <v/>
      </c>
      <c r="L812" s="325" t="str">
        <f t="shared" si="468"/>
        <v/>
      </c>
      <c r="M812" s="325" t="str">
        <f t="shared" si="469"/>
        <v/>
      </c>
      <c r="N812" s="330" t="str">
        <f t="shared" si="470"/>
        <v/>
      </c>
      <c r="O812" s="330" t="str">
        <f t="shared" si="471"/>
        <v/>
      </c>
      <c r="P812" s="334"/>
      <c r="Q812" s="330"/>
      <c r="R812" s="279" t="str">
        <f>IF(H812&gt;0, rate1(1,$L$52,$L$51,$L$54,L812,$L$53,$L$50,P812),"")</f>
        <v/>
      </c>
      <c r="S812" s="325"/>
      <c r="T812" s="325"/>
      <c r="U812" s="330"/>
      <c r="V812" s="338"/>
      <c r="W812" s="330"/>
      <c r="X812" s="330"/>
      <c r="Y812" s="330"/>
      <c r="Z812" s="110" t="str">
        <f>IF(H812&gt;0, rate1(1,$L$52,$L$51,$L$54,U812,$L$53,$L$50,Y812),"")</f>
        <v/>
      </c>
      <c r="AA812" s="338" t="str">
        <f t="shared" si="472"/>
        <v/>
      </c>
      <c r="AB812" s="338" t="str">
        <f t="shared" si="473"/>
        <v/>
      </c>
      <c r="AC812" s="330" t="str">
        <f t="shared" si="474"/>
        <v/>
      </c>
      <c r="AD812" s="330" t="str">
        <f t="shared" si="475"/>
        <v/>
      </c>
      <c r="AE812" s="330" t="str">
        <f t="shared" si="476"/>
        <v/>
      </c>
      <c r="AF812" s="330" t="str">
        <f t="shared" si="477"/>
        <v/>
      </c>
      <c r="AG812" s="330" t="str">
        <f t="shared" si="478"/>
        <v/>
      </c>
      <c r="AH812" s="330" t="str">
        <f t="shared" si="479"/>
        <v/>
      </c>
      <c r="AI812" s="330" t="str">
        <f t="shared" si="480"/>
        <v/>
      </c>
      <c r="AJ812" s="330" t="str">
        <f t="shared" si="481"/>
        <v/>
      </c>
      <c r="AK812" s="339" t="str">
        <f t="shared" si="482"/>
        <v/>
      </c>
      <c r="AL812" s="44" t="str">
        <f t="shared" si="483"/>
        <v/>
      </c>
    </row>
    <row r="813" spans="2:38" ht="15" x14ac:dyDescent="0.15">
      <c r="B813" s="330" t="str">
        <f t="shared" si="461"/>
        <v/>
      </c>
      <c r="C813" s="330" t="str">
        <f t="shared" si="462"/>
        <v/>
      </c>
      <c r="D813" s="330" t="str">
        <f t="shared" si="463"/>
        <v/>
      </c>
      <c r="E813" s="330" t="str">
        <f t="shared" si="460"/>
        <v xml:space="preserve"> </v>
      </c>
      <c r="F813" s="330" t="str">
        <f t="shared" si="464"/>
        <v/>
      </c>
      <c r="G813" s="330" t="str">
        <f t="shared" si="465"/>
        <v/>
      </c>
      <c r="H813" s="315"/>
      <c r="I813" s="330" t="str">
        <f t="shared" si="466"/>
        <v/>
      </c>
      <c r="J813" s="330">
        <f t="shared" si="459"/>
        <v>80</v>
      </c>
      <c r="K813" s="337" t="str">
        <f t="shared" si="467"/>
        <v/>
      </c>
      <c r="L813" s="325" t="str">
        <f t="shared" si="468"/>
        <v/>
      </c>
      <c r="M813" s="325" t="str">
        <f t="shared" si="469"/>
        <v/>
      </c>
      <c r="N813" s="330" t="str">
        <f t="shared" si="470"/>
        <v/>
      </c>
      <c r="O813" s="330" t="str">
        <f t="shared" si="471"/>
        <v/>
      </c>
      <c r="P813" s="334"/>
      <c r="Q813" s="330"/>
      <c r="R813" s="279" t="str">
        <f>IF(H813&gt;0, rate1(1,$L$52,$L$51,$L$54,L813,$L$53,$L$50,P813),"")</f>
        <v/>
      </c>
      <c r="S813" s="325"/>
      <c r="T813" s="325"/>
      <c r="U813" s="330"/>
      <c r="V813" s="338"/>
      <c r="W813" s="330"/>
      <c r="X813" s="330"/>
      <c r="Y813" s="330"/>
      <c r="Z813" s="110" t="str">
        <f>IF(H813&gt;0, rate1(1,$L$52,$L$51,$L$54,U813,$L$53,$L$50,Y813),"")</f>
        <v/>
      </c>
      <c r="AA813" s="338" t="str">
        <f t="shared" si="472"/>
        <v/>
      </c>
      <c r="AB813" s="338" t="str">
        <f t="shared" si="473"/>
        <v/>
      </c>
      <c r="AC813" s="330" t="str">
        <f t="shared" si="474"/>
        <v/>
      </c>
      <c r="AD813" s="330" t="str">
        <f t="shared" si="475"/>
        <v/>
      </c>
      <c r="AE813" s="330" t="str">
        <f t="shared" si="476"/>
        <v/>
      </c>
      <c r="AF813" s="330" t="str">
        <f t="shared" si="477"/>
        <v/>
      </c>
      <c r="AG813" s="330" t="str">
        <f t="shared" si="478"/>
        <v/>
      </c>
      <c r="AH813" s="330" t="str">
        <f t="shared" si="479"/>
        <v/>
      </c>
      <c r="AI813" s="330" t="str">
        <f t="shared" si="480"/>
        <v/>
      </c>
      <c r="AJ813" s="330" t="str">
        <f t="shared" si="481"/>
        <v/>
      </c>
      <c r="AK813" s="339" t="str">
        <f t="shared" si="482"/>
        <v/>
      </c>
      <c r="AL813" s="44" t="str">
        <f t="shared" si="483"/>
        <v/>
      </c>
    </row>
    <row r="814" spans="2:38" ht="15" x14ac:dyDescent="0.15">
      <c r="B814" s="330" t="str">
        <f t="shared" si="461"/>
        <v/>
      </c>
      <c r="C814" s="330" t="str">
        <f t="shared" si="462"/>
        <v/>
      </c>
      <c r="D814" s="330" t="str">
        <f t="shared" si="463"/>
        <v/>
      </c>
      <c r="E814" s="330" t="str">
        <f t="shared" si="460"/>
        <v xml:space="preserve"> </v>
      </c>
      <c r="F814" s="330" t="str">
        <f t="shared" si="464"/>
        <v/>
      </c>
      <c r="G814" s="330" t="str">
        <f t="shared" si="465"/>
        <v/>
      </c>
      <c r="H814" s="315"/>
      <c r="I814" s="330" t="str">
        <f t="shared" si="466"/>
        <v/>
      </c>
      <c r="J814" s="330">
        <f t="shared" si="459"/>
        <v>80</v>
      </c>
      <c r="K814" s="337" t="str">
        <f t="shared" si="467"/>
        <v/>
      </c>
      <c r="L814" s="325" t="str">
        <f t="shared" si="468"/>
        <v/>
      </c>
      <c r="M814" s="325" t="str">
        <f t="shared" si="469"/>
        <v/>
      </c>
      <c r="N814" s="330" t="str">
        <f t="shared" si="470"/>
        <v/>
      </c>
      <c r="O814" s="330" t="str">
        <f t="shared" si="471"/>
        <v/>
      </c>
      <c r="P814" s="334"/>
      <c r="Q814" s="330"/>
      <c r="R814" s="279" t="str">
        <f>IF(H814&gt;0, rate1(1,$L$52,$L$51,$L$54,L814,$L$53,$L$50,P814),"")</f>
        <v/>
      </c>
      <c r="S814" s="325"/>
      <c r="T814" s="325"/>
      <c r="U814" s="330"/>
      <c r="V814" s="338"/>
      <c r="W814" s="330"/>
      <c r="X814" s="330"/>
      <c r="Y814" s="330"/>
      <c r="Z814" s="110" t="str">
        <f>IF(H814&gt;0, rate1(1,$L$52,$L$51,$L$54,U814,$L$53,$L$50,Y814),"")</f>
        <v/>
      </c>
      <c r="AA814" s="338" t="str">
        <f t="shared" si="472"/>
        <v/>
      </c>
      <c r="AB814" s="338" t="str">
        <f t="shared" si="473"/>
        <v/>
      </c>
      <c r="AC814" s="330" t="str">
        <f t="shared" si="474"/>
        <v/>
      </c>
      <c r="AD814" s="330" t="str">
        <f t="shared" si="475"/>
        <v/>
      </c>
      <c r="AE814" s="330" t="str">
        <f t="shared" si="476"/>
        <v/>
      </c>
      <c r="AF814" s="330" t="str">
        <f t="shared" si="477"/>
        <v/>
      </c>
      <c r="AG814" s="330" t="str">
        <f t="shared" si="478"/>
        <v/>
      </c>
      <c r="AH814" s="330" t="str">
        <f t="shared" si="479"/>
        <v/>
      </c>
      <c r="AI814" s="330" t="str">
        <f t="shared" si="480"/>
        <v/>
      </c>
      <c r="AJ814" s="330" t="str">
        <f t="shared" si="481"/>
        <v/>
      </c>
      <c r="AK814" s="339" t="str">
        <f t="shared" si="482"/>
        <v/>
      </c>
      <c r="AL814" s="44" t="str">
        <f t="shared" si="483"/>
        <v/>
      </c>
    </row>
    <row r="815" spans="2:38" ht="15" x14ac:dyDescent="0.15">
      <c r="B815" s="330" t="str">
        <f t="shared" si="461"/>
        <v/>
      </c>
      <c r="C815" s="330" t="str">
        <f t="shared" si="462"/>
        <v/>
      </c>
      <c r="D815" s="330" t="str">
        <f t="shared" si="463"/>
        <v/>
      </c>
      <c r="E815" s="330" t="str">
        <f t="shared" si="460"/>
        <v xml:space="preserve"> </v>
      </c>
      <c r="F815" s="330" t="str">
        <f t="shared" si="464"/>
        <v/>
      </c>
      <c r="G815" s="330" t="str">
        <f t="shared" si="465"/>
        <v/>
      </c>
      <c r="H815" s="315"/>
      <c r="I815" s="330" t="str">
        <f t="shared" si="466"/>
        <v/>
      </c>
      <c r="J815" s="330">
        <f t="shared" si="459"/>
        <v>80</v>
      </c>
      <c r="K815" s="337" t="str">
        <f t="shared" si="467"/>
        <v/>
      </c>
      <c r="L815" s="325" t="str">
        <f t="shared" si="468"/>
        <v/>
      </c>
      <c r="M815" s="325" t="str">
        <f t="shared" si="469"/>
        <v/>
      </c>
      <c r="N815" s="330" t="str">
        <f t="shared" si="470"/>
        <v/>
      </c>
      <c r="O815" s="330" t="str">
        <f t="shared" si="471"/>
        <v/>
      </c>
      <c r="P815" s="334"/>
      <c r="Q815" s="330"/>
      <c r="R815" s="279" t="str">
        <f>IF(H815&gt;0, rate1(1,$L$52,$L$51,$L$54,L815,$L$53,$L$50,P815),"")</f>
        <v/>
      </c>
      <c r="S815" s="325"/>
      <c r="T815" s="325"/>
      <c r="U815" s="330"/>
      <c r="V815" s="338"/>
      <c r="W815" s="330"/>
      <c r="X815" s="330"/>
      <c r="Y815" s="330"/>
      <c r="Z815" s="110" t="str">
        <f>IF(H815&gt;0, rate1(1,$L$52,$L$51,$L$54,U815,$L$53,$L$50,Y815),"")</f>
        <v/>
      </c>
      <c r="AA815" s="338" t="str">
        <f t="shared" si="472"/>
        <v/>
      </c>
      <c r="AB815" s="338" t="str">
        <f t="shared" si="473"/>
        <v/>
      </c>
      <c r="AC815" s="330" t="str">
        <f t="shared" si="474"/>
        <v/>
      </c>
      <c r="AD815" s="330" t="str">
        <f t="shared" si="475"/>
        <v/>
      </c>
      <c r="AE815" s="330" t="str">
        <f t="shared" si="476"/>
        <v/>
      </c>
      <c r="AF815" s="330" t="str">
        <f t="shared" si="477"/>
        <v/>
      </c>
      <c r="AG815" s="330" t="str">
        <f t="shared" si="478"/>
        <v/>
      </c>
      <c r="AH815" s="330" t="str">
        <f t="shared" si="479"/>
        <v/>
      </c>
      <c r="AI815" s="330" t="str">
        <f t="shared" si="480"/>
        <v/>
      </c>
      <c r="AJ815" s="330" t="str">
        <f t="shared" si="481"/>
        <v/>
      </c>
      <c r="AK815" s="339" t="str">
        <f t="shared" si="482"/>
        <v/>
      </c>
      <c r="AL815" s="44" t="str">
        <f t="shared" si="483"/>
        <v/>
      </c>
    </row>
    <row r="816" spans="2:38" ht="15" x14ac:dyDescent="0.15">
      <c r="B816" s="330" t="str">
        <f t="shared" si="461"/>
        <v/>
      </c>
      <c r="C816" s="330" t="str">
        <f t="shared" si="462"/>
        <v/>
      </c>
      <c r="D816" s="330" t="str">
        <f t="shared" si="463"/>
        <v/>
      </c>
      <c r="E816" s="330" t="str">
        <f t="shared" si="460"/>
        <v xml:space="preserve"> </v>
      </c>
      <c r="F816" s="330" t="str">
        <f t="shared" si="464"/>
        <v/>
      </c>
      <c r="G816" s="330" t="str">
        <f t="shared" si="465"/>
        <v/>
      </c>
      <c r="H816" s="315"/>
      <c r="I816" s="330" t="str">
        <f t="shared" si="466"/>
        <v/>
      </c>
      <c r="J816" s="330">
        <f t="shared" si="459"/>
        <v>80</v>
      </c>
      <c r="K816" s="337" t="str">
        <f t="shared" si="467"/>
        <v/>
      </c>
      <c r="L816" s="325" t="str">
        <f t="shared" si="468"/>
        <v/>
      </c>
      <c r="M816" s="325" t="str">
        <f t="shared" si="469"/>
        <v/>
      </c>
      <c r="N816" s="330" t="str">
        <f t="shared" si="470"/>
        <v/>
      </c>
      <c r="O816" s="330" t="str">
        <f t="shared" si="471"/>
        <v/>
      </c>
      <c r="P816" s="334"/>
      <c r="Q816" s="330"/>
      <c r="R816" s="279" t="str">
        <f>IF(H816&gt;0, rate1(1,$L$52,$L$51,$L$54,L816,$L$53,$L$50,P816),"")</f>
        <v/>
      </c>
      <c r="S816" s="325"/>
      <c r="T816" s="325"/>
      <c r="U816" s="330"/>
      <c r="V816" s="338"/>
      <c r="W816" s="330"/>
      <c r="X816" s="330"/>
      <c r="Y816" s="330"/>
      <c r="Z816" s="110" t="str">
        <f>IF(H816&gt;0, rate1(1,$L$52,$L$51,$L$54,U816,$L$53,$L$50,Y816),"")</f>
        <v/>
      </c>
      <c r="AA816" s="338" t="str">
        <f t="shared" si="472"/>
        <v/>
      </c>
      <c r="AB816" s="338" t="str">
        <f t="shared" si="473"/>
        <v/>
      </c>
      <c r="AC816" s="330" t="str">
        <f t="shared" si="474"/>
        <v/>
      </c>
      <c r="AD816" s="330" t="str">
        <f t="shared" si="475"/>
        <v/>
      </c>
      <c r="AE816" s="330" t="str">
        <f t="shared" si="476"/>
        <v/>
      </c>
      <c r="AF816" s="330" t="str">
        <f t="shared" si="477"/>
        <v/>
      </c>
      <c r="AG816" s="330" t="str">
        <f t="shared" si="478"/>
        <v/>
      </c>
      <c r="AH816" s="330" t="str">
        <f t="shared" si="479"/>
        <v/>
      </c>
      <c r="AI816" s="330" t="str">
        <f t="shared" si="480"/>
        <v/>
      </c>
      <c r="AJ816" s="330" t="str">
        <f t="shared" si="481"/>
        <v/>
      </c>
      <c r="AK816" s="339" t="str">
        <f t="shared" si="482"/>
        <v/>
      </c>
      <c r="AL816" s="44" t="str">
        <f t="shared" si="483"/>
        <v/>
      </c>
    </row>
    <row r="817" spans="2:38" ht="15" x14ac:dyDescent="0.15">
      <c r="B817" s="330" t="str">
        <f t="shared" si="461"/>
        <v/>
      </c>
      <c r="C817" s="330" t="str">
        <f t="shared" si="462"/>
        <v/>
      </c>
      <c r="D817" s="330" t="str">
        <f t="shared" si="463"/>
        <v/>
      </c>
      <c r="E817" s="330" t="str">
        <f t="shared" si="460"/>
        <v xml:space="preserve"> </v>
      </c>
      <c r="F817" s="330" t="str">
        <f t="shared" si="464"/>
        <v/>
      </c>
      <c r="G817" s="330" t="str">
        <f t="shared" si="465"/>
        <v/>
      </c>
      <c r="H817" s="315"/>
      <c r="I817" s="330" t="str">
        <f t="shared" si="466"/>
        <v/>
      </c>
      <c r="J817" s="330">
        <f t="shared" si="459"/>
        <v>80</v>
      </c>
      <c r="K817" s="337" t="str">
        <f t="shared" si="467"/>
        <v/>
      </c>
      <c r="L817" s="325" t="str">
        <f t="shared" si="468"/>
        <v/>
      </c>
      <c r="M817" s="325" t="str">
        <f t="shared" si="469"/>
        <v/>
      </c>
      <c r="N817" s="330" t="str">
        <f t="shared" si="470"/>
        <v/>
      </c>
      <c r="O817" s="330" t="str">
        <f t="shared" si="471"/>
        <v/>
      </c>
      <c r="P817" s="334"/>
      <c r="Q817" s="330"/>
      <c r="R817" s="279" t="str">
        <f>IF(H817&gt;0, rate1(1,$L$52,$L$51,$L$54,L817,$L$53,$L$50,P817),"")</f>
        <v/>
      </c>
      <c r="S817" s="325"/>
      <c r="T817" s="325"/>
      <c r="U817" s="330"/>
      <c r="V817" s="338"/>
      <c r="W817" s="330"/>
      <c r="X817" s="330"/>
      <c r="Y817" s="330"/>
      <c r="Z817" s="110" t="str">
        <f>IF(H817&gt;0, rate1(1,$L$52,$L$51,$L$54,U817,$L$53,$L$50,Y817),"")</f>
        <v/>
      </c>
      <c r="AA817" s="338" t="str">
        <f t="shared" si="472"/>
        <v/>
      </c>
      <c r="AB817" s="338" t="str">
        <f t="shared" si="473"/>
        <v/>
      </c>
      <c r="AC817" s="330" t="str">
        <f t="shared" si="474"/>
        <v/>
      </c>
      <c r="AD817" s="330" t="str">
        <f t="shared" si="475"/>
        <v/>
      </c>
      <c r="AE817" s="330" t="str">
        <f t="shared" si="476"/>
        <v/>
      </c>
      <c r="AF817" s="330" t="str">
        <f t="shared" si="477"/>
        <v/>
      </c>
      <c r="AG817" s="330" t="str">
        <f t="shared" si="478"/>
        <v/>
      </c>
      <c r="AH817" s="330" t="str">
        <f t="shared" si="479"/>
        <v/>
      </c>
      <c r="AI817" s="330" t="str">
        <f t="shared" si="480"/>
        <v/>
      </c>
      <c r="AJ817" s="330" t="str">
        <f t="shared" si="481"/>
        <v/>
      </c>
      <c r="AK817" s="339" t="str">
        <f t="shared" si="482"/>
        <v/>
      </c>
      <c r="AL817" s="44" t="str">
        <f t="shared" si="483"/>
        <v/>
      </c>
    </row>
    <row r="818" spans="2:38" ht="15" x14ac:dyDescent="0.15">
      <c r="B818" s="330" t="str">
        <f t="shared" si="461"/>
        <v/>
      </c>
      <c r="C818" s="330" t="str">
        <f t="shared" si="462"/>
        <v/>
      </c>
      <c r="D818" s="330" t="str">
        <f t="shared" si="463"/>
        <v/>
      </c>
      <c r="E818" s="330" t="str">
        <f t="shared" si="460"/>
        <v xml:space="preserve"> </v>
      </c>
      <c r="F818" s="330" t="str">
        <f t="shared" si="464"/>
        <v/>
      </c>
      <c r="G818" s="330" t="str">
        <f t="shared" si="465"/>
        <v/>
      </c>
      <c r="H818" s="315"/>
      <c r="I818" s="330" t="str">
        <f t="shared" si="466"/>
        <v/>
      </c>
      <c r="J818" s="330">
        <f t="shared" si="459"/>
        <v>80</v>
      </c>
      <c r="K818" s="337" t="str">
        <f t="shared" si="467"/>
        <v/>
      </c>
      <c r="L818" s="325" t="str">
        <f t="shared" si="468"/>
        <v/>
      </c>
      <c r="M818" s="325" t="str">
        <f t="shared" si="469"/>
        <v/>
      </c>
      <c r="N818" s="330" t="str">
        <f t="shared" si="470"/>
        <v/>
      </c>
      <c r="O818" s="330" t="str">
        <f t="shared" si="471"/>
        <v/>
      </c>
      <c r="P818" s="334"/>
      <c r="Q818" s="330"/>
      <c r="R818" s="279" t="str">
        <f>IF(H818&gt;0, rate1(1,$L$52,$L$51,$L$54,L818,$L$53,$L$50,P818),"")</f>
        <v/>
      </c>
      <c r="S818" s="325"/>
      <c r="T818" s="325"/>
      <c r="U818" s="330"/>
      <c r="V818" s="338"/>
      <c r="W818" s="330"/>
      <c r="X818" s="330"/>
      <c r="Y818" s="330"/>
      <c r="Z818" s="110" t="str">
        <f>IF(H818&gt;0, rate1(1,$L$52,$L$51,$L$54,U818,$L$53,$L$50,Y818),"")</f>
        <v/>
      </c>
      <c r="AA818" s="338" t="str">
        <f t="shared" si="472"/>
        <v/>
      </c>
      <c r="AB818" s="338" t="str">
        <f t="shared" si="473"/>
        <v/>
      </c>
      <c r="AC818" s="330" t="str">
        <f t="shared" si="474"/>
        <v/>
      </c>
      <c r="AD818" s="330" t="str">
        <f t="shared" si="475"/>
        <v/>
      </c>
      <c r="AE818" s="330" t="str">
        <f t="shared" si="476"/>
        <v/>
      </c>
      <c r="AF818" s="330" t="str">
        <f t="shared" si="477"/>
        <v/>
      </c>
      <c r="AG818" s="330" t="str">
        <f t="shared" si="478"/>
        <v/>
      </c>
      <c r="AH818" s="330" t="str">
        <f t="shared" si="479"/>
        <v/>
      </c>
      <c r="AI818" s="330" t="str">
        <f t="shared" si="480"/>
        <v/>
      </c>
      <c r="AJ818" s="330" t="str">
        <f t="shared" si="481"/>
        <v/>
      </c>
      <c r="AK818" s="339" t="str">
        <f t="shared" si="482"/>
        <v/>
      </c>
      <c r="AL818" s="44" t="str">
        <f t="shared" si="483"/>
        <v/>
      </c>
    </row>
    <row r="819" spans="2:38" ht="15" x14ac:dyDescent="0.15">
      <c r="B819" s="330" t="str">
        <f t="shared" si="461"/>
        <v/>
      </c>
      <c r="C819" s="330" t="str">
        <f t="shared" si="462"/>
        <v/>
      </c>
      <c r="D819" s="330" t="str">
        <f t="shared" si="463"/>
        <v/>
      </c>
      <c r="E819" s="330" t="str">
        <f t="shared" si="460"/>
        <v xml:space="preserve"> </v>
      </c>
      <c r="F819" s="330" t="str">
        <f t="shared" si="464"/>
        <v/>
      </c>
      <c r="G819" s="330" t="str">
        <f t="shared" si="465"/>
        <v/>
      </c>
      <c r="H819" s="315"/>
      <c r="I819" s="330" t="str">
        <f t="shared" si="466"/>
        <v/>
      </c>
      <c r="J819" s="330">
        <f t="shared" si="459"/>
        <v>80</v>
      </c>
      <c r="K819" s="337" t="str">
        <f t="shared" si="467"/>
        <v/>
      </c>
      <c r="L819" s="325" t="str">
        <f t="shared" si="468"/>
        <v/>
      </c>
      <c r="M819" s="325" t="str">
        <f t="shared" si="469"/>
        <v/>
      </c>
      <c r="N819" s="330" t="str">
        <f t="shared" si="470"/>
        <v/>
      </c>
      <c r="O819" s="330" t="str">
        <f t="shared" si="471"/>
        <v/>
      </c>
      <c r="P819" s="334"/>
      <c r="Q819" s="330"/>
      <c r="R819" s="279" t="str">
        <f>IF(H819&gt;0, rate1(1,$L$52,$L$51,$L$54,L819,$L$53,$L$50,P819),"")</f>
        <v/>
      </c>
      <c r="S819" s="325"/>
      <c r="T819" s="325"/>
      <c r="U819" s="330"/>
      <c r="V819" s="338"/>
      <c r="W819" s="330"/>
      <c r="X819" s="330"/>
      <c r="Y819" s="330"/>
      <c r="Z819" s="110" t="str">
        <f>IF(H819&gt;0, rate1(1,$L$52,$L$51,$L$54,U819,$L$53,$L$50,Y819),"")</f>
        <v/>
      </c>
      <c r="AA819" s="338" t="str">
        <f t="shared" si="472"/>
        <v/>
      </c>
      <c r="AB819" s="338" t="str">
        <f t="shared" si="473"/>
        <v/>
      </c>
      <c r="AC819" s="330" t="str">
        <f t="shared" si="474"/>
        <v/>
      </c>
      <c r="AD819" s="330" t="str">
        <f t="shared" si="475"/>
        <v/>
      </c>
      <c r="AE819" s="330" t="str">
        <f t="shared" si="476"/>
        <v/>
      </c>
      <c r="AF819" s="330" t="str">
        <f t="shared" si="477"/>
        <v/>
      </c>
      <c r="AG819" s="330" t="str">
        <f t="shared" si="478"/>
        <v/>
      </c>
      <c r="AH819" s="330" t="str">
        <f t="shared" si="479"/>
        <v/>
      </c>
      <c r="AI819" s="330" t="str">
        <f t="shared" si="480"/>
        <v/>
      </c>
      <c r="AJ819" s="330" t="str">
        <f t="shared" si="481"/>
        <v/>
      </c>
      <c r="AK819" s="339" t="str">
        <f t="shared" si="482"/>
        <v/>
      </c>
      <c r="AL819" s="44" t="str">
        <f t="shared" si="483"/>
        <v/>
      </c>
    </row>
    <row r="820" spans="2:38" ht="15" x14ac:dyDescent="0.15">
      <c r="B820" s="330" t="str">
        <f t="shared" si="461"/>
        <v/>
      </c>
      <c r="C820" s="330" t="str">
        <f t="shared" si="462"/>
        <v/>
      </c>
      <c r="D820" s="330" t="str">
        <f t="shared" si="463"/>
        <v/>
      </c>
      <c r="E820" s="330" t="str">
        <f t="shared" si="460"/>
        <v xml:space="preserve"> </v>
      </c>
      <c r="F820" s="330" t="str">
        <f t="shared" si="464"/>
        <v/>
      </c>
      <c r="G820" s="330" t="str">
        <f t="shared" si="465"/>
        <v/>
      </c>
      <c r="H820" s="315"/>
      <c r="I820" s="330" t="str">
        <f t="shared" si="466"/>
        <v/>
      </c>
      <c r="J820" s="330">
        <f t="shared" si="459"/>
        <v>80</v>
      </c>
      <c r="K820" s="337" t="str">
        <f t="shared" si="467"/>
        <v/>
      </c>
      <c r="L820" s="325" t="str">
        <f t="shared" si="468"/>
        <v/>
      </c>
      <c r="M820" s="325" t="str">
        <f t="shared" si="469"/>
        <v/>
      </c>
      <c r="N820" s="330" t="str">
        <f t="shared" si="470"/>
        <v/>
      </c>
      <c r="O820" s="330" t="str">
        <f t="shared" si="471"/>
        <v/>
      </c>
      <c r="P820" s="334"/>
      <c r="Q820" s="330"/>
      <c r="R820" s="279" t="str">
        <f>IF(H820&gt;0, rate1(1,$L$52,$L$51,$L$54,L820,$L$53,$L$50,P820),"")</f>
        <v/>
      </c>
      <c r="S820" s="325"/>
      <c r="T820" s="325"/>
      <c r="U820" s="330"/>
      <c r="V820" s="338"/>
      <c r="W820" s="330"/>
      <c r="X820" s="330"/>
      <c r="Y820" s="330"/>
      <c r="Z820" s="110" t="str">
        <f>IF(H820&gt;0, rate1(1,$L$52,$L$51,$L$54,U820,$L$53,$L$50,Y820),"")</f>
        <v/>
      </c>
      <c r="AA820" s="338" t="str">
        <f t="shared" si="472"/>
        <v/>
      </c>
      <c r="AB820" s="338" t="str">
        <f t="shared" si="473"/>
        <v/>
      </c>
      <c r="AC820" s="330" t="str">
        <f t="shared" si="474"/>
        <v/>
      </c>
      <c r="AD820" s="330" t="str">
        <f t="shared" si="475"/>
        <v/>
      </c>
      <c r="AE820" s="330" t="str">
        <f t="shared" si="476"/>
        <v/>
      </c>
      <c r="AF820" s="330" t="str">
        <f t="shared" si="477"/>
        <v/>
      </c>
      <c r="AG820" s="330" t="str">
        <f t="shared" si="478"/>
        <v/>
      </c>
      <c r="AH820" s="330" t="str">
        <f t="shared" si="479"/>
        <v/>
      </c>
      <c r="AI820" s="330" t="str">
        <f t="shared" si="480"/>
        <v/>
      </c>
      <c r="AJ820" s="330" t="str">
        <f t="shared" si="481"/>
        <v/>
      </c>
      <c r="AK820" s="339" t="str">
        <f t="shared" si="482"/>
        <v/>
      </c>
      <c r="AL820" s="44" t="str">
        <f t="shared" si="483"/>
        <v/>
      </c>
    </row>
    <row r="821" spans="2:38" ht="15" x14ac:dyDescent="0.15">
      <c r="B821" s="330" t="str">
        <f t="shared" si="461"/>
        <v/>
      </c>
      <c r="C821" s="330" t="str">
        <f t="shared" si="462"/>
        <v/>
      </c>
      <c r="D821" s="330" t="str">
        <f t="shared" si="463"/>
        <v/>
      </c>
      <c r="E821" s="330" t="str">
        <f t="shared" si="460"/>
        <v xml:space="preserve"> </v>
      </c>
      <c r="F821" s="330" t="str">
        <f t="shared" si="464"/>
        <v/>
      </c>
      <c r="G821" s="330" t="str">
        <f t="shared" si="465"/>
        <v/>
      </c>
      <c r="H821" s="315"/>
      <c r="I821" s="330" t="str">
        <f t="shared" si="466"/>
        <v/>
      </c>
      <c r="J821" s="330">
        <f t="shared" si="459"/>
        <v>80</v>
      </c>
      <c r="K821" s="337" t="str">
        <f t="shared" si="467"/>
        <v/>
      </c>
      <c r="L821" s="325" t="str">
        <f t="shared" si="468"/>
        <v/>
      </c>
      <c r="M821" s="325" t="str">
        <f t="shared" si="469"/>
        <v/>
      </c>
      <c r="N821" s="330" t="str">
        <f t="shared" si="470"/>
        <v/>
      </c>
      <c r="O821" s="330" t="str">
        <f t="shared" si="471"/>
        <v/>
      </c>
      <c r="P821" s="334"/>
      <c r="Q821" s="330"/>
      <c r="R821" s="279" t="str">
        <f>IF(H821&gt;0, rate1(1,$L$52,$L$51,$L$54,L821,$L$53,$L$50,P821),"")</f>
        <v/>
      </c>
      <c r="S821" s="325"/>
      <c r="T821" s="325"/>
      <c r="U821" s="330"/>
      <c r="V821" s="338"/>
      <c r="W821" s="330"/>
      <c r="X821" s="330"/>
      <c r="Y821" s="330"/>
      <c r="Z821" s="110" t="str">
        <f>IF(H821&gt;0, rate1(1,$L$52,$L$51,$L$54,U821,$L$53,$L$50,Y821),"")</f>
        <v/>
      </c>
      <c r="AA821" s="338" t="str">
        <f t="shared" si="472"/>
        <v/>
      </c>
      <c r="AB821" s="338" t="str">
        <f t="shared" si="473"/>
        <v/>
      </c>
      <c r="AC821" s="330" t="str">
        <f t="shared" si="474"/>
        <v/>
      </c>
      <c r="AD821" s="330" t="str">
        <f t="shared" si="475"/>
        <v/>
      </c>
      <c r="AE821" s="330" t="str">
        <f t="shared" si="476"/>
        <v/>
      </c>
      <c r="AF821" s="330" t="str">
        <f t="shared" si="477"/>
        <v/>
      </c>
      <c r="AG821" s="330" t="str">
        <f t="shared" si="478"/>
        <v/>
      </c>
      <c r="AH821" s="330" t="str">
        <f t="shared" si="479"/>
        <v/>
      </c>
      <c r="AI821" s="330" t="str">
        <f t="shared" si="480"/>
        <v/>
      </c>
      <c r="AJ821" s="330" t="str">
        <f t="shared" si="481"/>
        <v/>
      </c>
      <c r="AK821" s="339" t="str">
        <f t="shared" si="482"/>
        <v/>
      </c>
      <c r="AL821" s="44" t="str">
        <f t="shared" si="483"/>
        <v/>
      </c>
    </row>
    <row r="822" spans="2:38" ht="15" x14ac:dyDescent="0.15">
      <c r="B822" s="330" t="str">
        <f t="shared" si="461"/>
        <v/>
      </c>
      <c r="C822" s="330" t="str">
        <f t="shared" si="462"/>
        <v/>
      </c>
      <c r="D822" s="330" t="str">
        <f t="shared" si="463"/>
        <v/>
      </c>
      <c r="E822" s="330" t="str">
        <f t="shared" si="460"/>
        <v xml:space="preserve"> </v>
      </c>
      <c r="F822" s="330" t="str">
        <f t="shared" si="464"/>
        <v/>
      </c>
      <c r="G822" s="330" t="str">
        <f t="shared" si="465"/>
        <v/>
      </c>
      <c r="H822" s="315"/>
      <c r="I822" s="330" t="str">
        <f t="shared" si="466"/>
        <v/>
      </c>
      <c r="J822" s="330">
        <f t="shared" si="459"/>
        <v>80</v>
      </c>
      <c r="K822" s="337" t="str">
        <f t="shared" si="467"/>
        <v/>
      </c>
      <c r="L822" s="325" t="str">
        <f t="shared" si="468"/>
        <v/>
      </c>
      <c r="M822" s="325" t="str">
        <f t="shared" si="469"/>
        <v/>
      </c>
      <c r="N822" s="330" t="str">
        <f t="shared" si="470"/>
        <v/>
      </c>
      <c r="O822" s="330" t="str">
        <f t="shared" si="471"/>
        <v/>
      </c>
      <c r="P822" s="334"/>
      <c r="Q822" s="330"/>
      <c r="R822" s="279" t="str">
        <f>IF(H822&gt;0, rate1(1,$L$52,$L$51,$L$54,L822,$L$53,$L$50,P822),"")</f>
        <v/>
      </c>
      <c r="S822" s="325"/>
      <c r="T822" s="325"/>
      <c r="U822" s="330"/>
      <c r="V822" s="338"/>
      <c r="W822" s="330"/>
      <c r="X822" s="330"/>
      <c r="Y822" s="330"/>
      <c r="Z822" s="110" t="str">
        <f>IF(H822&gt;0, rate1(1,$L$52,$L$51,$L$54,U822,$L$53,$L$50,Y822),"")</f>
        <v/>
      </c>
      <c r="AA822" s="338" t="str">
        <f t="shared" si="472"/>
        <v/>
      </c>
      <c r="AB822" s="338" t="str">
        <f t="shared" si="473"/>
        <v/>
      </c>
      <c r="AC822" s="330" t="str">
        <f t="shared" si="474"/>
        <v/>
      </c>
      <c r="AD822" s="330" t="str">
        <f t="shared" si="475"/>
        <v/>
      </c>
      <c r="AE822" s="330" t="str">
        <f t="shared" si="476"/>
        <v/>
      </c>
      <c r="AF822" s="330" t="str">
        <f t="shared" si="477"/>
        <v/>
      </c>
      <c r="AG822" s="330" t="str">
        <f t="shared" si="478"/>
        <v/>
      </c>
      <c r="AH822" s="330" t="str">
        <f t="shared" si="479"/>
        <v/>
      </c>
      <c r="AI822" s="330" t="str">
        <f t="shared" si="480"/>
        <v/>
      </c>
      <c r="AJ822" s="330" t="str">
        <f t="shared" si="481"/>
        <v/>
      </c>
      <c r="AK822" s="339" t="str">
        <f t="shared" si="482"/>
        <v/>
      </c>
      <c r="AL822" s="44" t="str">
        <f t="shared" si="483"/>
        <v/>
      </c>
    </row>
    <row r="823" spans="2:38" ht="15" x14ac:dyDescent="0.15">
      <c r="B823" s="330" t="str">
        <f t="shared" si="461"/>
        <v/>
      </c>
      <c r="C823" s="330" t="str">
        <f t="shared" si="462"/>
        <v/>
      </c>
      <c r="D823" s="330" t="str">
        <f t="shared" si="463"/>
        <v/>
      </c>
      <c r="E823" s="330" t="str">
        <f t="shared" si="460"/>
        <v xml:space="preserve"> </v>
      </c>
      <c r="F823" s="330" t="str">
        <f t="shared" si="464"/>
        <v/>
      </c>
      <c r="G823" s="330" t="str">
        <f t="shared" si="465"/>
        <v/>
      </c>
      <c r="H823" s="315"/>
      <c r="I823" s="330" t="str">
        <f t="shared" si="466"/>
        <v/>
      </c>
      <c r="J823" s="330">
        <f t="shared" si="459"/>
        <v>80</v>
      </c>
      <c r="K823" s="337" t="str">
        <f t="shared" si="467"/>
        <v/>
      </c>
      <c r="L823" s="325" t="str">
        <f t="shared" si="468"/>
        <v/>
      </c>
      <c r="M823" s="325" t="str">
        <f t="shared" si="469"/>
        <v/>
      </c>
      <c r="N823" s="330" t="str">
        <f t="shared" si="470"/>
        <v/>
      </c>
      <c r="O823" s="330" t="str">
        <f t="shared" si="471"/>
        <v/>
      </c>
      <c r="P823" s="334"/>
      <c r="Q823" s="330"/>
      <c r="R823" s="279" t="str">
        <f>IF(H823&gt;0, rate1(1,$L$52,$L$51,$L$54,L823,$L$53,$L$50,P823),"")</f>
        <v/>
      </c>
      <c r="S823" s="325"/>
      <c r="T823" s="325"/>
      <c r="U823" s="330"/>
      <c r="V823" s="338"/>
      <c r="W823" s="330"/>
      <c r="X823" s="330"/>
      <c r="Y823" s="330"/>
      <c r="Z823" s="110" t="str">
        <f>IF(H823&gt;0, rate1(1,$L$52,$L$51,$L$54,U823,$L$53,$L$50,Y823),"")</f>
        <v/>
      </c>
      <c r="AA823" s="338" t="str">
        <f t="shared" si="472"/>
        <v/>
      </c>
      <c r="AB823" s="338" t="str">
        <f t="shared" si="473"/>
        <v/>
      </c>
      <c r="AC823" s="330" t="str">
        <f t="shared" si="474"/>
        <v/>
      </c>
      <c r="AD823" s="330" t="str">
        <f t="shared" si="475"/>
        <v/>
      </c>
      <c r="AE823" s="330" t="str">
        <f t="shared" si="476"/>
        <v/>
      </c>
      <c r="AF823" s="330" t="str">
        <f t="shared" si="477"/>
        <v/>
      </c>
      <c r="AG823" s="330" t="str">
        <f t="shared" si="478"/>
        <v/>
      </c>
      <c r="AH823" s="330" t="str">
        <f t="shared" si="479"/>
        <v/>
      </c>
      <c r="AI823" s="330" t="str">
        <f t="shared" si="480"/>
        <v/>
      </c>
      <c r="AJ823" s="330" t="str">
        <f t="shared" si="481"/>
        <v/>
      </c>
      <c r="AK823" s="339" t="str">
        <f t="shared" si="482"/>
        <v/>
      </c>
      <c r="AL823" s="44" t="str">
        <f t="shared" si="483"/>
        <v/>
      </c>
    </row>
    <row r="824" spans="2:38" ht="15" x14ac:dyDescent="0.15">
      <c r="B824" s="330" t="str">
        <f t="shared" si="461"/>
        <v/>
      </c>
      <c r="C824" s="330" t="str">
        <f t="shared" si="462"/>
        <v/>
      </c>
      <c r="D824" s="330" t="str">
        <f t="shared" si="463"/>
        <v/>
      </c>
      <c r="E824" s="330" t="str">
        <f t="shared" si="460"/>
        <v xml:space="preserve"> </v>
      </c>
      <c r="F824" s="330" t="str">
        <f t="shared" si="464"/>
        <v/>
      </c>
      <c r="G824" s="330" t="str">
        <f t="shared" si="465"/>
        <v/>
      </c>
      <c r="H824" s="315"/>
      <c r="I824" s="330" t="str">
        <f t="shared" si="466"/>
        <v/>
      </c>
      <c r="J824" s="330">
        <f t="shared" si="459"/>
        <v>80</v>
      </c>
      <c r="K824" s="337" t="str">
        <f t="shared" si="467"/>
        <v/>
      </c>
      <c r="L824" s="325" t="str">
        <f t="shared" si="468"/>
        <v/>
      </c>
      <c r="M824" s="325" t="str">
        <f t="shared" si="469"/>
        <v/>
      </c>
      <c r="N824" s="330" t="str">
        <f t="shared" si="470"/>
        <v/>
      </c>
      <c r="O824" s="330" t="str">
        <f t="shared" si="471"/>
        <v/>
      </c>
      <c r="P824" s="334"/>
      <c r="Q824" s="330"/>
      <c r="R824" s="279" t="str">
        <f>IF(H824&gt;0, rate1(1,$L$52,$L$51,$L$54,L824,$L$53,$L$50,P824),"")</f>
        <v/>
      </c>
      <c r="S824" s="325"/>
      <c r="T824" s="325"/>
      <c r="U824" s="330"/>
      <c r="V824" s="338"/>
      <c r="W824" s="330"/>
      <c r="X824" s="330"/>
      <c r="Y824" s="330"/>
      <c r="Z824" s="110" t="str">
        <f>IF(H824&gt;0, rate1(1,$L$52,$L$51,$L$54,U824,$L$53,$L$50,Y824),"")</f>
        <v/>
      </c>
      <c r="AA824" s="338" t="str">
        <f t="shared" si="472"/>
        <v/>
      </c>
      <c r="AB824" s="338" t="str">
        <f t="shared" si="473"/>
        <v/>
      </c>
      <c r="AC824" s="330" t="str">
        <f t="shared" si="474"/>
        <v/>
      </c>
      <c r="AD824" s="330" t="str">
        <f t="shared" si="475"/>
        <v/>
      </c>
      <c r="AE824" s="330" t="str">
        <f t="shared" si="476"/>
        <v/>
      </c>
      <c r="AF824" s="330" t="str">
        <f t="shared" si="477"/>
        <v/>
      </c>
      <c r="AG824" s="330" t="str">
        <f t="shared" si="478"/>
        <v/>
      </c>
      <c r="AH824" s="330" t="str">
        <f t="shared" si="479"/>
        <v/>
      </c>
      <c r="AI824" s="330" t="str">
        <f t="shared" si="480"/>
        <v/>
      </c>
      <c r="AJ824" s="330" t="str">
        <f t="shared" si="481"/>
        <v/>
      </c>
      <c r="AK824" s="339" t="str">
        <f t="shared" si="482"/>
        <v/>
      </c>
      <c r="AL824" s="44" t="str">
        <f t="shared" si="483"/>
        <v/>
      </c>
    </row>
    <row r="825" spans="2:38" ht="15" x14ac:dyDescent="0.15">
      <c r="B825" s="330" t="str">
        <f t="shared" si="461"/>
        <v/>
      </c>
      <c r="C825" s="330" t="str">
        <f t="shared" si="462"/>
        <v/>
      </c>
      <c r="D825" s="330" t="str">
        <f t="shared" si="463"/>
        <v/>
      </c>
      <c r="E825" s="330" t="str">
        <f t="shared" si="460"/>
        <v xml:space="preserve"> </v>
      </c>
      <c r="F825" s="330" t="str">
        <f t="shared" si="464"/>
        <v/>
      </c>
      <c r="G825" s="330" t="str">
        <f t="shared" si="465"/>
        <v/>
      </c>
      <c r="H825" s="315"/>
      <c r="I825" s="330" t="str">
        <f t="shared" si="466"/>
        <v/>
      </c>
      <c r="J825" s="330">
        <f t="shared" si="459"/>
        <v>80</v>
      </c>
      <c r="K825" s="337" t="str">
        <f t="shared" si="467"/>
        <v/>
      </c>
      <c r="L825" s="325" t="str">
        <f t="shared" si="468"/>
        <v/>
      </c>
      <c r="M825" s="325" t="str">
        <f t="shared" si="469"/>
        <v/>
      </c>
      <c r="N825" s="330" t="str">
        <f t="shared" si="470"/>
        <v/>
      </c>
      <c r="O825" s="330" t="str">
        <f t="shared" si="471"/>
        <v/>
      </c>
      <c r="P825" s="334"/>
      <c r="Q825" s="330"/>
      <c r="R825" s="279" t="str">
        <f>IF(H825&gt;0, rate1(1,$L$52,$L$51,$L$54,L825,$L$53,$L$50,P825),"")</f>
        <v/>
      </c>
      <c r="S825" s="325"/>
      <c r="T825" s="325"/>
      <c r="U825" s="330"/>
      <c r="V825" s="338"/>
      <c r="W825" s="330"/>
      <c r="X825" s="330"/>
      <c r="Y825" s="330"/>
      <c r="Z825" s="110" t="str">
        <f>IF(H825&gt;0, rate1(1,$L$52,$L$51,$L$54,U825,$L$53,$L$50,Y825),"")</f>
        <v/>
      </c>
      <c r="AA825" s="338" t="str">
        <f t="shared" si="472"/>
        <v/>
      </c>
      <c r="AB825" s="338" t="str">
        <f t="shared" si="473"/>
        <v/>
      </c>
      <c r="AC825" s="330" t="str">
        <f t="shared" si="474"/>
        <v/>
      </c>
      <c r="AD825" s="330" t="str">
        <f t="shared" si="475"/>
        <v/>
      </c>
      <c r="AE825" s="330" t="str">
        <f t="shared" si="476"/>
        <v/>
      </c>
      <c r="AF825" s="330" t="str">
        <f t="shared" si="477"/>
        <v/>
      </c>
      <c r="AG825" s="330" t="str">
        <f t="shared" si="478"/>
        <v/>
      </c>
      <c r="AH825" s="330" t="str">
        <f t="shared" si="479"/>
        <v/>
      </c>
      <c r="AI825" s="330" t="str">
        <f t="shared" si="480"/>
        <v/>
      </c>
      <c r="AJ825" s="330" t="str">
        <f t="shared" si="481"/>
        <v/>
      </c>
      <c r="AK825" s="339" t="str">
        <f t="shared" si="482"/>
        <v/>
      </c>
      <c r="AL825" s="44" t="str">
        <f t="shared" si="483"/>
        <v/>
      </c>
    </row>
    <row r="826" spans="2:38" ht="15" x14ac:dyDescent="0.15">
      <c r="B826" s="330" t="str">
        <f t="shared" si="461"/>
        <v/>
      </c>
      <c r="C826" s="330" t="str">
        <f t="shared" si="462"/>
        <v/>
      </c>
      <c r="D826" s="330" t="str">
        <f t="shared" si="463"/>
        <v/>
      </c>
      <c r="E826" s="330" t="str">
        <f t="shared" si="460"/>
        <v xml:space="preserve"> </v>
      </c>
      <c r="F826" s="330" t="str">
        <f t="shared" si="464"/>
        <v/>
      </c>
      <c r="G826" s="330" t="str">
        <f t="shared" si="465"/>
        <v/>
      </c>
      <c r="H826" s="315"/>
      <c r="I826" s="330" t="str">
        <f t="shared" si="466"/>
        <v/>
      </c>
      <c r="J826" s="330">
        <f t="shared" si="459"/>
        <v>80</v>
      </c>
      <c r="K826" s="337" t="str">
        <f t="shared" si="467"/>
        <v/>
      </c>
      <c r="L826" s="325" t="str">
        <f t="shared" si="468"/>
        <v/>
      </c>
      <c r="M826" s="325" t="str">
        <f t="shared" si="469"/>
        <v/>
      </c>
      <c r="N826" s="330" t="str">
        <f t="shared" si="470"/>
        <v/>
      </c>
      <c r="O826" s="330" t="str">
        <f t="shared" si="471"/>
        <v/>
      </c>
      <c r="P826" s="334"/>
      <c r="Q826" s="330"/>
      <c r="R826" s="279" t="str">
        <f>IF(H826&gt;0, rate1(1,$L$52,$L$51,$L$54,L826,$L$53,$L$50,P826),"")</f>
        <v/>
      </c>
      <c r="S826" s="325"/>
      <c r="T826" s="325"/>
      <c r="U826" s="330"/>
      <c r="V826" s="338"/>
      <c r="W826" s="330"/>
      <c r="X826" s="330"/>
      <c r="Y826" s="330"/>
      <c r="Z826" s="110" t="str">
        <f>IF(H826&gt;0, rate1(1,$L$52,$L$51,$L$54,U826,$L$53,$L$50,Y826),"")</f>
        <v/>
      </c>
      <c r="AA826" s="338" t="str">
        <f t="shared" si="472"/>
        <v/>
      </c>
      <c r="AB826" s="338" t="str">
        <f t="shared" si="473"/>
        <v/>
      </c>
      <c r="AC826" s="330" t="str">
        <f t="shared" si="474"/>
        <v/>
      </c>
      <c r="AD826" s="330" t="str">
        <f t="shared" si="475"/>
        <v/>
      </c>
      <c r="AE826" s="330" t="str">
        <f t="shared" si="476"/>
        <v/>
      </c>
      <c r="AF826" s="330" t="str">
        <f t="shared" si="477"/>
        <v/>
      </c>
      <c r="AG826" s="330" t="str">
        <f t="shared" si="478"/>
        <v/>
      </c>
      <c r="AH826" s="330" t="str">
        <f t="shared" si="479"/>
        <v/>
      </c>
      <c r="AI826" s="330" t="str">
        <f t="shared" si="480"/>
        <v/>
      </c>
      <c r="AJ826" s="330" t="str">
        <f t="shared" si="481"/>
        <v/>
      </c>
      <c r="AK826" s="339" t="str">
        <f t="shared" si="482"/>
        <v/>
      </c>
      <c r="AL826" s="44" t="str">
        <f t="shared" si="483"/>
        <v/>
      </c>
    </row>
    <row r="827" spans="2:38" ht="15" x14ac:dyDescent="0.15">
      <c r="B827" s="330" t="str">
        <f t="shared" si="461"/>
        <v/>
      </c>
      <c r="C827" s="330" t="str">
        <f t="shared" si="462"/>
        <v/>
      </c>
      <c r="D827" s="330" t="str">
        <f t="shared" si="463"/>
        <v/>
      </c>
      <c r="E827" s="330" t="str">
        <f t="shared" si="460"/>
        <v xml:space="preserve"> </v>
      </c>
      <c r="F827" s="330" t="str">
        <f t="shared" si="464"/>
        <v/>
      </c>
      <c r="G827" s="330" t="str">
        <f t="shared" si="465"/>
        <v/>
      </c>
      <c r="H827" s="315"/>
      <c r="I827" s="330" t="str">
        <f t="shared" si="466"/>
        <v/>
      </c>
      <c r="J827" s="330">
        <f t="shared" si="459"/>
        <v>80</v>
      </c>
      <c r="K827" s="337" t="str">
        <f t="shared" si="467"/>
        <v/>
      </c>
      <c r="L827" s="325" t="str">
        <f t="shared" si="468"/>
        <v/>
      </c>
      <c r="M827" s="325" t="str">
        <f t="shared" si="469"/>
        <v/>
      </c>
      <c r="N827" s="330" t="str">
        <f t="shared" si="470"/>
        <v/>
      </c>
      <c r="O827" s="330" t="str">
        <f t="shared" si="471"/>
        <v/>
      </c>
      <c r="P827" s="334"/>
      <c r="Q827" s="330"/>
      <c r="R827" s="279" t="str">
        <f>IF(H827&gt;0, rate1(1,$L$52,$L$51,$L$54,L827,$L$53,$L$50,P827),"")</f>
        <v/>
      </c>
      <c r="S827" s="325"/>
      <c r="T827" s="325"/>
      <c r="U827" s="330"/>
      <c r="V827" s="338"/>
      <c r="W827" s="330"/>
      <c r="X827" s="330"/>
      <c r="Y827" s="330"/>
      <c r="Z827" s="110" t="str">
        <f>IF(H827&gt;0, rate1(1,$L$52,$L$51,$L$54,U827,$L$53,$L$50,Y827),"")</f>
        <v/>
      </c>
      <c r="AA827" s="338" t="str">
        <f t="shared" si="472"/>
        <v/>
      </c>
      <c r="AB827" s="338" t="str">
        <f t="shared" si="473"/>
        <v/>
      </c>
      <c r="AC827" s="330" t="str">
        <f t="shared" si="474"/>
        <v/>
      </c>
      <c r="AD827" s="330" t="str">
        <f t="shared" si="475"/>
        <v/>
      </c>
      <c r="AE827" s="330" t="str">
        <f t="shared" si="476"/>
        <v/>
      </c>
      <c r="AF827" s="330" t="str">
        <f t="shared" si="477"/>
        <v/>
      </c>
      <c r="AG827" s="330" t="str">
        <f t="shared" si="478"/>
        <v/>
      </c>
      <c r="AH827" s="330" t="str">
        <f t="shared" si="479"/>
        <v/>
      </c>
      <c r="AI827" s="330" t="str">
        <f t="shared" si="480"/>
        <v/>
      </c>
      <c r="AJ827" s="330" t="str">
        <f t="shared" si="481"/>
        <v/>
      </c>
      <c r="AK827" s="339" t="str">
        <f t="shared" si="482"/>
        <v/>
      </c>
      <c r="AL827" s="44" t="str">
        <f t="shared" si="483"/>
        <v/>
      </c>
    </row>
    <row r="828" spans="2:38" ht="15" x14ac:dyDescent="0.15">
      <c r="B828" s="330" t="str">
        <f t="shared" si="461"/>
        <v/>
      </c>
      <c r="C828" s="330" t="str">
        <f t="shared" si="462"/>
        <v/>
      </c>
      <c r="D828" s="330" t="str">
        <f t="shared" si="463"/>
        <v/>
      </c>
      <c r="E828" s="330" t="str">
        <f t="shared" si="460"/>
        <v xml:space="preserve"> </v>
      </c>
      <c r="F828" s="330" t="str">
        <f t="shared" si="464"/>
        <v/>
      </c>
      <c r="G828" s="330" t="str">
        <f t="shared" si="465"/>
        <v/>
      </c>
      <c r="H828" s="315"/>
      <c r="I828" s="330" t="str">
        <f t="shared" si="466"/>
        <v/>
      </c>
      <c r="J828" s="330">
        <f t="shared" si="459"/>
        <v>80</v>
      </c>
      <c r="K828" s="337" t="str">
        <f t="shared" si="467"/>
        <v/>
      </c>
      <c r="L828" s="325" t="str">
        <f t="shared" si="468"/>
        <v/>
      </c>
      <c r="M828" s="325" t="str">
        <f t="shared" si="469"/>
        <v/>
      </c>
      <c r="N828" s="330" t="str">
        <f t="shared" si="470"/>
        <v/>
      </c>
      <c r="O828" s="330" t="str">
        <f t="shared" si="471"/>
        <v/>
      </c>
      <c r="P828" s="334"/>
      <c r="Q828" s="330"/>
      <c r="R828" s="279" t="str">
        <f>IF(H828&gt;0, rate1(1,$L$52,$L$51,$L$54,L828,$L$53,$L$50,P828),"")</f>
        <v/>
      </c>
      <c r="S828" s="325"/>
      <c r="T828" s="325"/>
      <c r="U828" s="330"/>
      <c r="V828" s="338"/>
      <c r="W828" s="330"/>
      <c r="X828" s="330"/>
      <c r="Y828" s="330"/>
      <c r="Z828" s="110" t="str">
        <f>IF(H828&gt;0, rate1(1,$L$52,$L$51,$L$54,U828,$L$53,$L$50,Y828),"")</f>
        <v/>
      </c>
      <c r="AA828" s="338" t="str">
        <f t="shared" si="472"/>
        <v/>
      </c>
      <c r="AB828" s="338" t="str">
        <f t="shared" si="473"/>
        <v/>
      </c>
      <c r="AC828" s="330" t="str">
        <f t="shared" si="474"/>
        <v/>
      </c>
      <c r="AD828" s="330" t="str">
        <f t="shared" si="475"/>
        <v/>
      </c>
      <c r="AE828" s="330" t="str">
        <f t="shared" si="476"/>
        <v/>
      </c>
      <c r="AF828" s="330" t="str">
        <f t="shared" si="477"/>
        <v/>
      </c>
      <c r="AG828" s="330" t="str">
        <f t="shared" si="478"/>
        <v/>
      </c>
      <c r="AH828" s="330" t="str">
        <f t="shared" si="479"/>
        <v/>
      </c>
      <c r="AI828" s="330" t="str">
        <f t="shared" si="480"/>
        <v/>
      </c>
      <c r="AJ828" s="330" t="str">
        <f t="shared" si="481"/>
        <v/>
      </c>
      <c r="AK828" s="339" t="str">
        <f t="shared" si="482"/>
        <v/>
      </c>
      <c r="AL828" s="44" t="str">
        <f t="shared" si="483"/>
        <v/>
      </c>
    </row>
    <row r="829" spans="2:38" ht="15" x14ac:dyDescent="0.15">
      <c r="B829" s="330" t="str">
        <f t="shared" si="461"/>
        <v/>
      </c>
      <c r="C829" s="330" t="str">
        <f t="shared" si="462"/>
        <v/>
      </c>
      <c r="D829" s="330" t="str">
        <f t="shared" si="463"/>
        <v/>
      </c>
      <c r="E829" s="330" t="str">
        <f t="shared" si="460"/>
        <v xml:space="preserve"> </v>
      </c>
      <c r="F829" s="330" t="str">
        <f t="shared" si="464"/>
        <v/>
      </c>
      <c r="G829" s="330" t="str">
        <f t="shared" si="465"/>
        <v/>
      </c>
      <c r="H829" s="315"/>
      <c r="I829" s="330" t="str">
        <f t="shared" si="466"/>
        <v/>
      </c>
      <c r="J829" s="330">
        <f t="shared" si="459"/>
        <v>80</v>
      </c>
      <c r="K829" s="337" t="str">
        <f t="shared" si="467"/>
        <v/>
      </c>
      <c r="L829" s="325" t="str">
        <f t="shared" si="468"/>
        <v/>
      </c>
      <c r="M829" s="325" t="str">
        <f t="shared" si="469"/>
        <v/>
      </c>
      <c r="N829" s="330" t="str">
        <f t="shared" si="470"/>
        <v/>
      </c>
      <c r="O829" s="330" t="str">
        <f t="shared" si="471"/>
        <v/>
      </c>
      <c r="P829" s="334"/>
      <c r="Q829" s="330"/>
      <c r="R829" s="279" t="str">
        <f>IF(H829&gt;0, rate1(1,$L$52,$L$51,$L$54,L829,$L$53,$L$50,P829),"")</f>
        <v/>
      </c>
      <c r="S829" s="325"/>
      <c r="T829" s="325"/>
      <c r="U829" s="330"/>
      <c r="V829" s="338"/>
      <c r="W829" s="330"/>
      <c r="X829" s="330"/>
      <c r="Y829" s="330"/>
      <c r="Z829" s="110" t="str">
        <f>IF(H829&gt;0, rate1(1,$L$52,$L$51,$L$54,U829,$L$53,$L$50,Y829),"")</f>
        <v/>
      </c>
      <c r="AA829" s="338" t="str">
        <f t="shared" si="472"/>
        <v/>
      </c>
      <c r="AB829" s="338" t="str">
        <f t="shared" si="473"/>
        <v/>
      </c>
      <c r="AC829" s="330" t="str">
        <f t="shared" si="474"/>
        <v/>
      </c>
      <c r="AD829" s="330" t="str">
        <f t="shared" si="475"/>
        <v/>
      </c>
      <c r="AE829" s="330" t="str">
        <f t="shared" si="476"/>
        <v/>
      </c>
      <c r="AF829" s="330" t="str">
        <f t="shared" si="477"/>
        <v/>
      </c>
      <c r="AG829" s="330" t="str">
        <f t="shared" si="478"/>
        <v/>
      </c>
      <c r="AH829" s="330" t="str">
        <f t="shared" si="479"/>
        <v/>
      </c>
      <c r="AI829" s="330" t="str">
        <f t="shared" si="480"/>
        <v/>
      </c>
      <c r="AJ829" s="330" t="str">
        <f t="shared" si="481"/>
        <v/>
      </c>
      <c r="AK829" s="339" t="str">
        <f t="shared" si="482"/>
        <v/>
      </c>
      <c r="AL829" s="44" t="str">
        <f t="shared" si="483"/>
        <v/>
      </c>
    </row>
    <row r="830" spans="2:38" ht="15" x14ac:dyDescent="0.15">
      <c r="B830" s="330" t="str">
        <f t="shared" si="461"/>
        <v/>
      </c>
      <c r="C830" s="330" t="str">
        <f t="shared" si="462"/>
        <v/>
      </c>
      <c r="D830" s="330" t="str">
        <f t="shared" si="463"/>
        <v/>
      </c>
      <c r="E830" s="330" t="str">
        <f t="shared" si="460"/>
        <v xml:space="preserve"> </v>
      </c>
      <c r="F830" s="330" t="str">
        <f t="shared" si="464"/>
        <v/>
      </c>
      <c r="G830" s="330" t="str">
        <f t="shared" si="465"/>
        <v/>
      </c>
      <c r="H830" s="315"/>
      <c r="I830" s="330" t="str">
        <f t="shared" si="466"/>
        <v/>
      </c>
      <c r="J830" s="330">
        <f t="shared" ref="J830:J893" si="484">$B$7</f>
        <v>80</v>
      </c>
      <c r="K830" s="337" t="str">
        <f t="shared" si="467"/>
        <v/>
      </c>
      <c r="L830" s="325" t="str">
        <f t="shared" si="468"/>
        <v/>
      </c>
      <c r="M830" s="325" t="str">
        <f t="shared" si="469"/>
        <v/>
      </c>
      <c r="N830" s="330" t="str">
        <f t="shared" si="470"/>
        <v/>
      </c>
      <c r="O830" s="330" t="str">
        <f t="shared" si="471"/>
        <v/>
      </c>
      <c r="P830" s="334"/>
      <c r="Q830" s="330"/>
      <c r="R830" s="279" t="str">
        <f>IF(H830&gt;0, rate1(1,$L$52,$L$51,$L$54,L830,$L$53,$L$50,P830),"")</f>
        <v/>
      </c>
      <c r="S830" s="325"/>
      <c r="T830" s="325"/>
      <c r="U830" s="330"/>
      <c r="V830" s="338"/>
      <c r="W830" s="330"/>
      <c r="X830" s="330"/>
      <c r="Y830" s="330"/>
      <c r="Z830" s="110" t="str">
        <f>IF(H830&gt;0, rate1(1,$L$52,$L$51,$L$54,U830,$L$53,$L$50,Y830),"")</f>
        <v/>
      </c>
      <c r="AA830" s="338" t="str">
        <f t="shared" si="472"/>
        <v/>
      </c>
      <c r="AB830" s="338" t="str">
        <f t="shared" si="473"/>
        <v/>
      </c>
      <c r="AC830" s="330" t="str">
        <f t="shared" si="474"/>
        <v/>
      </c>
      <c r="AD830" s="330" t="str">
        <f t="shared" si="475"/>
        <v/>
      </c>
      <c r="AE830" s="330" t="str">
        <f t="shared" si="476"/>
        <v/>
      </c>
      <c r="AF830" s="330" t="str">
        <f t="shared" si="477"/>
        <v/>
      </c>
      <c r="AG830" s="330" t="str">
        <f t="shared" si="478"/>
        <v/>
      </c>
      <c r="AH830" s="330" t="str">
        <f t="shared" si="479"/>
        <v/>
      </c>
      <c r="AI830" s="330" t="str">
        <f t="shared" si="480"/>
        <v/>
      </c>
      <c r="AJ830" s="330" t="str">
        <f t="shared" si="481"/>
        <v/>
      </c>
      <c r="AK830" s="339" t="str">
        <f t="shared" si="482"/>
        <v/>
      </c>
      <c r="AL830" s="44" t="str">
        <f t="shared" si="483"/>
        <v/>
      </c>
    </row>
    <row r="831" spans="2:38" ht="15" x14ac:dyDescent="0.15">
      <c r="B831" s="330" t="str">
        <f t="shared" si="461"/>
        <v/>
      </c>
      <c r="C831" s="330" t="str">
        <f t="shared" si="462"/>
        <v/>
      </c>
      <c r="D831" s="330" t="str">
        <f t="shared" si="463"/>
        <v/>
      </c>
      <c r="E831" s="330" t="str">
        <f t="shared" ref="E831:E894" si="485">IF(H831&gt;0,IF(AND(C831&lt;$B$6,C831&gt;$K$12),bb2wang($B$6,$K$12,C831,$H$8,$H$9,I831,$H$10,$H$11,$K$10,$K$11,$H$13),E830)," ")</f>
        <v xml:space="preserve"> </v>
      </c>
      <c r="F831" s="330" t="str">
        <f t="shared" si="464"/>
        <v/>
      </c>
      <c r="G831" s="330" t="str">
        <f t="shared" si="465"/>
        <v/>
      </c>
      <c r="H831" s="315"/>
      <c r="I831" s="330" t="str">
        <f t="shared" si="466"/>
        <v/>
      </c>
      <c r="J831" s="330">
        <f t="shared" si="484"/>
        <v>80</v>
      </c>
      <c r="K831" s="337" t="str">
        <f t="shared" si="467"/>
        <v/>
      </c>
      <c r="L831" s="325" t="str">
        <f t="shared" si="468"/>
        <v/>
      </c>
      <c r="M831" s="325" t="str">
        <f t="shared" si="469"/>
        <v/>
      </c>
      <c r="N831" s="330" t="str">
        <f t="shared" si="470"/>
        <v/>
      </c>
      <c r="O831" s="330" t="str">
        <f t="shared" si="471"/>
        <v/>
      </c>
      <c r="P831" s="334"/>
      <c r="Q831" s="330"/>
      <c r="R831" s="279" t="str">
        <f>IF(H831&gt;0, rate1(1,$L$52,$L$51,$L$54,L831,$L$53,$L$50,P831),"")</f>
        <v/>
      </c>
      <c r="S831" s="325"/>
      <c r="T831" s="325"/>
      <c r="U831" s="330"/>
      <c r="V831" s="338"/>
      <c r="W831" s="330"/>
      <c r="X831" s="330"/>
      <c r="Y831" s="330"/>
      <c r="Z831" s="110" t="str">
        <f>IF(H831&gt;0, rate1(1,$L$52,$L$51,$L$54,U831,$L$53,$L$50,Y831),"")</f>
        <v/>
      </c>
      <c r="AA831" s="338" t="str">
        <f t="shared" si="472"/>
        <v/>
      </c>
      <c r="AB831" s="338" t="str">
        <f t="shared" si="473"/>
        <v/>
      </c>
      <c r="AC831" s="330" t="str">
        <f t="shared" si="474"/>
        <v/>
      </c>
      <c r="AD831" s="330" t="str">
        <f t="shared" si="475"/>
        <v/>
      </c>
      <c r="AE831" s="330" t="str">
        <f t="shared" si="476"/>
        <v/>
      </c>
      <c r="AF831" s="330" t="str">
        <f t="shared" si="477"/>
        <v/>
      </c>
      <c r="AG831" s="330" t="str">
        <f t="shared" si="478"/>
        <v/>
      </c>
      <c r="AH831" s="330" t="str">
        <f t="shared" si="479"/>
        <v/>
      </c>
      <c r="AI831" s="330" t="str">
        <f t="shared" si="480"/>
        <v/>
      </c>
      <c r="AJ831" s="330" t="str">
        <f t="shared" si="481"/>
        <v/>
      </c>
      <c r="AK831" s="339" t="str">
        <f t="shared" si="482"/>
        <v/>
      </c>
      <c r="AL831" s="44" t="str">
        <f t="shared" si="483"/>
        <v/>
      </c>
    </row>
    <row r="832" spans="2:38" ht="15" x14ac:dyDescent="0.15">
      <c r="B832" s="330" t="str">
        <f t="shared" ref="B832:B895" si="486">IF(H832&gt;0, AF831,"")</f>
        <v/>
      </c>
      <c r="C832" s="330" t="str">
        <f t="shared" ref="C832:C895" si="487">IF(H832&gt;0, AG831,"")</f>
        <v/>
      </c>
      <c r="D832" s="330" t="str">
        <f t="shared" ref="D832:D895" si="488">IF(H832&gt;0, AH831,"")</f>
        <v/>
      </c>
      <c r="E832" s="330" t="str">
        <f t="shared" si="485"/>
        <v xml:space="preserve"> </v>
      </c>
      <c r="F832" s="330" t="str">
        <f t="shared" ref="F832:F895" si="489">IF(H832&gt;0, (E832+E831)/2,"")</f>
        <v/>
      </c>
      <c r="G832" s="330" t="str">
        <f t="shared" ref="G832:G895" si="490">IF(H832&gt;0, F832*$S$53*$C$55*(B832-C832+N832)^1.5,"")</f>
        <v/>
      </c>
      <c r="H832" s="315"/>
      <c r="I832" s="330" t="str">
        <f t="shared" ref="I832:I895" si="491">IF(H832&gt;0, (B832-C832)*B$19,"")</f>
        <v/>
      </c>
      <c r="J832" s="330">
        <f t="shared" si="484"/>
        <v>80</v>
      </c>
      <c r="K832" s="337" t="str">
        <f t="shared" ref="K832:K895" si="492">IF(H832&gt;0, IF((1-S831-0.015)&gt;0,1,-1),"")</f>
        <v/>
      </c>
      <c r="L832" s="325" t="str">
        <f t="shared" ref="L832:L895" si="493">IF(H832&gt;0, D832+K832*H832,"")</f>
        <v/>
      </c>
      <c r="M832" s="325" t="str">
        <f t="shared" ref="M832:M895" si="494">IF(H832&gt;0, (D832+L832)/2,"")</f>
        <v/>
      </c>
      <c r="N832" s="330" t="str">
        <f t="shared" ref="N832:N895" si="495">IF(H832&gt;0, 2*($P$53*M832/$S$52/$S$51)^2-(B832-C832)*2,"")</f>
        <v/>
      </c>
      <c r="O832" s="330" t="str">
        <f t="shared" ref="O832:O895" si="496">IF(H832&gt;0, wh(B832,$F$51,$F$52,$F$53),"")</f>
        <v/>
      </c>
      <c r="P832" s="334"/>
      <c r="Q832" s="330"/>
      <c r="R832" s="279" t="str">
        <f>IF(H832&gt;0, rate1(1,$L$52,$L$51,$L$54,L832,$L$53,$L$50,P832),"")</f>
        <v/>
      </c>
      <c r="S832" s="325"/>
      <c r="T832" s="325"/>
      <c r="U832" s="330"/>
      <c r="V832" s="338"/>
      <c r="W832" s="330"/>
      <c r="X832" s="330"/>
      <c r="Y832" s="330"/>
      <c r="Z832" s="110" t="str">
        <f>IF(H832&gt;0, rate1(1,$L$52,$L$51,$L$54,U832,$L$53,$L$50,Y832),"")</f>
        <v/>
      </c>
      <c r="AA832" s="338" t="str">
        <f t="shared" ref="AA832:AA895" si="497">IF(H832&gt;0, X832/O832/Z832,"")</f>
        <v/>
      </c>
      <c r="AB832" s="338" t="str">
        <f t="shared" ref="AB832:AB895" si="498">IF(H832&gt;0, W832/(1-AA832),"")</f>
        <v/>
      </c>
      <c r="AC832" s="330" t="str">
        <f t="shared" ref="AC832:AC895" si="499">IF(H832&gt;0, delta_z(N832,S832,H832,AE831,AB832),"")</f>
        <v/>
      </c>
      <c r="AD832" s="330" t="str">
        <f t="shared" ref="AD832:AD895" si="500">IF(H832&gt;0, H832/AC832*K832,"")</f>
        <v/>
      </c>
      <c r="AE832" s="330" t="str">
        <f t="shared" ref="AE832:AE895" si="501">IF(H832&gt;0, (AD832-AD831)/(AC832+AC831)*2,"")</f>
        <v/>
      </c>
      <c r="AF832" s="330" t="str">
        <f t="shared" ref="AF832:AF895" si="502">IF(H832&gt;0, B832-(AC832-N832),"")</f>
        <v/>
      </c>
      <c r="AG832" s="330" t="str">
        <f t="shared" ref="AG832:AG895" si="503">IF(H832&gt;0, C832-AC832,"")</f>
        <v/>
      </c>
      <c r="AH832" s="330" t="str">
        <f t="shared" ref="AH832:AH895" si="504">IF(H832&gt;0, $S$54*$S$53*$C$55*SQRT(AF832-AG832),"")</f>
        <v/>
      </c>
      <c r="AI832" s="330" t="str">
        <f t="shared" ref="AI832:AI895" si="505">IF(H832&gt;0, AC832/R832*1000000,"")</f>
        <v/>
      </c>
      <c r="AJ832" s="330" t="str">
        <f t="shared" ref="AJ832:AJ895" si="506">IF(H832&gt;0, AJ831+AI832/3600,"")</f>
        <v/>
      </c>
      <c r="AK832" s="339" t="str">
        <f t="shared" ref="AK832:AK895" si="507">IF(H832&gt;0, AK831+AI831*G831/1000000,"")</f>
        <v/>
      </c>
      <c r="AL832" s="44" t="str">
        <f t="shared" ref="AL832:AL895" si="508">IF(H832&gt;0, AL831+AI831*J831/1000000,"")</f>
        <v/>
      </c>
    </row>
    <row r="833" spans="2:38" ht="15" x14ac:dyDescent="0.15">
      <c r="B833" s="330" t="str">
        <f t="shared" si="486"/>
        <v/>
      </c>
      <c r="C833" s="330" t="str">
        <f t="shared" si="487"/>
        <v/>
      </c>
      <c r="D833" s="330" t="str">
        <f t="shared" si="488"/>
        <v/>
      </c>
      <c r="E833" s="330" t="str">
        <f t="shared" si="485"/>
        <v xml:space="preserve"> </v>
      </c>
      <c r="F833" s="330" t="str">
        <f t="shared" si="489"/>
        <v/>
      </c>
      <c r="G833" s="330" t="str">
        <f t="shared" si="490"/>
        <v/>
      </c>
      <c r="H833" s="315"/>
      <c r="I833" s="330" t="str">
        <f t="shared" si="491"/>
        <v/>
      </c>
      <c r="J833" s="330">
        <f t="shared" si="484"/>
        <v>80</v>
      </c>
      <c r="K833" s="337" t="str">
        <f t="shared" si="492"/>
        <v/>
      </c>
      <c r="L833" s="325" t="str">
        <f t="shared" si="493"/>
        <v/>
      </c>
      <c r="M833" s="325" t="str">
        <f t="shared" si="494"/>
        <v/>
      </c>
      <c r="N833" s="330" t="str">
        <f t="shared" si="495"/>
        <v/>
      </c>
      <c r="O833" s="330" t="str">
        <f t="shared" si="496"/>
        <v/>
      </c>
      <c r="P833" s="334"/>
      <c r="Q833" s="330"/>
      <c r="R833" s="279" t="str">
        <f>IF(H833&gt;0, rate1(1,$L$52,$L$51,$L$54,L833,$L$53,$L$50,P833),"")</f>
        <v/>
      </c>
      <c r="S833" s="325"/>
      <c r="T833" s="325"/>
      <c r="U833" s="330"/>
      <c r="V833" s="338"/>
      <c r="W833" s="330"/>
      <c r="X833" s="330"/>
      <c r="Y833" s="330"/>
      <c r="Z833" s="110" t="str">
        <f>IF(H833&gt;0, rate1(1,$L$52,$L$51,$L$54,U833,$L$53,$L$50,Y833),"")</f>
        <v/>
      </c>
      <c r="AA833" s="338" t="str">
        <f t="shared" si="497"/>
        <v/>
      </c>
      <c r="AB833" s="338" t="str">
        <f t="shared" si="498"/>
        <v/>
      </c>
      <c r="AC833" s="330" t="str">
        <f t="shared" si="499"/>
        <v/>
      </c>
      <c r="AD833" s="330" t="str">
        <f t="shared" si="500"/>
        <v/>
      </c>
      <c r="AE833" s="330" t="str">
        <f t="shared" si="501"/>
        <v/>
      </c>
      <c r="AF833" s="330" t="str">
        <f t="shared" si="502"/>
        <v/>
      </c>
      <c r="AG833" s="330" t="str">
        <f t="shared" si="503"/>
        <v/>
      </c>
      <c r="AH833" s="330" t="str">
        <f t="shared" si="504"/>
        <v/>
      </c>
      <c r="AI833" s="330" t="str">
        <f t="shared" si="505"/>
        <v/>
      </c>
      <c r="AJ833" s="330" t="str">
        <f t="shared" si="506"/>
        <v/>
      </c>
      <c r="AK833" s="339" t="str">
        <f t="shared" si="507"/>
        <v/>
      </c>
      <c r="AL833" s="44" t="str">
        <f t="shared" si="508"/>
        <v/>
      </c>
    </row>
    <row r="834" spans="2:38" ht="15" x14ac:dyDescent="0.15">
      <c r="B834" s="330" t="str">
        <f t="shared" si="486"/>
        <v/>
      </c>
      <c r="C834" s="330" t="str">
        <f t="shared" si="487"/>
        <v/>
      </c>
      <c r="D834" s="330" t="str">
        <f t="shared" si="488"/>
        <v/>
      </c>
      <c r="E834" s="330" t="str">
        <f t="shared" si="485"/>
        <v xml:space="preserve"> </v>
      </c>
      <c r="F834" s="330" t="str">
        <f t="shared" si="489"/>
        <v/>
      </c>
      <c r="G834" s="330" t="str">
        <f t="shared" si="490"/>
        <v/>
      </c>
      <c r="H834" s="315"/>
      <c r="I834" s="330" t="str">
        <f t="shared" si="491"/>
        <v/>
      </c>
      <c r="J834" s="330">
        <f t="shared" si="484"/>
        <v>80</v>
      </c>
      <c r="K834" s="337" t="str">
        <f t="shared" si="492"/>
        <v/>
      </c>
      <c r="L834" s="325" t="str">
        <f t="shared" si="493"/>
        <v/>
      </c>
      <c r="M834" s="325" t="str">
        <f t="shared" si="494"/>
        <v/>
      </c>
      <c r="N834" s="330" t="str">
        <f t="shared" si="495"/>
        <v/>
      </c>
      <c r="O834" s="330" t="str">
        <f t="shared" si="496"/>
        <v/>
      </c>
      <c r="P834" s="334"/>
      <c r="Q834" s="330"/>
      <c r="R834" s="279" t="str">
        <f>IF(H834&gt;0, rate1(1,$L$52,$L$51,$L$54,L834,$L$53,$L$50,P834),"")</f>
        <v/>
      </c>
      <c r="S834" s="325"/>
      <c r="T834" s="325"/>
      <c r="U834" s="330"/>
      <c r="V834" s="338"/>
      <c r="W834" s="330"/>
      <c r="X834" s="330"/>
      <c r="Y834" s="330"/>
      <c r="Z834" s="110" t="str">
        <f>IF(H834&gt;0, rate1(1,$L$52,$L$51,$L$54,U834,$L$53,$L$50,Y834),"")</f>
        <v/>
      </c>
      <c r="AA834" s="338" t="str">
        <f t="shared" si="497"/>
        <v/>
      </c>
      <c r="AB834" s="338" t="str">
        <f t="shared" si="498"/>
        <v/>
      </c>
      <c r="AC834" s="330" t="str">
        <f t="shared" si="499"/>
        <v/>
      </c>
      <c r="AD834" s="330" t="str">
        <f t="shared" si="500"/>
        <v/>
      </c>
      <c r="AE834" s="330" t="str">
        <f t="shared" si="501"/>
        <v/>
      </c>
      <c r="AF834" s="330" t="str">
        <f t="shared" si="502"/>
        <v/>
      </c>
      <c r="AG834" s="330" t="str">
        <f t="shared" si="503"/>
        <v/>
      </c>
      <c r="AH834" s="330" t="str">
        <f t="shared" si="504"/>
        <v/>
      </c>
      <c r="AI834" s="330" t="str">
        <f t="shared" si="505"/>
        <v/>
      </c>
      <c r="AJ834" s="330" t="str">
        <f t="shared" si="506"/>
        <v/>
      </c>
      <c r="AK834" s="339" t="str">
        <f t="shared" si="507"/>
        <v/>
      </c>
      <c r="AL834" s="44" t="str">
        <f t="shared" si="508"/>
        <v/>
      </c>
    </row>
    <row r="835" spans="2:38" ht="15" x14ac:dyDescent="0.15">
      <c r="B835" s="330" t="str">
        <f t="shared" si="486"/>
        <v/>
      </c>
      <c r="C835" s="330" t="str">
        <f t="shared" si="487"/>
        <v/>
      </c>
      <c r="D835" s="330" t="str">
        <f t="shared" si="488"/>
        <v/>
      </c>
      <c r="E835" s="330" t="str">
        <f t="shared" si="485"/>
        <v xml:space="preserve"> </v>
      </c>
      <c r="F835" s="330" t="str">
        <f t="shared" si="489"/>
        <v/>
      </c>
      <c r="G835" s="330" t="str">
        <f t="shared" si="490"/>
        <v/>
      </c>
      <c r="H835" s="315"/>
      <c r="I835" s="330" t="str">
        <f t="shared" si="491"/>
        <v/>
      </c>
      <c r="J835" s="330">
        <f t="shared" si="484"/>
        <v>80</v>
      </c>
      <c r="K835" s="337" t="str">
        <f t="shared" si="492"/>
        <v/>
      </c>
      <c r="L835" s="325" t="str">
        <f t="shared" si="493"/>
        <v/>
      </c>
      <c r="M835" s="325" t="str">
        <f t="shared" si="494"/>
        <v/>
      </c>
      <c r="N835" s="330" t="str">
        <f t="shared" si="495"/>
        <v/>
      </c>
      <c r="O835" s="330" t="str">
        <f t="shared" si="496"/>
        <v/>
      </c>
      <c r="P835" s="334"/>
      <c r="Q835" s="330"/>
      <c r="R835" s="279" t="str">
        <f>IF(H835&gt;0, rate1(1,$L$52,$L$51,$L$54,L835,$L$53,$L$50,P835),"")</f>
        <v/>
      </c>
      <c r="S835" s="325"/>
      <c r="T835" s="325"/>
      <c r="U835" s="330"/>
      <c r="V835" s="338"/>
      <c r="W835" s="330"/>
      <c r="X835" s="330"/>
      <c r="Y835" s="330"/>
      <c r="Z835" s="110" t="str">
        <f>IF(H835&gt;0, rate1(1,$L$52,$L$51,$L$54,U835,$L$53,$L$50,Y835),"")</f>
        <v/>
      </c>
      <c r="AA835" s="338" t="str">
        <f t="shared" si="497"/>
        <v/>
      </c>
      <c r="AB835" s="338" t="str">
        <f t="shared" si="498"/>
        <v/>
      </c>
      <c r="AC835" s="330" t="str">
        <f t="shared" si="499"/>
        <v/>
      </c>
      <c r="AD835" s="330" t="str">
        <f t="shared" si="500"/>
        <v/>
      </c>
      <c r="AE835" s="330" t="str">
        <f t="shared" si="501"/>
        <v/>
      </c>
      <c r="AF835" s="330" t="str">
        <f t="shared" si="502"/>
        <v/>
      </c>
      <c r="AG835" s="330" t="str">
        <f t="shared" si="503"/>
        <v/>
      </c>
      <c r="AH835" s="330" t="str">
        <f t="shared" si="504"/>
        <v/>
      </c>
      <c r="AI835" s="330" t="str">
        <f t="shared" si="505"/>
        <v/>
      </c>
      <c r="AJ835" s="330" t="str">
        <f t="shared" si="506"/>
        <v/>
      </c>
      <c r="AK835" s="339" t="str">
        <f t="shared" si="507"/>
        <v/>
      </c>
      <c r="AL835" s="44" t="str">
        <f t="shared" si="508"/>
        <v/>
      </c>
    </row>
    <row r="836" spans="2:38" ht="15" x14ac:dyDescent="0.15">
      <c r="B836" s="330" t="str">
        <f t="shared" si="486"/>
        <v/>
      </c>
      <c r="C836" s="330" t="str">
        <f t="shared" si="487"/>
        <v/>
      </c>
      <c r="D836" s="330" t="str">
        <f t="shared" si="488"/>
        <v/>
      </c>
      <c r="E836" s="330" t="str">
        <f t="shared" si="485"/>
        <v xml:space="preserve"> </v>
      </c>
      <c r="F836" s="330" t="str">
        <f t="shared" si="489"/>
        <v/>
      </c>
      <c r="G836" s="330" t="str">
        <f t="shared" si="490"/>
        <v/>
      </c>
      <c r="H836" s="315"/>
      <c r="I836" s="330" t="str">
        <f t="shared" si="491"/>
        <v/>
      </c>
      <c r="J836" s="330">
        <f t="shared" si="484"/>
        <v>80</v>
      </c>
      <c r="K836" s="337" t="str">
        <f t="shared" si="492"/>
        <v/>
      </c>
      <c r="L836" s="325" t="str">
        <f t="shared" si="493"/>
        <v/>
      </c>
      <c r="M836" s="325" t="str">
        <f t="shared" si="494"/>
        <v/>
      </c>
      <c r="N836" s="330" t="str">
        <f t="shared" si="495"/>
        <v/>
      </c>
      <c r="O836" s="330" t="str">
        <f t="shared" si="496"/>
        <v/>
      </c>
      <c r="P836" s="334"/>
      <c r="Q836" s="330"/>
      <c r="R836" s="279" t="str">
        <f>IF(H836&gt;0, rate1(1,$L$52,$L$51,$L$54,L836,$L$53,$L$50,P836),"")</f>
        <v/>
      </c>
      <c r="S836" s="325"/>
      <c r="T836" s="325"/>
      <c r="U836" s="330"/>
      <c r="V836" s="338"/>
      <c r="W836" s="330"/>
      <c r="X836" s="330"/>
      <c r="Y836" s="330"/>
      <c r="Z836" s="110" t="str">
        <f>IF(H836&gt;0, rate1(1,$L$52,$L$51,$L$54,U836,$L$53,$L$50,Y836),"")</f>
        <v/>
      </c>
      <c r="AA836" s="338" t="str">
        <f t="shared" si="497"/>
        <v/>
      </c>
      <c r="AB836" s="338" t="str">
        <f t="shared" si="498"/>
        <v/>
      </c>
      <c r="AC836" s="330" t="str">
        <f t="shared" si="499"/>
        <v/>
      </c>
      <c r="AD836" s="330" t="str">
        <f t="shared" si="500"/>
        <v/>
      </c>
      <c r="AE836" s="330" t="str">
        <f t="shared" si="501"/>
        <v/>
      </c>
      <c r="AF836" s="330" t="str">
        <f t="shared" si="502"/>
        <v/>
      </c>
      <c r="AG836" s="330" t="str">
        <f t="shared" si="503"/>
        <v/>
      </c>
      <c r="AH836" s="330" t="str">
        <f t="shared" si="504"/>
        <v/>
      </c>
      <c r="AI836" s="330" t="str">
        <f t="shared" si="505"/>
        <v/>
      </c>
      <c r="AJ836" s="330" t="str">
        <f t="shared" si="506"/>
        <v/>
      </c>
      <c r="AK836" s="339" t="str">
        <f t="shared" si="507"/>
        <v/>
      </c>
      <c r="AL836" s="44" t="str">
        <f t="shared" si="508"/>
        <v/>
      </c>
    </row>
    <row r="837" spans="2:38" ht="15" x14ac:dyDescent="0.15">
      <c r="B837" s="330" t="str">
        <f t="shared" si="486"/>
        <v/>
      </c>
      <c r="C837" s="330" t="str">
        <f t="shared" si="487"/>
        <v/>
      </c>
      <c r="D837" s="330" t="str">
        <f t="shared" si="488"/>
        <v/>
      </c>
      <c r="E837" s="330" t="str">
        <f t="shared" si="485"/>
        <v xml:space="preserve"> </v>
      </c>
      <c r="F837" s="330" t="str">
        <f t="shared" si="489"/>
        <v/>
      </c>
      <c r="G837" s="330" t="str">
        <f t="shared" si="490"/>
        <v/>
      </c>
      <c r="H837" s="315"/>
      <c r="I837" s="330" t="str">
        <f t="shared" si="491"/>
        <v/>
      </c>
      <c r="J837" s="330">
        <f t="shared" si="484"/>
        <v>80</v>
      </c>
      <c r="K837" s="337" t="str">
        <f t="shared" si="492"/>
        <v/>
      </c>
      <c r="L837" s="325" t="str">
        <f t="shared" si="493"/>
        <v/>
      </c>
      <c r="M837" s="325" t="str">
        <f t="shared" si="494"/>
        <v/>
      </c>
      <c r="N837" s="330" t="str">
        <f t="shared" si="495"/>
        <v/>
      </c>
      <c r="O837" s="330" t="str">
        <f t="shared" si="496"/>
        <v/>
      </c>
      <c r="P837" s="334"/>
      <c r="Q837" s="330"/>
      <c r="R837" s="279" t="str">
        <f>IF(H837&gt;0, rate1(1,$L$52,$L$51,$L$54,L837,$L$53,$L$50,P837),"")</f>
        <v/>
      </c>
      <c r="S837" s="325"/>
      <c r="T837" s="325"/>
      <c r="U837" s="330"/>
      <c r="V837" s="338"/>
      <c r="W837" s="330"/>
      <c r="X837" s="330"/>
      <c r="Y837" s="330"/>
      <c r="Z837" s="110" t="str">
        <f>IF(H837&gt;0, rate1(1,$L$52,$L$51,$L$54,U837,$L$53,$L$50,Y837),"")</f>
        <v/>
      </c>
      <c r="AA837" s="338" t="str">
        <f t="shared" si="497"/>
        <v/>
      </c>
      <c r="AB837" s="338" t="str">
        <f t="shared" si="498"/>
        <v/>
      </c>
      <c r="AC837" s="330" t="str">
        <f t="shared" si="499"/>
        <v/>
      </c>
      <c r="AD837" s="330" t="str">
        <f t="shared" si="500"/>
        <v/>
      </c>
      <c r="AE837" s="330" t="str">
        <f t="shared" si="501"/>
        <v/>
      </c>
      <c r="AF837" s="330" t="str">
        <f t="shared" si="502"/>
        <v/>
      </c>
      <c r="AG837" s="330" t="str">
        <f t="shared" si="503"/>
        <v/>
      </c>
      <c r="AH837" s="330" t="str">
        <f t="shared" si="504"/>
        <v/>
      </c>
      <c r="AI837" s="330" t="str">
        <f t="shared" si="505"/>
        <v/>
      </c>
      <c r="AJ837" s="330" t="str">
        <f t="shared" si="506"/>
        <v/>
      </c>
      <c r="AK837" s="339" t="str">
        <f t="shared" si="507"/>
        <v/>
      </c>
      <c r="AL837" s="44" t="str">
        <f t="shared" si="508"/>
        <v/>
      </c>
    </row>
    <row r="838" spans="2:38" ht="15" x14ac:dyDescent="0.15">
      <c r="B838" s="330" t="str">
        <f t="shared" si="486"/>
        <v/>
      </c>
      <c r="C838" s="330" t="str">
        <f t="shared" si="487"/>
        <v/>
      </c>
      <c r="D838" s="330" t="str">
        <f t="shared" si="488"/>
        <v/>
      </c>
      <c r="E838" s="330" t="str">
        <f t="shared" si="485"/>
        <v xml:space="preserve"> </v>
      </c>
      <c r="F838" s="330" t="str">
        <f t="shared" si="489"/>
        <v/>
      </c>
      <c r="G838" s="330" t="str">
        <f t="shared" si="490"/>
        <v/>
      </c>
      <c r="H838" s="315"/>
      <c r="I838" s="330" t="str">
        <f t="shared" si="491"/>
        <v/>
      </c>
      <c r="J838" s="330">
        <f t="shared" si="484"/>
        <v>80</v>
      </c>
      <c r="K838" s="337" t="str">
        <f t="shared" si="492"/>
        <v/>
      </c>
      <c r="L838" s="325" t="str">
        <f t="shared" si="493"/>
        <v/>
      </c>
      <c r="M838" s="325" t="str">
        <f t="shared" si="494"/>
        <v/>
      </c>
      <c r="N838" s="330" t="str">
        <f t="shared" si="495"/>
        <v/>
      </c>
      <c r="O838" s="330" t="str">
        <f t="shared" si="496"/>
        <v/>
      </c>
      <c r="P838" s="334"/>
      <c r="Q838" s="330"/>
      <c r="R838" s="279" t="str">
        <f>IF(H838&gt;0, rate1(1,$L$52,$L$51,$L$54,L838,$L$53,$L$50,P838),"")</f>
        <v/>
      </c>
      <c r="S838" s="325"/>
      <c r="T838" s="325"/>
      <c r="U838" s="330"/>
      <c r="V838" s="338"/>
      <c r="W838" s="330"/>
      <c r="X838" s="330"/>
      <c r="Y838" s="330"/>
      <c r="Z838" s="110" t="str">
        <f>IF(H838&gt;0, rate1(1,$L$52,$L$51,$L$54,U838,$L$53,$L$50,Y838),"")</f>
        <v/>
      </c>
      <c r="AA838" s="338" t="str">
        <f t="shared" si="497"/>
        <v/>
      </c>
      <c r="AB838" s="338" t="str">
        <f t="shared" si="498"/>
        <v/>
      </c>
      <c r="AC838" s="330" t="str">
        <f t="shared" si="499"/>
        <v/>
      </c>
      <c r="AD838" s="330" t="str">
        <f t="shared" si="500"/>
        <v/>
      </c>
      <c r="AE838" s="330" t="str">
        <f t="shared" si="501"/>
        <v/>
      </c>
      <c r="AF838" s="330" t="str">
        <f t="shared" si="502"/>
        <v/>
      </c>
      <c r="AG838" s="330" t="str">
        <f t="shared" si="503"/>
        <v/>
      </c>
      <c r="AH838" s="330" t="str">
        <f t="shared" si="504"/>
        <v/>
      </c>
      <c r="AI838" s="330" t="str">
        <f t="shared" si="505"/>
        <v/>
      </c>
      <c r="AJ838" s="330" t="str">
        <f t="shared" si="506"/>
        <v/>
      </c>
      <c r="AK838" s="339" t="str">
        <f t="shared" si="507"/>
        <v/>
      </c>
      <c r="AL838" s="44" t="str">
        <f t="shared" si="508"/>
        <v/>
      </c>
    </row>
    <row r="839" spans="2:38" ht="15" x14ac:dyDescent="0.15">
      <c r="B839" s="330" t="str">
        <f t="shared" si="486"/>
        <v/>
      </c>
      <c r="C839" s="330" t="str">
        <f t="shared" si="487"/>
        <v/>
      </c>
      <c r="D839" s="330" t="str">
        <f t="shared" si="488"/>
        <v/>
      </c>
      <c r="E839" s="330" t="str">
        <f t="shared" si="485"/>
        <v xml:space="preserve"> </v>
      </c>
      <c r="F839" s="330" t="str">
        <f t="shared" si="489"/>
        <v/>
      </c>
      <c r="G839" s="330" t="str">
        <f t="shared" si="490"/>
        <v/>
      </c>
      <c r="H839" s="315"/>
      <c r="I839" s="330" t="str">
        <f t="shared" si="491"/>
        <v/>
      </c>
      <c r="J839" s="330">
        <f t="shared" si="484"/>
        <v>80</v>
      </c>
      <c r="K839" s="337" t="str">
        <f t="shared" si="492"/>
        <v/>
      </c>
      <c r="L839" s="325" t="str">
        <f t="shared" si="493"/>
        <v/>
      </c>
      <c r="M839" s="325" t="str">
        <f t="shared" si="494"/>
        <v/>
      </c>
      <c r="N839" s="330" t="str">
        <f t="shared" si="495"/>
        <v/>
      </c>
      <c r="O839" s="330" t="str">
        <f t="shared" si="496"/>
        <v/>
      </c>
      <c r="P839" s="334"/>
      <c r="Q839" s="330"/>
      <c r="R839" s="279" t="str">
        <f>IF(H839&gt;0, rate1(1,$L$52,$L$51,$L$54,L839,$L$53,$L$50,P839),"")</f>
        <v/>
      </c>
      <c r="S839" s="325"/>
      <c r="T839" s="325"/>
      <c r="U839" s="330"/>
      <c r="V839" s="338"/>
      <c r="W839" s="330"/>
      <c r="X839" s="330"/>
      <c r="Y839" s="330"/>
      <c r="Z839" s="110" t="str">
        <f>IF(H839&gt;0, rate1(1,$L$52,$L$51,$L$54,U839,$L$53,$L$50,Y839),"")</f>
        <v/>
      </c>
      <c r="AA839" s="338" t="str">
        <f t="shared" si="497"/>
        <v/>
      </c>
      <c r="AB839" s="338" t="str">
        <f t="shared" si="498"/>
        <v/>
      </c>
      <c r="AC839" s="330" t="str">
        <f t="shared" si="499"/>
        <v/>
      </c>
      <c r="AD839" s="330" t="str">
        <f t="shared" si="500"/>
        <v/>
      </c>
      <c r="AE839" s="330" t="str">
        <f t="shared" si="501"/>
        <v/>
      </c>
      <c r="AF839" s="330" t="str">
        <f t="shared" si="502"/>
        <v/>
      </c>
      <c r="AG839" s="330" t="str">
        <f t="shared" si="503"/>
        <v/>
      </c>
      <c r="AH839" s="330" t="str">
        <f t="shared" si="504"/>
        <v/>
      </c>
      <c r="AI839" s="330" t="str">
        <f t="shared" si="505"/>
        <v/>
      </c>
      <c r="AJ839" s="330" t="str">
        <f t="shared" si="506"/>
        <v/>
      </c>
      <c r="AK839" s="339" t="str">
        <f t="shared" si="507"/>
        <v/>
      </c>
      <c r="AL839" s="44" t="str">
        <f t="shared" si="508"/>
        <v/>
      </c>
    </row>
    <row r="840" spans="2:38" ht="15" x14ac:dyDescent="0.15">
      <c r="B840" s="330" t="str">
        <f t="shared" si="486"/>
        <v/>
      </c>
      <c r="C840" s="330" t="str">
        <f t="shared" si="487"/>
        <v/>
      </c>
      <c r="D840" s="330" t="str">
        <f t="shared" si="488"/>
        <v/>
      </c>
      <c r="E840" s="330" t="str">
        <f t="shared" si="485"/>
        <v xml:space="preserve"> </v>
      </c>
      <c r="F840" s="330" t="str">
        <f t="shared" si="489"/>
        <v/>
      </c>
      <c r="G840" s="330" t="str">
        <f t="shared" si="490"/>
        <v/>
      </c>
      <c r="H840" s="315"/>
      <c r="I840" s="330" t="str">
        <f t="shared" si="491"/>
        <v/>
      </c>
      <c r="J840" s="330">
        <f t="shared" si="484"/>
        <v>80</v>
      </c>
      <c r="K840" s="337" t="str">
        <f t="shared" si="492"/>
        <v/>
      </c>
      <c r="L840" s="325" t="str">
        <f t="shared" si="493"/>
        <v/>
      </c>
      <c r="M840" s="325" t="str">
        <f t="shared" si="494"/>
        <v/>
      </c>
      <c r="N840" s="330" t="str">
        <f t="shared" si="495"/>
        <v/>
      </c>
      <c r="O840" s="330" t="str">
        <f t="shared" si="496"/>
        <v/>
      </c>
      <c r="P840" s="334"/>
      <c r="Q840" s="330"/>
      <c r="R840" s="279" t="str">
        <f>IF(H840&gt;0, rate1(1,$L$52,$L$51,$L$54,L840,$L$53,$L$50,P840),"")</f>
        <v/>
      </c>
      <c r="S840" s="325"/>
      <c r="T840" s="325"/>
      <c r="U840" s="330"/>
      <c r="V840" s="338"/>
      <c r="W840" s="330"/>
      <c r="X840" s="330"/>
      <c r="Y840" s="330"/>
      <c r="Z840" s="110" t="str">
        <f>IF(H840&gt;0, rate1(1,$L$52,$L$51,$L$54,U840,$L$53,$L$50,Y840),"")</f>
        <v/>
      </c>
      <c r="AA840" s="338" t="str">
        <f t="shared" si="497"/>
        <v/>
      </c>
      <c r="AB840" s="338" t="str">
        <f t="shared" si="498"/>
        <v/>
      </c>
      <c r="AC840" s="330" t="str">
        <f t="shared" si="499"/>
        <v/>
      </c>
      <c r="AD840" s="330" t="str">
        <f t="shared" si="500"/>
        <v/>
      </c>
      <c r="AE840" s="330" t="str">
        <f t="shared" si="501"/>
        <v/>
      </c>
      <c r="AF840" s="330" t="str">
        <f t="shared" si="502"/>
        <v/>
      </c>
      <c r="AG840" s="330" t="str">
        <f t="shared" si="503"/>
        <v/>
      </c>
      <c r="AH840" s="330" t="str">
        <f t="shared" si="504"/>
        <v/>
      </c>
      <c r="AI840" s="330" t="str">
        <f t="shared" si="505"/>
        <v/>
      </c>
      <c r="AJ840" s="330" t="str">
        <f t="shared" si="506"/>
        <v/>
      </c>
      <c r="AK840" s="339" t="str">
        <f t="shared" si="507"/>
        <v/>
      </c>
      <c r="AL840" s="44" t="str">
        <f t="shared" si="508"/>
        <v/>
      </c>
    </row>
    <row r="841" spans="2:38" ht="15" x14ac:dyDescent="0.15">
      <c r="B841" s="330" t="str">
        <f t="shared" si="486"/>
        <v/>
      </c>
      <c r="C841" s="330" t="str">
        <f t="shared" si="487"/>
        <v/>
      </c>
      <c r="D841" s="330" t="str">
        <f t="shared" si="488"/>
        <v/>
      </c>
      <c r="E841" s="330" t="str">
        <f t="shared" si="485"/>
        <v xml:space="preserve"> </v>
      </c>
      <c r="F841" s="330" t="str">
        <f t="shared" si="489"/>
        <v/>
      </c>
      <c r="G841" s="330" t="str">
        <f t="shared" si="490"/>
        <v/>
      </c>
      <c r="H841" s="315"/>
      <c r="I841" s="330" t="str">
        <f t="shared" si="491"/>
        <v/>
      </c>
      <c r="J841" s="330">
        <f t="shared" si="484"/>
        <v>80</v>
      </c>
      <c r="K841" s="337" t="str">
        <f t="shared" si="492"/>
        <v/>
      </c>
      <c r="L841" s="325" t="str">
        <f t="shared" si="493"/>
        <v/>
      </c>
      <c r="M841" s="325" t="str">
        <f t="shared" si="494"/>
        <v/>
      </c>
      <c r="N841" s="330" t="str">
        <f t="shared" si="495"/>
        <v/>
      </c>
      <c r="O841" s="330" t="str">
        <f t="shared" si="496"/>
        <v/>
      </c>
      <c r="P841" s="334"/>
      <c r="Q841" s="330"/>
      <c r="R841" s="279" t="str">
        <f>IF(H841&gt;0, rate1(1,$L$52,$L$51,$L$54,L841,$L$53,$L$50,P841),"")</f>
        <v/>
      </c>
      <c r="S841" s="325"/>
      <c r="T841" s="325"/>
      <c r="U841" s="330"/>
      <c r="V841" s="338"/>
      <c r="W841" s="330"/>
      <c r="X841" s="330"/>
      <c r="Y841" s="330"/>
      <c r="Z841" s="110" t="str">
        <f>IF(H841&gt;0, rate1(1,$L$52,$L$51,$L$54,U841,$L$53,$L$50,Y841),"")</f>
        <v/>
      </c>
      <c r="AA841" s="338" t="str">
        <f t="shared" si="497"/>
        <v/>
      </c>
      <c r="AB841" s="338" t="str">
        <f t="shared" si="498"/>
        <v/>
      </c>
      <c r="AC841" s="330" t="str">
        <f t="shared" si="499"/>
        <v/>
      </c>
      <c r="AD841" s="330" t="str">
        <f t="shared" si="500"/>
        <v/>
      </c>
      <c r="AE841" s="330" t="str">
        <f t="shared" si="501"/>
        <v/>
      </c>
      <c r="AF841" s="330" t="str">
        <f t="shared" si="502"/>
        <v/>
      </c>
      <c r="AG841" s="330" t="str">
        <f t="shared" si="503"/>
        <v/>
      </c>
      <c r="AH841" s="330" t="str">
        <f t="shared" si="504"/>
        <v/>
      </c>
      <c r="AI841" s="330" t="str">
        <f t="shared" si="505"/>
        <v/>
      </c>
      <c r="AJ841" s="330" t="str">
        <f t="shared" si="506"/>
        <v/>
      </c>
      <c r="AK841" s="339" t="str">
        <f t="shared" si="507"/>
        <v/>
      </c>
      <c r="AL841" s="44" t="str">
        <f t="shared" si="508"/>
        <v/>
      </c>
    </row>
    <row r="842" spans="2:38" ht="15" x14ac:dyDescent="0.15">
      <c r="B842" s="330" t="str">
        <f t="shared" si="486"/>
        <v/>
      </c>
      <c r="C842" s="330" t="str">
        <f t="shared" si="487"/>
        <v/>
      </c>
      <c r="D842" s="330" t="str">
        <f t="shared" si="488"/>
        <v/>
      </c>
      <c r="E842" s="330" t="str">
        <f t="shared" si="485"/>
        <v xml:space="preserve"> </v>
      </c>
      <c r="F842" s="330" t="str">
        <f t="shared" si="489"/>
        <v/>
      </c>
      <c r="G842" s="330" t="str">
        <f t="shared" si="490"/>
        <v/>
      </c>
      <c r="H842" s="315"/>
      <c r="I842" s="330" t="str">
        <f t="shared" si="491"/>
        <v/>
      </c>
      <c r="J842" s="330">
        <f t="shared" si="484"/>
        <v>80</v>
      </c>
      <c r="K842" s="337" t="str">
        <f t="shared" si="492"/>
        <v/>
      </c>
      <c r="L842" s="325" t="str">
        <f t="shared" si="493"/>
        <v/>
      </c>
      <c r="M842" s="325" t="str">
        <f t="shared" si="494"/>
        <v/>
      </c>
      <c r="N842" s="330" t="str">
        <f t="shared" si="495"/>
        <v/>
      </c>
      <c r="O842" s="330" t="str">
        <f t="shared" si="496"/>
        <v/>
      </c>
      <c r="P842" s="334"/>
      <c r="Q842" s="330"/>
      <c r="R842" s="279" t="str">
        <f>IF(H842&gt;0, rate1(1,$L$52,$L$51,$L$54,L842,$L$53,$L$50,P842),"")</f>
        <v/>
      </c>
      <c r="S842" s="325"/>
      <c r="T842" s="325"/>
      <c r="U842" s="330"/>
      <c r="V842" s="338"/>
      <c r="W842" s="330"/>
      <c r="X842" s="330"/>
      <c r="Y842" s="330"/>
      <c r="Z842" s="110" t="str">
        <f>IF(H842&gt;0, rate1(1,$L$52,$L$51,$L$54,U842,$L$53,$L$50,Y842),"")</f>
        <v/>
      </c>
      <c r="AA842" s="338" t="str">
        <f t="shared" si="497"/>
        <v/>
      </c>
      <c r="AB842" s="338" t="str">
        <f t="shared" si="498"/>
        <v/>
      </c>
      <c r="AC842" s="330" t="str">
        <f t="shared" si="499"/>
        <v/>
      </c>
      <c r="AD842" s="330" t="str">
        <f t="shared" si="500"/>
        <v/>
      </c>
      <c r="AE842" s="330" t="str">
        <f t="shared" si="501"/>
        <v/>
      </c>
      <c r="AF842" s="330" t="str">
        <f t="shared" si="502"/>
        <v/>
      </c>
      <c r="AG842" s="330" t="str">
        <f t="shared" si="503"/>
        <v/>
      </c>
      <c r="AH842" s="330" t="str">
        <f t="shared" si="504"/>
        <v/>
      </c>
      <c r="AI842" s="330" t="str">
        <f t="shared" si="505"/>
        <v/>
      </c>
      <c r="AJ842" s="330" t="str">
        <f t="shared" si="506"/>
        <v/>
      </c>
      <c r="AK842" s="339" t="str">
        <f t="shared" si="507"/>
        <v/>
      </c>
      <c r="AL842" s="44" t="str">
        <f t="shared" si="508"/>
        <v/>
      </c>
    </row>
    <row r="843" spans="2:38" ht="15" x14ac:dyDescent="0.15">
      <c r="B843" s="330" t="str">
        <f t="shared" si="486"/>
        <v/>
      </c>
      <c r="C843" s="330" t="str">
        <f t="shared" si="487"/>
        <v/>
      </c>
      <c r="D843" s="330" t="str">
        <f t="shared" si="488"/>
        <v/>
      </c>
      <c r="E843" s="330" t="str">
        <f t="shared" si="485"/>
        <v xml:space="preserve"> </v>
      </c>
      <c r="F843" s="330" t="str">
        <f t="shared" si="489"/>
        <v/>
      </c>
      <c r="G843" s="330" t="str">
        <f t="shared" si="490"/>
        <v/>
      </c>
      <c r="H843" s="315"/>
      <c r="I843" s="330" t="str">
        <f t="shared" si="491"/>
        <v/>
      </c>
      <c r="J843" s="330">
        <f t="shared" si="484"/>
        <v>80</v>
      </c>
      <c r="K843" s="337" t="str">
        <f t="shared" si="492"/>
        <v/>
      </c>
      <c r="L843" s="325" t="str">
        <f t="shared" si="493"/>
        <v/>
      </c>
      <c r="M843" s="325" t="str">
        <f t="shared" si="494"/>
        <v/>
      </c>
      <c r="N843" s="330" t="str">
        <f t="shared" si="495"/>
        <v/>
      </c>
      <c r="O843" s="330" t="str">
        <f t="shared" si="496"/>
        <v/>
      </c>
      <c r="P843" s="334"/>
      <c r="Q843" s="330"/>
      <c r="R843" s="279" t="str">
        <f>IF(H843&gt;0, rate1(1,$L$52,$L$51,$L$54,L843,$L$53,$L$50,P843),"")</f>
        <v/>
      </c>
      <c r="S843" s="325"/>
      <c r="T843" s="325"/>
      <c r="U843" s="330"/>
      <c r="V843" s="338"/>
      <c r="W843" s="330"/>
      <c r="X843" s="330"/>
      <c r="Y843" s="330"/>
      <c r="Z843" s="110" t="str">
        <f>IF(H843&gt;0, rate1(1,$L$52,$L$51,$L$54,U843,$L$53,$L$50,Y843),"")</f>
        <v/>
      </c>
      <c r="AA843" s="338" t="str">
        <f t="shared" si="497"/>
        <v/>
      </c>
      <c r="AB843" s="338" t="str">
        <f t="shared" si="498"/>
        <v/>
      </c>
      <c r="AC843" s="330" t="str">
        <f t="shared" si="499"/>
        <v/>
      </c>
      <c r="AD843" s="330" t="str">
        <f t="shared" si="500"/>
        <v/>
      </c>
      <c r="AE843" s="330" t="str">
        <f t="shared" si="501"/>
        <v/>
      </c>
      <c r="AF843" s="330" t="str">
        <f t="shared" si="502"/>
        <v/>
      </c>
      <c r="AG843" s="330" t="str">
        <f t="shared" si="503"/>
        <v/>
      </c>
      <c r="AH843" s="330" t="str">
        <f t="shared" si="504"/>
        <v/>
      </c>
      <c r="AI843" s="330" t="str">
        <f t="shared" si="505"/>
        <v/>
      </c>
      <c r="AJ843" s="330" t="str">
        <f t="shared" si="506"/>
        <v/>
      </c>
      <c r="AK843" s="339" t="str">
        <f t="shared" si="507"/>
        <v/>
      </c>
      <c r="AL843" s="44" t="str">
        <f t="shared" si="508"/>
        <v/>
      </c>
    </row>
    <row r="844" spans="2:38" ht="15" x14ac:dyDescent="0.15">
      <c r="B844" s="330" t="str">
        <f t="shared" si="486"/>
        <v/>
      </c>
      <c r="C844" s="330" t="str">
        <f t="shared" si="487"/>
        <v/>
      </c>
      <c r="D844" s="330" t="str">
        <f t="shared" si="488"/>
        <v/>
      </c>
      <c r="E844" s="330" t="str">
        <f t="shared" si="485"/>
        <v xml:space="preserve"> </v>
      </c>
      <c r="F844" s="330" t="str">
        <f t="shared" si="489"/>
        <v/>
      </c>
      <c r="G844" s="330" t="str">
        <f t="shared" si="490"/>
        <v/>
      </c>
      <c r="H844" s="315"/>
      <c r="I844" s="330" t="str">
        <f t="shared" si="491"/>
        <v/>
      </c>
      <c r="J844" s="330">
        <f t="shared" si="484"/>
        <v>80</v>
      </c>
      <c r="K844" s="337" t="str">
        <f t="shared" si="492"/>
        <v/>
      </c>
      <c r="L844" s="325" t="str">
        <f t="shared" si="493"/>
        <v/>
      </c>
      <c r="M844" s="325" t="str">
        <f t="shared" si="494"/>
        <v/>
      </c>
      <c r="N844" s="330" t="str">
        <f t="shared" si="495"/>
        <v/>
      </c>
      <c r="O844" s="330" t="str">
        <f t="shared" si="496"/>
        <v/>
      </c>
      <c r="P844" s="334"/>
      <c r="Q844" s="330"/>
      <c r="R844" s="279" t="str">
        <f>IF(H844&gt;0, rate1(1,$L$52,$L$51,$L$54,L844,$L$53,$L$50,P844),"")</f>
        <v/>
      </c>
      <c r="S844" s="325"/>
      <c r="T844" s="325"/>
      <c r="U844" s="330"/>
      <c r="V844" s="338"/>
      <c r="W844" s="330"/>
      <c r="X844" s="330"/>
      <c r="Y844" s="330"/>
      <c r="Z844" s="110" t="str">
        <f>IF(H844&gt;0, rate1(1,$L$52,$L$51,$L$54,U844,$L$53,$L$50,Y844),"")</f>
        <v/>
      </c>
      <c r="AA844" s="338" t="str">
        <f t="shared" si="497"/>
        <v/>
      </c>
      <c r="AB844" s="338" t="str">
        <f t="shared" si="498"/>
        <v/>
      </c>
      <c r="AC844" s="330" t="str">
        <f t="shared" si="499"/>
        <v/>
      </c>
      <c r="AD844" s="330" t="str">
        <f t="shared" si="500"/>
        <v/>
      </c>
      <c r="AE844" s="330" t="str">
        <f t="shared" si="501"/>
        <v/>
      </c>
      <c r="AF844" s="330" t="str">
        <f t="shared" si="502"/>
        <v/>
      </c>
      <c r="AG844" s="330" t="str">
        <f t="shared" si="503"/>
        <v/>
      </c>
      <c r="AH844" s="330" t="str">
        <f t="shared" si="504"/>
        <v/>
      </c>
      <c r="AI844" s="330" t="str">
        <f t="shared" si="505"/>
        <v/>
      </c>
      <c r="AJ844" s="330" t="str">
        <f t="shared" si="506"/>
        <v/>
      </c>
      <c r="AK844" s="339" t="str">
        <f t="shared" si="507"/>
        <v/>
      </c>
      <c r="AL844" s="44" t="str">
        <f t="shared" si="508"/>
        <v/>
      </c>
    </row>
    <row r="845" spans="2:38" ht="15" x14ac:dyDescent="0.15">
      <c r="B845" s="330" t="str">
        <f t="shared" si="486"/>
        <v/>
      </c>
      <c r="C845" s="330" t="str">
        <f t="shared" si="487"/>
        <v/>
      </c>
      <c r="D845" s="330" t="str">
        <f t="shared" si="488"/>
        <v/>
      </c>
      <c r="E845" s="330" t="str">
        <f t="shared" si="485"/>
        <v xml:space="preserve"> </v>
      </c>
      <c r="F845" s="330" t="str">
        <f t="shared" si="489"/>
        <v/>
      </c>
      <c r="G845" s="330" t="str">
        <f t="shared" si="490"/>
        <v/>
      </c>
      <c r="H845" s="315"/>
      <c r="I845" s="330" t="str">
        <f t="shared" si="491"/>
        <v/>
      </c>
      <c r="J845" s="330">
        <f t="shared" si="484"/>
        <v>80</v>
      </c>
      <c r="K845" s="337" t="str">
        <f t="shared" si="492"/>
        <v/>
      </c>
      <c r="L845" s="325" t="str">
        <f t="shared" si="493"/>
        <v/>
      </c>
      <c r="M845" s="325" t="str">
        <f t="shared" si="494"/>
        <v/>
      </c>
      <c r="N845" s="330" t="str">
        <f t="shared" si="495"/>
        <v/>
      </c>
      <c r="O845" s="330" t="str">
        <f t="shared" si="496"/>
        <v/>
      </c>
      <c r="P845" s="334"/>
      <c r="Q845" s="330"/>
      <c r="R845" s="279" t="str">
        <f>IF(H845&gt;0, rate1(1,$L$52,$L$51,$L$54,L845,$L$53,$L$50,P845),"")</f>
        <v/>
      </c>
      <c r="S845" s="325"/>
      <c r="T845" s="325"/>
      <c r="U845" s="330"/>
      <c r="V845" s="338"/>
      <c r="W845" s="330"/>
      <c r="X845" s="330"/>
      <c r="Y845" s="330"/>
      <c r="Z845" s="110" t="str">
        <f>IF(H845&gt;0, rate1(1,$L$52,$L$51,$L$54,U845,$L$53,$L$50,Y845),"")</f>
        <v/>
      </c>
      <c r="AA845" s="338" t="str">
        <f t="shared" si="497"/>
        <v/>
      </c>
      <c r="AB845" s="338" t="str">
        <f t="shared" si="498"/>
        <v/>
      </c>
      <c r="AC845" s="330" t="str">
        <f t="shared" si="499"/>
        <v/>
      </c>
      <c r="AD845" s="330" t="str">
        <f t="shared" si="500"/>
        <v/>
      </c>
      <c r="AE845" s="330" t="str">
        <f t="shared" si="501"/>
        <v/>
      </c>
      <c r="AF845" s="330" t="str">
        <f t="shared" si="502"/>
        <v/>
      </c>
      <c r="AG845" s="330" t="str">
        <f t="shared" si="503"/>
        <v/>
      </c>
      <c r="AH845" s="330" t="str">
        <f t="shared" si="504"/>
        <v/>
      </c>
      <c r="AI845" s="330" t="str">
        <f t="shared" si="505"/>
        <v/>
      </c>
      <c r="AJ845" s="330" t="str">
        <f t="shared" si="506"/>
        <v/>
      </c>
      <c r="AK845" s="339" t="str">
        <f t="shared" si="507"/>
        <v/>
      </c>
      <c r="AL845" s="44" t="str">
        <f t="shared" si="508"/>
        <v/>
      </c>
    </row>
    <row r="846" spans="2:38" ht="15" x14ac:dyDescent="0.15">
      <c r="B846" s="330" t="str">
        <f t="shared" si="486"/>
        <v/>
      </c>
      <c r="C846" s="330" t="str">
        <f t="shared" si="487"/>
        <v/>
      </c>
      <c r="D846" s="330" t="str">
        <f t="shared" si="488"/>
        <v/>
      </c>
      <c r="E846" s="330" t="str">
        <f t="shared" si="485"/>
        <v xml:space="preserve"> </v>
      </c>
      <c r="F846" s="330" t="str">
        <f t="shared" si="489"/>
        <v/>
      </c>
      <c r="G846" s="330" t="str">
        <f t="shared" si="490"/>
        <v/>
      </c>
      <c r="H846" s="315"/>
      <c r="I846" s="330" t="str">
        <f t="shared" si="491"/>
        <v/>
      </c>
      <c r="J846" s="330">
        <f t="shared" si="484"/>
        <v>80</v>
      </c>
      <c r="K846" s="337" t="str">
        <f t="shared" si="492"/>
        <v/>
      </c>
      <c r="L846" s="325" t="str">
        <f t="shared" si="493"/>
        <v/>
      </c>
      <c r="M846" s="325" t="str">
        <f t="shared" si="494"/>
        <v/>
      </c>
      <c r="N846" s="330" t="str">
        <f t="shared" si="495"/>
        <v/>
      </c>
      <c r="O846" s="330" t="str">
        <f t="shared" si="496"/>
        <v/>
      </c>
      <c r="P846" s="334"/>
      <c r="Q846" s="330"/>
      <c r="R846" s="279" t="str">
        <f>IF(H846&gt;0, rate1(1,$L$52,$L$51,$L$54,L846,$L$53,$L$50,P846),"")</f>
        <v/>
      </c>
      <c r="S846" s="325"/>
      <c r="T846" s="325"/>
      <c r="U846" s="330"/>
      <c r="V846" s="338"/>
      <c r="W846" s="330"/>
      <c r="X846" s="330"/>
      <c r="Y846" s="330"/>
      <c r="Z846" s="110" t="str">
        <f>IF(H846&gt;0, rate1(1,$L$52,$L$51,$L$54,U846,$L$53,$L$50,Y846),"")</f>
        <v/>
      </c>
      <c r="AA846" s="338" t="str">
        <f t="shared" si="497"/>
        <v/>
      </c>
      <c r="AB846" s="338" t="str">
        <f t="shared" si="498"/>
        <v/>
      </c>
      <c r="AC846" s="330" t="str">
        <f t="shared" si="499"/>
        <v/>
      </c>
      <c r="AD846" s="330" t="str">
        <f t="shared" si="500"/>
        <v/>
      </c>
      <c r="AE846" s="330" t="str">
        <f t="shared" si="501"/>
        <v/>
      </c>
      <c r="AF846" s="330" t="str">
        <f t="shared" si="502"/>
        <v/>
      </c>
      <c r="AG846" s="330" t="str">
        <f t="shared" si="503"/>
        <v/>
      </c>
      <c r="AH846" s="330" t="str">
        <f t="shared" si="504"/>
        <v/>
      </c>
      <c r="AI846" s="330" t="str">
        <f t="shared" si="505"/>
        <v/>
      </c>
      <c r="AJ846" s="330" t="str">
        <f t="shared" si="506"/>
        <v/>
      </c>
      <c r="AK846" s="339" t="str">
        <f t="shared" si="507"/>
        <v/>
      </c>
      <c r="AL846" s="44" t="str">
        <f t="shared" si="508"/>
        <v/>
      </c>
    </row>
    <row r="847" spans="2:38" ht="15" x14ac:dyDescent="0.15">
      <c r="B847" s="330" t="str">
        <f t="shared" si="486"/>
        <v/>
      </c>
      <c r="C847" s="330" t="str">
        <f t="shared" si="487"/>
        <v/>
      </c>
      <c r="D847" s="330" t="str">
        <f t="shared" si="488"/>
        <v/>
      </c>
      <c r="E847" s="330" t="str">
        <f t="shared" si="485"/>
        <v xml:space="preserve"> </v>
      </c>
      <c r="F847" s="330" t="str">
        <f t="shared" si="489"/>
        <v/>
      </c>
      <c r="G847" s="330" t="str">
        <f t="shared" si="490"/>
        <v/>
      </c>
      <c r="H847" s="315"/>
      <c r="I847" s="330" t="str">
        <f t="shared" si="491"/>
        <v/>
      </c>
      <c r="J847" s="330">
        <f t="shared" si="484"/>
        <v>80</v>
      </c>
      <c r="K847" s="337" t="str">
        <f t="shared" si="492"/>
        <v/>
      </c>
      <c r="L847" s="325" t="str">
        <f t="shared" si="493"/>
        <v/>
      </c>
      <c r="M847" s="325" t="str">
        <f t="shared" si="494"/>
        <v/>
      </c>
      <c r="N847" s="330" t="str">
        <f t="shared" si="495"/>
        <v/>
      </c>
      <c r="O847" s="330" t="str">
        <f t="shared" si="496"/>
        <v/>
      </c>
      <c r="P847" s="334"/>
      <c r="Q847" s="330"/>
      <c r="R847" s="279" t="str">
        <f>IF(H847&gt;0, rate1(1,$L$52,$L$51,$L$54,L847,$L$53,$L$50,P847),"")</f>
        <v/>
      </c>
      <c r="S847" s="325"/>
      <c r="T847" s="325"/>
      <c r="U847" s="330"/>
      <c r="V847" s="338"/>
      <c r="W847" s="330"/>
      <c r="X847" s="330"/>
      <c r="Y847" s="330"/>
      <c r="Z847" s="110" t="str">
        <f>IF(H847&gt;0, rate1(1,$L$52,$L$51,$L$54,U847,$L$53,$L$50,Y847),"")</f>
        <v/>
      </c>
      <c r="AA847" s="338" t="str">
        <f t="shared" si="497"/>
        <v/>
      </c>
      <c r="AB847" s="338" t="str">
        <f t="shared" si="498"/>
        <v/>
      </c>
      <c r="AC847" s="330" t="str">
        <f t="shared" si="499"/>
        <v/>
      </c>
      <c r="AD847" s="330" t="str">
        <f t="shared" si="500"/>
        <v/>
      </c>
      <c r="AE847" s="330" t="str">
        <f t="shared" si="501"/>
        <v/>
      </c>
      <c r="AF847" s="330" t="str">
        <f t="shared" si="502"/>
        <v/>
      </c>
      <c r="AG847" s="330" t="str">
        <f t="shared" si="503"/>
        <v/>
      </c>
      <c r="AH847" s="330" t="str">
        <f t="shared" si="504"/>
        <v/>
      </c>
      <c r="AI847" s="330" t="str">
        <f t="shared" si="505"/>
        <v/>
      </c>
      <c r="AJ847" s="330" t="str">
        <f t="shared" si="506"/>
        <v/>
      </c>
      <c r="AK847" s="339" t="str">
        <f t="shared" si="507"/>
        <v/>
      </c>
      <c r="AL847" s="44" t="str">
        <f t="shared" si="508"/>
        <v/>
      </c>
    </row>
    <row r="848" spans="2:38" ht="15" x14ac:dyDescent="0.15">
      <c r="B848" s="330" t="str">
        <f t="shared" si="486"/>
        <v/>
      </c>
      <c r="C848" s="330" t="str">
        <f t="shared" si="487"/>
        <v/>
      </c>
      <c r="D848" s="330" t="str">
        <f t="shared" si="488"/>
        <v/>
      </c>
      <c r="E848" s="330" t="str">
        <f t="shared" si="485"/>
        <v xml:space="preserve"> </v>
      </c>
      <c r="F848" s="330" t="str">
        <f t="shared" si="489"/>
        <v/>
      </c>
      <c r="G848" s="330" t="str">
        <f t="shared" si="490"/>
        <v/>
      </c>
      <c r="H848" s="315"/>
      <c r="I848" s="330" t="str">
        <f t="shared" si="491"/>
        <v/>
      </c>
      <c r="J848" s="330">
        <f t="shared" si="484"/>
        <v>80</v>
      </c>
      <c r="K848" s="337" t="str">
        <f t="shared" si="492"/>
        <v/>
      </c>
      <c r="L848" s="325" t="str">
        <f t="shared" si="493"/>
        <v/>
      </c>
      <c r="M848" s="325" t="str">
        <f t="shared" si="494"/>
        <v/>
      </c>
      <c r="N848" s="330" t="str">
        <f t="shared" si="495"/>
        <v/>
      </c>
      <c r="O848" s="330" t="str">
        <f t="shared" si="496"/>
        <v/>
      </c>
      <c r="P848" s="334"/>
      <c r="Q848" s="330"/>
      <c r="R848" s="279" t="str">
        <f>IF(H848&gt;0, rate1(1,$L$52,$L$51,$L$54,L848,$L$53,$L$50,P848),"")</f>
        <v/>
      </c>
      <c r="S848" s="325"/>
      <c r="T848" s="325"/>
      <c r="U848" s="330"/>
      <c r="V848" s="338"/>
      <c r="W848" s="330"/>
      <c r="X848" s="330"/>
      <c r="Y848" s="330"/>
      <c r="Z848" s="110" t="str">
        <f>IF(H848&gt;0, rate1(1,$L$52,$L$51,$L$54,U848,$L$53,$L$50,Y848),"")</f>
        <v/>
      </c>
      <c r="AA848" s="338" t="str">
        <f t="shared" si="497"/>
        <v/>
      </c>
      <c r="AB848" s="338" t="str">
        <f t="shared" si="498"/>
        <v/>
      </c>
      <c r="AC848" s="330" t="str">
        <f t="shared" si="499"/>
        <v/>
      </c>
      <c r="AD848" s="330" t="str">
        <f t="shared" si="500"/>
        <v/>
      </c>
      <c r="AE848" s="330" t="str">
        <f t="shared" si="501"/>
        <v/>
      </c>
      <c r="AF848" s="330" t="str">
        <f t="shared" si="502"/>
        <v/>
      </c>
      <c r="AG848" s="330" t="str">
        <f t="shared" si="503"/>
        <v/>
      </c>
      <c r="AH848" s="330" t="str">
        <f t="shared" si="504"/>
        <v/>
      </c>
      <c r="AI848" s="330" t="str">
        <f t="shared" si="505"/>
        <v/>
      </c>
      <c r="AJ848" s="330" t="str">
        <f t="shared" si="506"/>
        <v/>
      </c>
      <c r="AK848" s="339" t="str">
        <f t="shared" si="507"/>
        <v/>
      </c>
      <c r="AL848" s="44" t="str">
        <f t="shared" si="508"/>
        <v/>
      </c>
    </row>
    <row r="849" spans="2:38" ht="15" x14ac:dyDescent="0.15">
      <c r="B849" s="330" t="str">
        <f t="shared" si="486"/>
        <v/>
      </c>
      <c r="C849" s="330" t="str">
        <f t="shared" si="487"/>
        <v/>
      </c>
      <c r="D849" s="330" t="str">
        <f t="shared" si="488"/>
        <v/>
      </c>
      <c r="E849" s="330" t="str">
        <f t="shared" si="485"/>
        <v xml:space="preserve"> </v>
      </c>
      <c r="F849" s="330" t="str">
        <f t="shared" si="489"/>
        <v/>
      </c>
      <c r="G849" s="330" t="str">
        <f t="shared" si="490"/>
        <v/>
      </c>
      <c r="H849" s="315"/>
      <c r="I849" s="330" t="str">
        <f t="shared" si="491"/>
        <v/>
      </c>
      <c r="J849" s="330">
        <f t="shared" si="484"/>
        <v>80</v>
      </c>
      <c r="K849" s="337" t="str">
        <f t="shared" si="492"/>
        <v/>
      </c>
      <c r="L849" s="325" t="str">
        <f t="shared" si="493"/>
        <v/>
      </c>
      <c r="M849" s="325" t="str">
        <f t="shared" si="494"/>
        <v/>
      </c>
      <c r="N849" s="330" t="str">
        <f t="shared" si="495"/>
        <v/>
      </c>
      <c r="O849" s="330" t="str">
        <f t="shared" si="496"/>
        <v/>
      </c>
      <c r="P849" s="334"/>
      <c r="Q849" s="330"/>
      <c r="R849" s="279" t="str">
        <f>IF(H849&gt;0, rate1(1,$L$52,$L$51,$L$54,L849,$L$53,$L$50,P849),"")</f>
        <v/>
      </c>
      <c r="S849" s="325"/>
      <c r="T849" s="325"/>
      <c r="U849" s="330"/>
      <c r="V849" s="338"/>
      <c r="W849" s="330"/>
      <c r="X849" s="330"/>
      <c r="Y849" s="330"/>
      <c r="Z849" s="110" t="str">
        <f>IF(H849&gt;0, rate1(1,$L$52,$L$51,$L$54,U849,$L$53,$L$50,Y849),"")</f>
        <v/>
      </c>
      <c r="AA849" s="338" t="str">
        <f t="shared" si="497"/>
        <v/>
      </c>
      <c r="AB849" s="338" t="str">
        <f t="shared" si="498"/>
        <v/>
      </c>
      <c r="AC849" s="330" t="str">
        <f t="shared" si="499"/>
        <v/>
      </c>
      <c r="AD849" s="330" t="str">
        <f t="shared" si="500"/>
        <v/>
      </c>
      <c r="AE849" s="330" t="str">
        <f t="shared" si="501"/>
        <v/>
      </c>
      <c r="AF849" s="330" t="str">
        <f t="shared" si="502"/>
        <v/>
      </c>
      <c r="AG849" s="330" t="str">
        <f t="shared" si="503"/>
        <v/>
      </c>
      <c r="AH849" s="330" t="str">
        <f t="shared" si="504"/>
        <v/>
      </c>
      <c r="AI849" s="330" t="str">
        <f t="shared" si="505"/>
        <v/>
      </c>
      <c r="AJ849" s="330" t="str">
        <f t="shared" si="506"/>
        <v/>
      </c>
      <c r="AK849" s="339" t="str">
        <f t="shared" si="507"/>
        <v/>
      </c>
      <c r="AL849" s="44" t="str">
        <f t="shared" si="508"/>
        <v/>
      </c>
    </row>
    <row r="850" spans="2:38" ht="15" x14ac:dyDescent="0.15">
      <c r="B850" s="330" t="str">
        <f t="shared" si="486"/>
        <v/>
      </c>
      <c r="C850" s="330" t="str">
        <f t="shared" si="487"/>
        <v/>
      </c>
      <c r="D850" s="330" t="str">
        <f t="shared" si="488"/>
        <v/>
      </c>
      <c r="E850" s="330" t="str">
        <f t="shared" si="485"/>
        <v xml:space="preserve"> </v>
      </c>
      <c r="F850" s="330" t="str">
        <f t="shared" si="489"/>
        <v/>
      </c>
      <c r="G850" s="330" t="str">
        <f t="shared" si="490"/>
        <v/>
      </c>
      <c r="H850" s="315"/>
      <c r="I850" s="330" t="str">
        <f t="shared" si="491"/>
        <v/>
      </c>
      <c r="J850" s="330">
        <f t="shared" si="484"/>
        <v>80</v>
      </c>
      <c r="K850" s="337" t="str">
        <f t="shared" si="492"/>
        <v/>
      </c>
      <c r="L850" s="325" t="str">
        <f t="shared" si="493"/>
        <v/>
      </c>
      <c r="M850" s="325" t="str">
        <f t="shared" si="494"/>
        <v/>
      </c>
      <c r="N850" s="330" t="str">
        <f t="shared" si="495"/>
        <v/>
      </c>
      <c r="O850" s="330" t="str">
        <f t="shared" si="496"/>
        <v/>
      </c>
      <c r="P850" s="334"/>
      <c r="Q850" s="330"/>
      <c r="R850" s="279" t="str">
        <f>IF(H850&gt;0, rate1(1,$L$52,$L$51,$L$54,L850,$L$53,$L$50,P850),"")</f>
        <v/>
      </c>
      <c r="S850" s="325"/>
      <c r="T850" s="325"/>
      <c r="U850" s="330"/>
      <c r="V850" s="338"/>
      <c r="W850" s="330"/>
      <c r="X850" s="330"/>
      <c r="Y850" s="330"/>
      <c r="Z850" s="110" t="str">
        <f>IF(H850&gt;0, rate1(1,$L$52,$L$51,$L$54,U850,$L$53,$L$50,Y850),"")</f>
        <v/>
      </c>
      <c r="AA850" s="338" t="str">
        <f t="shared" si="497"/>
        <v/>
      </c>
      <c r="AB850" s="338" t="str">
        <f t="shared" si="498"/>
        <v/>
      </c>
      <c r="AC850" s="330" t="str">
        <f t="shared" si="499"/>
        <v/>
      </c>
      <c r="AD850" s="330" t="str">
        <f t="shared" si="500"/>
        <v/>
      </c>
      <c r="AE850" s="330" t="str">
        <f t="shared" si="501"/>
        <v/>
      </c>
      <c r="AF850" s="330" t="str">
        <f t="shared" si="502"/>
        <v/>
      </c>
      <c r="AG850" s="330" t="str">
        <f t="shared" si="503"/>
        <v/>
      </c>
      <c r="AH850" s="330" t="str">
        <f t="shared" si="504"/>
        <v/>
      </c>
      <c r="AI850" s="330" t="str">
        <f t="shared" si="505"/>
        <v/>
      </c>
      <c r="AJ850" s="330" t="str">
        <f t="shared" si="506"/>
        <v/>
      </c>
      <c r="AK850" s="339" t="str">
        <f t="shared" si="507"/>
        <v/>
      </c>
      <c r="AL850" s="44" t="str">
        <f t="shared" si="508"/>
        <v/>
      </c>
    </row>
    <row r="851" spans="2:38" ht="15" x14ac:dyDescent="0.15">
      <c r="B851" s="330" t="str">
        <f t="shared" si="486"/>
        <v/>
      </c>
      <c r="C851" s="330" t="str">
        <f t="shared" si="487"/>
        <v/>
      </c>
      <c r="D851" s="330" t="str">
        <f t="shared" si="488"/>
        <v/>
      </c>
      <c r="E851" s="330" t="str">
        <f t="shared" si="485"/>
        <v xml:space="preserve"> </v>
      </c>
      <c r="F851" s="330" t="str">
        <f t="shared" si="489"/>
        <v/>
      </c>
      <c r="G851" s="330" t="str">
        <f t="shared" si="490"/>
        <v/>
      </c>
      <c r="H851" s="315"/>
      <c r="I851" s="330" t="str">
        <f t="shared" si="491"/>
        <v/>
      </c>
      <c r="J851" s="330">
        <f t="shared" si="484"/>
        <v>80</v>
      </c>
      <c r="K851" s="337" t="str">
        <f t="shared" si="492"/>
        <v/>
      </c>
      <c r="L851" s="325" t="str">
        <f t="shared" si="493"/>
        <v/>
      </c>
      <c r="M851" s="325" t="str">
        <f t="shared" si="494"/>
        <v/>
      </c>
      <c r="N851" s="330" t="str">
        <f t="shared" si="495"/>
        <v/>
      </c>
      <c r="O851" s="330" t="str">
        <f t="shared" si="496"/>
        <v/>
      </c>
      <c r="P851" s="334"/>
      <c r="Q851" s="330"/>
      <c r="R851" s="279" t="str">
        <f>IF(H851&gt;0, rate1(1,$L$52,$L$51,$L$54,L851,$L$53,$L$50,P851),"")</f>
        <v/>
      </c>
      <c r="S851" s="325"/>
      <c r="T851" s="325"/>
      <c r="U851" s="330"/>
      <c r="V851" s="338"/>
      <c r="W851" s="330"/>
      <c r="X851" s="330"/>
      <c r="Y851" s="330"/>
      <c r="Z851" s="110" t="str">
        <f>IF(H851&gt;0, rate1(1,$L$52,$L$51,$L$54,U851,$L$53,$L$50,Y851),"")</f>
        <v/>
      </c>
      <c r="AA851" s="338" t="str">
        <f t="shared" si="497"/>
        <v/>
      </c>
      <c r="AB851" s="338" t="str">
        <f t="shared" si="498"/>
        <v/>
      </c>
      <c r="AC851" s="330" t="str">
        <f t="shared" si="499"/>
        <v/>
      </c>
      <c r="AD851" s="330" t="str">
        <f t="shared" si="500"/>
        <v/>
      </c>
      <c r="AE851" s="330" t="str">
        <f t="shared" si="501"/>
        <v/>
      </c>
      <c r="AF851" s="330" t="str">
        <f t="shared" si="502"/>
        <v/>
      </c>
      <c r="AG851" s="330" t="str">
        <f t="shared" si="503"/>
        <v/>
      </c>
      <c r="AH851" s="330" t="str">
        <f t="shared" si="504"/>
        <v/>
      </c>
      <c r="AI851" s="330" t="str">
        <f t="shared" si="505"/>
        <v/>
      </c>
      <c r="AJ851" s="330" t="str">
        <f t="shared" si="506"/>
        <v/>
      </c>
      <c r="AK851" s="339" t="str">
        <f t="shared" si="507"/>
        <v/>
      </c>
      <c r="AL851" s="44" t="str">
        <f t="shared" si="508"/>
        <v/>
      </c>
    </row>
    <row r="852" spans="2:38" ht="15" x14ac:dyDescent="0.15">
      <c r="B852" s="330" t="str">
        <f t="shared" si="486"/>
        <v/>
      </c>
      <c r="C852" s="330" t="str">
        <f t="shared" si="487"/>
        <v/>
      </c>
      <c r="D852" s="330" t="str">
        <f t="shared" si="488"/>
        <v/>
      </c>
      <c r="E852" s="330" t="str">
        <f t="shared" si="485"/>
        <v xml:space="preserve"> </v>
      </c>
      <c r="F852" s="330" t="str">
        <f t="shared" si="489"/>
        <v/>
      </c>
      <c r="G852" s="330" t="str">
        <f t="shared" si="490"/>
        <v/>
      </c>
      <c r="H852" s="315"/>
      <c r="I852" s="330" t="str">
        <f t="shared" si="491"/>
        <v/>
      </c>
      <c r="J852" s="330">
        <f t="shared" si="484"/>
        <v>80</v>
      </c>
      <c r="K852" s="337" t="str">
        <f t="shared" si="492"/>
        <v/>
      </c>
      <c r="L852" s="325" t="str">
        <f t="shared" si="493"/>
        <v/>
      </c>
      <c r="M852" s="325" t="str">
        <f t="shared" si="494"/>
        <v/>
      </c>
      <c r="N852" s="330" t="str">
        <f t="shared" si="495"/>
        <v/>
      </c>
      <c r="O852" s="330" t="str">
        <f t="shared" si="496"/>
        <v/>
      </c>
      <c r="P852" s="334"/>
      <c r="Q852" s="330"/>
      <c r="R852" s="279" t="str">
        <f>IF(H852&gt;0, rate1(1,$L$52,$L$51,$L$54,L852,$L$53,$L$50,P852),"")</f>
        <v/>
      </c>
      <c r="S852" s="325"/>
      <c r="T852" s="325"/>
      <c r="U852" s="330"/>
      <c r="V852" s="338"/>
      <c r="W852" s="330"/>
      <c r="X852" s="330"/>
      <c r="Y852" s="330"/>
      <c r="Z852" s="110" t="str">
        <f>IF(H852&gt;0, rate1(1,$L$52,$L$51,$L$54,U852,$L$53,$L$50,Y852),"")</f>
        <v/>
      </c>
      <c r="AA852" s="338" t="str">
        <f t="shared" si="497"/>
        <v/>
      </c>
      <c r="AB852" s="338" t="str">
        <f t="shared" si="498"/>
        <v/>
      </c>
      <c r="AC852" s="330" t="str">
        <f t="shared" si="499"/>
        <v/>
      </c>
      <c r="AD852" s="330" t="str">
        <f t="shared" si="500"/>
        <v/>
      </c>
      <c r="AE852" s="330" t="str">
        <f t="shared" si="501"/>
        <v/>
      </c>
      <c r="AF852" s="330" t="str">
        <f t="shared" si="502"/>
        <v/>
      </c>
      <c r="AG852" s="330" t="str">
        <f t="shared" si="503"/>
        <v/>
      </c>
      <c r="AH852" s="330" t="str">
        <f t="shared" si="504"/>
        <v/>
      </c>
      <c r="AI852" s="330" t="str">
        <f t="shared" si="505"/>
        <v/>
      </c>
      <c r="AJ852" s="330" t="str">
        <f t="shared" si="506"/>
        <v/>
      </c>
      <c r="AK852" s="339" t="str">
        <f t="shared" si="507"/>
        <v/>
      </c>
      <c r="AL852" s="44" t="str">
        <f t="shared" si="508"/>
        <v/>
      </c>
    </row>
    <row r="853" spans="2:38" ht="15" x14ac:dyDescent="0.15">
      <c r="B853" s="330" t="str">
        <f t="shared" si="486"/>
        <v/>
      </c>
      <c r="C853" s="330" t="str">
        <f t="shared" si="487"/>
        <v/>
      </c>
      <c r="D853" s="330" t="str">
        <f t="shared" si="488"/>
        <v/>
      </c>
      <c r="E853" s="330" t="str">
        <f t="shared" si="485"/>
        <v xml:space="preserve"> </v>
      </c>
      <c r="F853" s="330" t="str">
        <f t="shared" si="489"/>
        <v/>
      </c>
      <c r="G853" s="330" t="str">
        <f t="shared" si="490"/>
        <v/>
      </c>
      <c r="H853" s="315"/>
      <c r="I853" s="330" t="str">
        <f t="shared" si="491"/>
        <v/>
      </c>
      <c r="J853" s="330">
        <f t="shared" si="484"/>
        <v>80</v>
      </c>
      <c r="K853" s="337" t="str">
        <f t="shared" si="492"/>
        <v/>
      </c>
      <c r="L853" s="325" t="str">
        <f t="shared" si="493"/>
        <v/>
      </c>
      <c r="M853" s="325" t="str">
        <f t="shared" si="494"/>
        <v/>
      </c>
      <c r="N853" s="330" t="str">
        <f t="shared" si="495"/>
        <v/>
      </c>
      <c r="O853" s="330" t="str">
        <f t="shared" si="496"/>
        <v/>
      </c>
      <c r="P853" s="334"/>
      <c r="Q853" s="330"/>
      <c r="R853" s="279" t="str">
        <f>IF(H853&gt;0, rate1(1,$L$52,$L$51,$L$54,L853,$L$53,$L$50,P853),"")</f>
        <v/>
      </c>
      <c r="S853" s="325"/>
      <c r="T853" s="325"/>
      <c r="U853" s="330"/>
      <c r="V853" s="338"/>
      <c r="W853" s="330"/>
      <c r="X853" s="330"/>
      <c r="Y853" s="330"/>
      <c r="Z853" s="110" t="str">
        <f>IF(H853&gt;0, rate1(1,$L$52,$L$51,$L$54,U853,$L$53,$L$50,Y853),"")</f>
        <v/>
      </c>
      <c r="AA853" s="338" t="str">
        <f t="shared" si="497"/>
        <v/>
      </c>
      <c r="AB853" s="338" t="str">
        <f t="shared" si="498"/>
        <v/>
      </c>
      <c r="AC853" s="330" t="str">
        <f t="shared" si="499"/>
        <v/>
      </c>
      <c r="AD853" s="330" t="str">
        <f t="shared" si="500"/>
        <v/>
      </c>
      <c r="AE853" s="330" t="str">
        <f t="shared" si="501"/>
        <v/>
      </c>
      <c r="AF853" s="330" t="str">
        <f t="shared" si="502"/>
        <v/>
      </c>
      <c r="AG853" s="330" t="str">
        <f t="shared" si="503"/>
        <v/>
      </c>
      <c r="AH853" s="330" t="str">
        <f t="shared" si="504"/>
        <v/>
      </c>
      <c r="AI853" s="330" t="str">
        <f t="shared" si="505"/>
        <v/>
      </c>
      <c r="AJ853" s="330" t="str">
        <f t="shared" si="506"/>
        <v/>
      </c>
      <c r="AK853" s="339" t="str">
        <f t="shared" si="507"/>
        <v/>
      </c>
      <c r="AL853" s="44" t="str">
        <f t="shared" si="508"/>
        <v/>
      </c>
    </row>
    <row r="854" spans="2:38" ht="15" x14ac:dyDescent="0.15">
      <c r="B854" s="330" t="str">
        <f t="shared" si="486"/>
        <v/>
      </c>
      <c r="C854" s="330" t="str">
        <f t="shared" si="487"/>
        <v/>
      </c>
      <c r="D854" s="330" t="str">
        <f t="shared" si="488"/>
        <v/>
      </c>
      <c r="E854" s="330" t="str">
        <f t="shared" si="485"/>
        <v xml:space="preserve"> </v>
      </c>
      <c r="F854" s="330" t="str">
        <f t="shared" si="489"/>
        <v/>
      </c>
      <c r="G854" s="330" t="str">
        <f t="shared" si="490"/>
        <v/>
      </c>
      <c r="H854" s="315"/>
      <c r="I854" s="330" t="str">
        <f t="shared" si="491"/>
        <v/>
      </c>
      <c r="J854" s="330">
        <f t="shared" si="484"/>
        <v>80</v>
      </c>
      <c r="K854" s="337" t="str">
        <f t="shared" si="492"/>
        <v/>
      </c>
      <c r="L854" s="325" t="str">
        <f t="shared" si="493"/>
        <v/>
      </c>
      <c r="M854" s="325" t="str">
        <f t="shared" si="494"/>
        <v/>
      </c>
      <c r="N854" s="330" t="str">
        <f t="shared" si="495"/>
        <v/>
      </c>
      <c r="O854" s="330" t="str">
        <f t="shared" si="496"/>
        <v/>
      </c>
      <c r="P854" s="334"/>
      <c r="Q854" s="330"/>
      <c r="R854" s="279" t="str">
        <f>IF(H854&gt;0, rate1(1,$L$52,$L$51,$L$54,L854,$L$53,$L$50,P854),"")</f>
        <v/>
      </c>
      <c r="S854" s="325"/>
      <c r="T854" s="325"/>
      <c r="U854" s="330"/>
      <c r="V854" s="338"/>
      <c r="W854" s="330"/>
      <c r="X854" s="330"/>
      <c r="Y854" s="330"/>
      <c r="Z854" s="110" t="str">
        <f>IF(H854&gt;0, rate1(1,$L$52,$L$51,$L$54,U854,$L$53,$L$50,Y854),"")</f>
        <v/>
      </c>
      <c r="AA854" s="338" t="str">
        <f t="shared" si="497"/>
        <v/>
      </c>
      <c r="AB854" s="338" t="str">
        <f t="shared" si="498"/>
        <v/>
      </c>
      <c r="AC854" s="330" t="str">
        <f t="shared" si="499"/>
        <v/>
      </c>
      <c r="AD854" s="330" t="str">
        <f t="shared" si="500"/>
        <v/>
      </c>
      <c r="AE854" s="330" t="str">
        <f t="shared" si="501"/>
        <v/>
      </c>
      <c r="AF854" s="330" t="str">
        <f t="shared" si="502"/>
        <v/>
      </c>
      <c r="AG854" s="330" t="str">
        <f t="shared" si="503"/>
        <v/>
      </c>
      <c r="AH854" s="330" t="str">
        <f t="shared" si="504"/>
        <v/>
      </c>
      <c r="AI854" s="330" t="str">
        <f t="shared" si="505"/>
        <v/>
      </c>
      <c r="AJ854" s="330" t="str">
        <f t="shared" si="506"/>
        <v/>
      </c>
      <c r="AK854" s="339" t="str">
        <f t="shared" si="507"/>
        <v/>
      </c>
      <c r="AL854" s="44" t="str">
        <f t="shared" si="508"/>
        <v/>
      </c>
    </row>
    <row r="855" spans="2:38" ht="15" x14ac:dyDescent="0.15">
      <c r="B855" s="330" t="str">
        <f t="shared" si="486"/>
        <v/>
      </c>
      <c r="C855" s="330" t="str">
        <f t="shared" si="487"/>
        <v/>
      </c>
      <c r="D855" s="330" t="str">
        <f t="shared" si="488"/>
        <v/>
      </c>
      <c r="E855" s="330" t="str">
        <f t="shared" si="485"/>
        <v xml:space="preserve"> </v>
      </c>
      <c r="F855" s="330" t="str">
        <f t="shared" si="489"/>
        <v/>
      </c>
      <c r="G855" s="330" t="str">
        <f t="shared" si="490"/>
        <v/>
      </c>
      <c r="H855" s="315"/>
      <c r="I855" s="330" t="str">
        <f t="shared" si="491"/>
        <v/>
      </c>
      <c r="J855" s="330">
        <f t="shared" si="484"/>
        <v>80</v>
      </c>
      <c r="K855" s="337" t="str">
        <f t="shared" si="492"/>
        <v/>
      </c>
      <c r="L855" s="325" t="str">
        <f t="shared" si="493"/>
        <v/>
      </c>
      <c r="M855" s="325" t="str">
        <f t="shared" si="494"/>
        <v/>
      </c>
      <c r="N855" s="330" t="str">
        <f t="shared" si="495"/>
        <v/>
      </c>
      <c r="O855" s="330" t="str">
        <f t="shared" si="496"/>
        <v/>
      </c>
      <c r="P855" s="334"/>
      <c r="Q855" s="330"/>
      <c r="R855" s="279" t="str">
        <f>IF(H855&gt;0, rate1(1,$L$52,$L$51,$L$54,L855,$L$53,$L$50,P855),"")</f>
        <v/>
      </c>
      <c r="S855" s="325"/>
      <c r="T855" s="325"/>
      <c r="U855" s="330"/>
      <c r="V855" s="338"/>
      <c r="W855" s="330"/>
      <c r="X855" s="330"/>
      <c r="Y855" s="330"/>
      <c r="Z855" s="110" t="str">
        <f>IF(H855&gt;0, rate1(1,$L$52,$L$51,$L$54,U855,$L$53,$L$50,Y855),"")</f>
        <v/>
      </c>
      <c r="AA855" s="338" t="str">
        <f t="shared" si="497"/>
        <v/>
      </c>
      <c r="AB855" s="338" t="str">
        <f t="shared" si="498"/>
        <v/>
      </c>
      <c r="AC855" s="330" t="str">
        <f t="shared" si="499"/>
        <v/>
      </c>
      <c r="AD855" s="330" t="str">
        <f t="shared" si="500"/>
        <v/>
      </c>
      <c r="AE855" s="330" t="str">
        <f t="shared" si="501"/>
        <v/>
      </c>
      <c r="AF855" s="330" t="str">
        <f t="shared" si="502"/>
        <v/>
      </c>
      <c r="AG855" s="330" t="str">
        <f t="shared" si="503"/>
        <v/>
      </c>
      <c r="AH855" s="330" t="str">
        <f t="shared" si="504"/>
        <v/>
      </c>
      <c r="AI855" s="330" t="str">
        <f t="shared" si="505"/>
        <v/>
      </c>
      <c r="AJ855" s="330" t="str">
        <f t="shared" si="506"/>
        <v/>
      </c>
      <c r="AK855" s="339" t="str">
        <f t="shared" si="507"/>
        <v/>
      </c>
      <c r="AL855" s="44" t="str">
        <f t="shared" si="508"/>
        <v/>
      </c>
    </row>
    <row r="856" spans="2:38" ht="15" x14ac:dyDescent="0.15">
      <c r="B856" s="330" t="str">
        <f t="shared" si="486"/>
        <v/>
      </c>
      <c r="C856" s="330" t="str">
        <f t="shared" si="487"/>
        <v/>
      </c>
      <c r="D856" s="330" t="str">
        <f t="shared" si="488"/>
        <v/>
      </c>
      <c r="E856" s="330" t="str">
        <f t="shared" si="485"/>
        <v xml:space="preserve"> </v>
      </c>
      <c r="F856" s="330" t="str">
        <f t="shared" si="489"/>
        <v/>
      </c>
      <c r="G856" s="330" t="str">
        <f t="shared" si="490"/>
        <v/>
      </c>
      <c r="H856" s="315"/>
      <c r="I856" s="330" t="str">
        <f t="shared" si="491"/>
        <v/>
      </c>
      <c r="J856" s="330">
        <f t="shared" si="484"/>
        <v>80</v>
      </c>
      <c r="K856" s="337" t="str">
        <f t="shared" si="492"/>
        <v/>
      </c>
      <c r="L856" s="325" t="str">
        <f t="shared" si="493"/>
        <v/>
      </c>
      <c r="M856" s="325" t="str">
        <f t="shared" si="494"/>
        <v/>
      </c>
      <c r="N856" s="330" t="str">
        <f t="shared" si="495"/>
        <v/>
      </c>
      <c r="O856" s="330" t="str">
        <f t="shared" si="496"/>
        <v/>
      </c>
      <c r="P856" s="334"/>
      <c r="Q856" s="330"/>
      <c r="R856" s="279" t="str">
        <f>IF(H856&gt;0, rate1(1,$L$52,$L$51,$L$54,L856,$L$53,$L$50,P856),"")</f>
        <v/>
      </c>
      <c r="S856" s="325"/>
      <c r="T856" s="325"/>
      <c r="U856" s="330"/>
      <c r="V856" s="338"/>
      <c r="W856" s="330"/>
      <c r="X856" s="330"/>
      <c r="Y856" s="330"/>
      <c r="Z856" s="110" t="str">
        <f>IF(H856&gt;0, rate1(1,$L$52,$L$51,$L$54,U856,$L$53,$L$50,Y856),"")</f>
        <v/>
      </c>
      <c r="AA856" s="338" t="str">
        <f t="shared" si="497"/>
        <v/>
      </c>
      <c r="AB856" s="338" t="str">
        <f t="shared" si="498"/>
        <v/>
      </c>
      <c r="AC856" s="330" t="str">
        <f t="shared" si="499"/>
        <v/>
      </c>
      <c r="AD856" s="330" t="str">
        <f t="shared" si="500"/>
        <v/>
      </c>
      <c r="AE856" s="330" t="str">
        <f t="shared" si="501"/>
        <v/>
      </c>
      <c r="AF856" s="330" t="str">
        <f t="shared" si="502"/>
        <v/>
      </c>
      <c r="AG856" s="330" t="str">
        <f t="shared" si="503"/>
        <v/>
      </c>
      <c r="AH856" s="330" t="str">
        <f t="shared" si="504"/>
        <v/>
      </c>
      <c r="AI856" s="330" t="str">
        <f t="shared" si="505"/>
        <v/>
      </c>
      <c r="AJ856" s="330" t="str">
        <f t="shared" si="506"/>
        <v/>
      </c>
      <c r="AK856" s="339" t="str">
        <f t="shared" si="507"/>
        <v/>
      </c>
      <c r="AL856" s="44" t="str">
        <f t="shared" si="508"/>
        <v/>
      </c>
    </row>
    <row r="857" spans="2:38" ht="15" x14ac:dyDescent="0.15">
      <c r="B857" s="330" t="str">
        <f t="shared" si="486"/>
        <v/>
      </c>
      <c r="C857" s="330" t="str">
        <f t="shared" si="487"/>
        <v/>
      </c>
      <c r="D857" s="330" t="str">
        <f t="shared" si="488"/>
        <v/>
      </c>
      <c r="E857" s="330" t="str">
        <f t="shared" si="485"/>
        <v xml:space="preserve"> </v>
      </c>
      <c r="F857" s="330" t="str">
        <f t="shared" si="489"/>
        <v/>
      </c>
      <c r="G857" s="330" t="str">
        <f t="shared" si="490"/>
        <v/>
      </c>
      <c r="H857" s="315"/>
      <c r="I857" s="330" t="str">
        <f t="shared" si="491"/>
        <v/>
      </c>
      <c r="J857" s="330">
        <f t="shared" si="484"/>
        <v>80</v>
      </c>
      <c r="K857" s="337" t="str">
        <f t="shared" si="492"/>
        <v/>
      </c>
      <c r="L857" s="325" t="str">
        <f t="shared" si="493"/>
        <v/>
      </c>
      <c r="M857" s="325" t="str">
        <f t="shared" si="494"/>
        <v/>
      </c>
      <c r="N857" s="330" t="str">
        <f t="shared" si="495"/>
        <v/>
      </c>
      <c r="O857" s="330" t="str">
        <f t="shared" si="496"/>
        <v/>
      </c>
      <c r="P857" s="334"/>
      <c r="Q857" s="330"/>
      <c r="R857" s="279" t="str">
        <f>IF(H857&gt;0, rate1(1,$L$52,$L$51,$L$54,L857,$L$53,$L$50,P857),"")</f>
        <v/>
      </c>
      <c r="S857" s="325"/>
      <c r="T857" s="325"/>
      <c r="U857" s="330"/>
      <c r="V857" s="338"/>
      <c r="W857" s="330"/>
      <c r="X857" s="330"/>
      <c r="Y857" s="330"/>
      <c r="Z857" s="110" t="str">
        <f>IF(H857&gt;0, rate1(1,$L$52,$L$51,$L$54,U857,$L$53,$L$50,Y857),"")</f>
        <v/>
      </c>
      <c r="AA857" s="338" t="str">
        <f t="shared" si="497"/>
        <v/>
      </c>
      <c r="AB857" s="338" t="str">
        <f t="shared" si="498"/>
        <v/>
      </c>
      <c r="AC857" s="330" t="str">
        <f t="shared" si="499"/>
        <v/>
      </c>
      <c r="AD857" s="330" t="str">
        <f t="shared" si="500"/>
        <v/>
      </c>
      <c r="AE857" s="330" t="str">
        <f t="shared" si="501"/>
        <v/>
      </c>
      <c r="AF857" s="330" t="str">
        <f t="shared" si="502"/>
        <v/>
      </c>
      <c r="AG857" s="330" t="str">
        <f t="shared" si="503"/>
        <v/>
      </c>
      <c r="AH857" s="330" t="str">
        <f t="shared" si="504"/>
        <v/>
      </c>
      <c r="AI857" s="330" t="str">
        <f t="shared" si="505"/>
        <v/>
      </c>
      <c r="AJ857" s="330" t="str">
        <f t="shared" si="506"/>
        <v/>
      </c>
      <c r="AK857" s="339" t="str">
        <f t="shared" si="507"/>
        <v/>
      </c>
      <c r="AL857" s="44" t="str">
        <f t="shared" si="508"/>
        <v/>
      </c>
    </row>
    <row r="858" spans="2:38" ht="15" x14ac:dyDescent="0.15">
      <c r="B858" s="330" t="str">
        <f t="shared" si="486"/>
        <v/>
      </c>
      <c r="C858" s="330" t="str">
        <f t="shared" si="487"/>
        <v/>
      </c>
      <c r="D858" s="330" t="str">
        <f t="shared" si="488"/>
        <v/>
      </c>
      <c r="E858" s="330" t="str">
        <f t="shared" si="485"/>
        <v xml:space="preserve"> </v>
      </c>
      <c r="F858" s="330" t="str">
        <f t="shared" si="489"/>
        <v/>
      </c>
      <c r="G858" s="330" t="str">
        <f t="shared" si="490"/>
        <v/>
      </c>
      <c r="H858" s="315"/>
      <c r="I858" s="330" t="str">
        <f t="shared" si="491"/>
        <v/>
      </c>
      <c r="J858" s="330">
        <f t="shared" si="484"/>
        <v>80</v>
      </c>
      <c r="K858" s="337" t="str">
        <f t="shared" si="492"/>
        <v/>
      </c>
      <c r="L858" s="325" t="str">
        <f t="shared" si="493"/>
        <v/>
      </c>
      <c r="M858" s="325" t="str">
        <f t="shared" si="494"/>
        <v/>
      </c>
      <c r="N858" s="330" t="str">
        <f t="shared" si="495"/>
        <v/>
      </c>
      <c r="O858" s="330" t="str">
        <f t="shared" si="496"/>
        <v/>
      </c>
      <c r="P858" s="334"/>
      <c r="Q858" s="330"/>
      <c r="R858" s="279" t="str">
        <f>IF(H858&gt;0, rate1(1,$L$52,$L$51,$L$54,L858,$L$53,$L$50,P858),"")</f>
        <v/>
      </c>
      <c r="S858" s="325"/>
      <c r="T858" s="325"/>
      <c r="U858" s="330"/>
      <c r="V858" s="338"/>
      <c r="W858" s="330"/>
      <c r="X858" s="330"/>
      <c r="Y858" s="330"/>
      <c r="Z858" s="110" t="str">
        <f>IF(H858&gt;0, rate1(1,$L$52,$L$51,$L$54,U858,$L$53,$L$50,Y858),"")</f>
        <v/>
      </c>
      <c r="AA858" s="338" t="str">
        <f t="shared" si="497"/>
        <v/>
      </c>
      <c r="AB858" s="338" t="str">
        <f t="shared" si="498"/>
        <v/>
      </c>
      <c r="AC858" s="330" t="str">
        <f t="shared" si="499"/>
        <v/>
      </c>
      <c r="AD858" s="330" t="str">
        <f t="shared" si="500"/>
        <v/>
      </c>
      <c r="AE858" s="330" t="str">
        <f t="shared" si="501"/>
        <v/>
      </c>
      <c r="AF858" s="330" t="str">
        <f t="shared" si="502"/>
        <v/>
      </c>
      <c r="AG858" s="330" t="str">
        <f t="shared" si="503"/>
        <v/>
      </c>
      <c r="AH858" s="330" t="str">
        <f t="shared" si="504"/>
        <v/>
      </c>
      <c r="AI858" s="330" t="str">
        <f t="shared" si="505"/>
        <v/>
      </c>
      <c r="AJ858" s="330" t="str">
        <f t="shared" si="506"/>
        <v/>
      </c>
      <c r="AK858" s="339" t="str">
        <f t="shared" si="507"/>
        <v/>
      </c>
      <c r="AL858" s="44" t="str">
        <f t="shared" si="508"/>
        <v/>
      </c>
    </row>
    <row r="859" spans="2:38" ht="15" x14ac:dyDescent="0.15">
      <c r="B859" s="330" t="str">
        <f t="shared" si="486"/>
        <v/>
      </c>
      <c r="C859" s="330" t="str">
        <f t="shared" si="487"/>
        <v/>
      </c>
      <c r="D859" s="330" t="str">
        <f t="shared" si="488"/>
        <v/>
      </c>
      <c r="E859" s="330" t="str">
        <f t="shared" si="485"/>
        <v xml:space="preserve"> </v>
      </c>
      <c r="F859" s="330" t="str">
        <f t="shared" si="489"/>
        <v/>
      </c>
      <c r="G859" s="330" t="str">
        <f t="shared" si="490"/>
        <v/>
      </c>
      <c r="H859" s="315"/>
      <c r="I859" s="330" t="str">
        <f t="shared" si="491"/>
        <v/>
      </c>
      <c r="J859" s="330">
        <f t="shared" si="484"/>
        <v>80</v>
      </c>
      <c r="K859" s="337" t="str">
        <f t="shared" si="492"/>
        <v/>
      </c>
      <c r="L859" s="325" t="str">
        <f t="shared" si="493"/>
        <v/>
      </c>
      <c r="M859" s="325" t="str">
        <f t="shared" si="494"/>
        <v/>
      </c>
      <c r="N859" s="330" t="str">
        <f t="shared" si="495"/>
        <v/>
      </c>
      <c r="O859" s="330" t="str">
        <f t="shared" si="496"/>
        <v/>
      </c>
      <c r="P859" s="334"/>
      <c r="Q859" s="330"/>
      <c r="R859" s="279" t="str">
        <f>IF(H859&gt;0, rate1(1,$L$52,$L$51,$L$54,L859,$L$53,$L$50,P859),"")</f>
        <v/>
      </c>
      <c r="S859" s="325"/>
      <c r="T859" s="325"/>
      <c r="U859" s="330"/>
      <c r="V859" s="338"/>
      <c r="W859" s="330"/>
      <c r="X859" s="330"/>
      <c r="Y859" s="330"/>
      <c r="Z859" s="110" t="str">
        <f>IF(H859&gt;0, rate1(1,$L$52,$L$51,$L$54,U859,$L$53,$L$50,Y859),"")</f>
        <v/>
      </c>
      <c r="AA859" s="338" t="str">
        <f t="shared" si="497"/>
        <v/>
      </c>
      <c r="AB859" s="338" t="str">
        <f t="shared" si="498"/>
        <v/>
      </c>
      <c r="AC859" s="330" t="str">
        <f t="shared" si="499"/>
        <v/>
      </c>
      <c r="AD859" s="330" t="str">
        <f t="shared" si="500"/>
        <v/>
      </c>
      <c r="AE859" s="330" t="str">
        <f t="shared" si="501"/>
        <v/>
      </c>
      <c r="AF859" s="330" t="str">
        <f t="shared" si="502"/>
        <v/>
      </c>
      <c r="AG859" s="330" t="str">
        <f t="shared" si="503"/>
        <v/>
      </c>
      <c r="AH859" s="330" t="str">
        <f t="shared" si="504"/>
        <v/>
      </c>
      <c r="AI859" s="330" t="str">
        <f t="shared" si="505"/>
        <v/>
      </c>
      <c r="AJ859" s="330" t="str">
        <f t="shared" si="506"/>
        <v/>
      </c>
      <c r="AK859" s="339" t="str">
        <f t="shared" si="507"/>
        <v/>
      </c>
      <c r="AL859" s="44" t="str">
        <f t="shared" si="508"/>
        <v/>
      </c>
    </row>
    <row r="860" spans="2:38" ht="15" x14ac:dyDescent="0.15">
      <c r="B860" s="330" t="str">
        <f t="shared" si="486"/>
        <v/>
      </c>
      <c r="C860" s="330" t="str">
        <f t="shared" si="487"/>
        <v/>
      </c>
      <c r="D860" s="330" t="str">
        <f t="shared" si="488"/>
        <v/>
      </c>
      <c r="E860" s="330" t="str">
        <f t="shared" si="485"/>
        <v xml:space="preserve"> </v>
      </c>
      <c r="F860" s="330" t="str">
        <f t="shared" si="489"/>
        <v/>
      </c>
      <c r="G860" s="330" t="str">
        <f t="shared" si="490"/>
        <v/>
      </c>
      <c r="H860" s="315"/>
      <c r="I860" s="330" t="str">
        <f t="shared" si="491"/>
        <v/>
      </c>
      <c r="J860" s="330">
        <f t="shared" si="484"/>
        <v>80</v>
      </c>
      <c r="K860" s="337" t="str">
        <f t="shared" si="492"/>
        <v/>
      </c>
      <c r="L860" s="325" t="str">
        <f t="shared" si="493"/>
        <v/>
      </c>
      <c r="M860" s="325" t="str">
        <f t="shared" si="494"/>
        <v/>
      </c>
      <c r="N860" s="330" t="str">
        <f t="shared" si="495"/>
        <v/>
      </c>
      <c r="O860" s="330" t="str">
        <f t="shared" si="496"/>
        <v/>
      </c>
      <c r="P860" s="334"/>
      <c r="Q860" s="330"/>
      <c r="R860" s="279" t="str">
        <f>IF(H860&gt;0, rate1(1,$L$52,$L$51,$L$54,L860,$L$53,$L$50,P860),"")</f>
        <v/>
      </c>
      <c r="S860" s="325"/>
      <c r="T860" s="325"/>
      <c r="U860" s="330"/>
      <c r="V860" s="338"/>
      <c r="W860" s="330"/>
      <c r="X860" s="330"/>
      <c r="Y860" s="330"/>
      <c r="Z860" s="110" t="str">
        <f>IF(H860&gt;0, rate1(1,$L$52,$L$51,$L$54,U860,$L$53,$L$50,Y860),"")</f>
        <v/>
      </c>
      <c r="AA860" s="338" t="str">
        <f t="shared" si="497"/>
        <v/>
      </c>
      <c r="AB860" s="338" t="str">
        <f t="shared" si="498"/>
        <v/>
      </c>
      <c r="AC860" s="330" t="str">
        <f t="shared" si="499"/>
        <v/>
      </c>
      <c r="AD860" s="330" t="str">
        <f t="shared" si="500"/>
        <v/>
      </c>
      <c r="AE860" s="330" t="str">
        <f t="shared" si="501"/>
        <v/>
      </c>
      <c r="AF860" s="330" t="str">
        <f t="shared" si="502"/>
        <v/>
      </c>
      <c r="AG860" s="330" t="str">
        <f t="shared" si="503"/>
        <v/>
      </c>
      <c r="AH860" s="330" t="str">
        <f t="shared" si="504"/>
        <v/>
      </c>
      <c r="AI860" s="330" t="str">
        <f t="shared" si="505"/>
        <v/>
      </c>
      <c r="AJ860" s="330" t="str">
        <f t="shared" si="506"/>
        <v/>
      </c>
      <c r="AK860" s="339" t="str">
        <f t="shared" si="507"/>
        <v/>
      </c>
      <c r="AL860" s="44" t="str">
        <f t="shared" si="508"/>
        <v/>
      </c>
    </row>
    <row r="861" spans="2:38" ht="15" x14ac:dyDescent="0.15">
      <c r="B861" s="330" t="str">
        <f t="shared" si="486"/>
        <v/>
      </c>
      <c r="C861" s="330" t="str">
        <f t="shared" si="487"/>
        <v/>
      </c>
      <c r="D861" s="330" t="str">
        <f t="shared" si="488"/>
        <v/>
      </c>
      <c r="E861" s="330" t="str">
        <f t="shared" si="485"/>
        <v xml:space="preserve"> </v>
      </c>
      <c r="F861" s="330" t="str">
        <f t="shared" si="489"/>
        <v/>
      </c>
      <c r="G861" s="330" t="str">
        <f t="shared" si="490"/>
        <v/>
      </c>
      <c r="H861" s="315"/>
      <c r="I861" s="330" t="str">
        <f t="shared" si="491"/>
        <v/>
      </c>
      <c r="J861" s="330">
        <f t="shared" si="484"/>
        <v>80</v>
      </c>
      <c r="K861" s="337" t="str">
        <f t="shared" si="492"/>
        <v/>
      </c>
      <c r="L861" s="325" t="str">
        <f t="shared" si="493"/>
        <v/>
      </c>
      <c r="M861" s="325" t="str">
        <f t="shared" si="494"/>
        <v/>
      </c>
      <c r="N861" s="330" t="str">
        <f t="shared" si="495"/>
        <v/>
      </c>
      <c r="O861" s="330" t="str">
        <f t="shared" si="496"/>
        <v/>
      </c>
      <c r="P861" s="334"/>
      <c r="Q861" s="330"/>
      <c r="R861" s="279" t="str">
        <f>IF(H861&gt;0, rate1(1,$L$52,$L$51,$L$54,L861,$L$53,$L$50,P861),"")</f>
        <v/>
      </c>
      <c r="S861" s="325"/>
      <c r="T861" s="325"/>
      <c r="U861" s="330"/>
      <c r="V861" s="338"/>
      <c r="W861" s="330"/>
      <c r="X861" s="330"/>
      <c r="Y861" s="330"/>
      <c r="Z861" s="110" t="str">
        <f>IF(H861&gt;0, rate1(1,$L$52,$L$51,$L$54,U861,$L$53,$L$50,Y861),"")</f>
        <v/>
      </c>
      <c r="AA861" s="338" t="str">
        <f t="shared" si="497"/>
        <v/>
      </c>
      <c r="AB861" s="338" t="str">
        <f t="shared" si="498"/>
        <v/>
      </c>
      <c r="AC861" s="330" t="str">
        <f t="shared" si="499"/>
        <v/>
      </c>
      <c r="AD861" s="330" t="str">
        <f t="shared" si="500"/>
        <v/>
      </c>
      <c r="AE861" s="330" t="str">
        <f t="shared" si="501"/>
        <v/>
      </c>
      <c r="AF861" s="330" t="str">
        <f t="shared" si="502"/>
        <v/>
      </c>
      <c r="AG861" s="330" t="str">
        <f t="shared" si="503"/>
        <v/>
      </c>
      <c r="AH861" s="330" t="str">
        <f t="shared" si="504"/>
        <v/>
      </c>
      <c r="AI861" s="330" t="str">
        <f t="shared" si="505"/>
        <v/>
      </c>
      <c r="AJ861" s="330" t="str">
        <f t="shared" si="506"/>
        <v/>
      </c>
      <c r="AK861" s="339" t="str">
        <f t="shared" si="507"/>
        <v/>
      </c>
      <c r="AL861" s="44" t="str">
        <f t="shared" si="508"/>
        <v/>
      </c>
    </row>
    <row r="862" spans="2:38" ht="15" x14ac:dyDescent="0.15">
      <c r="B862" s="330" t="str">
        <f t="shared" si="486"/>
        <v/>
      </c>
      <c r="C862" s="330" t="str">
        <f t="shared" si="487"/>
        <v/>
      </c>
      <c r="D862" s="330" t="str">
        <f t="shared" si="488"/>
        <v/>
      </c>
      <c r="E862" s="330" t="str">
        <f t="shared" si="485"/>
        <v xml:space="preserve"> </v>
      </c>
      <c r="F862" s="330" t="str">
        <f t="shared" si="489"/>
        <v/>
      </c>
      <c r="G862" s="330" t="str">
        <f t="shared" si="490"/>
        <v/>
      </c>
      <c r="H862" s="315"/>
      <c r="I862" s="330" t="str">
        <f t="shared" si="491"/>
        <v/>
      </c>
      <c r="J862" s="330">
        <f t="shared" si="484"/>
        <v>80</v>
      </c>
      <c r="K862" s="337" t="str">
        <f t="shared" si="492"/>
        <v/>
      </c>
      <c r="L862" s="325" t="str">
        <f t="shared" si="493"/>
        <v/>
      </c>
      <c r="M862" s="325" t="str">
        <f t="shared" si="494"/>
        <v/>
      </c>
      <c r="N862" s="330" t="str">
        <f t="shared" si="495"/>
        <v/>
      </c>
      <c r="O862" s="330" t="str">
        <f t="shared" si="496"/>
        <v/>
      </c>
      <c r="P862" s="334"/>
      <c r="Q862" s="330"/>
      <c r="R862" s="279" t="str">
        <f>IF(H862&gt;0, rate1(1,$L$52,$L$51,$L$54,L862,$L$53,$L$50,P862),"")</f>
        <v/>
      </c>
      <c r="S862" s="325"/>
      <c r="T862" s="325"/>
      <c r="U862" s="330"/>
      <c r="V862" s="338"/>
      <c r="W862" s="330"/>
      <c r="X862" s="330"/>
      <c r="Y862" s="330"/>
      <c r="Z862" s="110" t="str">
        <f>IF(H862&gt;0, rate1(1,$L$52,$L$51,$L$54,U862,$L$53,$L$50,Y862),"")</f>
        <v/>
      </c>
      <c r="AA862" s="338" t="str">
        <f t="shared" si="497"/>
        <v/>
      </c>
      <c r="AB862" s="338" t="str">
        <f t="shared" si="498"/>
        <v/>
      </c>
      <c r="AC862" s="330" t="str">
        <f t="shared" si="499"/>
        <v/>
      </c>
      <c r="AD862" s="330" t="str">
        <f t="shared" si="500"/>
        <v/>
      </c>
      <c r="AE862" s="330" t="str">
        <f t="shared" si="501"/>
        <v/>
      </c>
      <c r="AF862" s="330" t="str">
        <f t="shared" si="502"/>
        <v/>
      </c>
      <c r="AG862" s="330" t="str">
        <f t="shared" si="503"/>
        <v/>
      </c>
      <c r="AH862" s="330" t="str">
        <f t="shared" si="504"/>
        <v/>
      </c>
      <c r="AI862" s="330" t="str">
        <f t="shared" si="505"/>
        <v/>
      </c>
      <c r="AJ862" s="330" t="str">
        <f t="shared" si="506"/>
        <v/>
      </c>
      <c r="AK862" s="339" t="str">
        <f t="shared" si="507"/>
        <v/>
      </c>
      <c r="AL862" s="44" t="str">
        <f t="shared" si="508"/>
        <v/>
      </c>
    </row>
    <row r="863" spans="2:38" ht="15" x14ac:dyDescent="0.15">
      <c r="B863" s="330" t="str">
        <f t="shared" si="486"/>
        <v/>
      </c>
      <c r="C863" s="330" t="str">
        <f t="shared" si="487"/>
        <v/>
      </c>
      <c r="D863" s="330" t="str">
        <f t="shared" si="488"/>
        <v/>
      </c>
      <c r="E863" s="330" t="str">
        <f t="shared" si="485"/>
        <v xml:space="preserve"> </v>
      </c>
      <c r="F863" s="330" t="str">
        <f t="shared" si="489"/>
        <v/>
      </c>
      <c r="G863" s="330" t="str">
        <f t="shared" si="490"/>
        <v/>
      </c>
      <c r="H863" s="315"/>
      <c r="I863" s="330" t="str">
        <f t="shared" si="491"/>
        <v/>
      </c>
      <c r="J863" s="330">
        <f t="shared" si="484"/>
        <v>80</v>
      </c>
      <c r="K863" s="337" t="str">
        <f t="shared" si="492"/>
        <v/>
      </c>
      <c r="L863" s="325" t="str">
        <f t="shared" si="493"/>
        <v/>
      </c>
      <c r="M863" s="325" t="str">
        <f t="shared" si="494"/>
        <v/>
      </c>
      <c r="N863" s="330" t="str">
        <f t="shared" si="495"/>
        <v/>
      </c>
      <c r="O863" s="330" t="str">
        <f t="shared" si="496"/>
        <v/>
      </c>
      <c r="P863" s="334"/>
      <c r="Q863" s="330"/>
      <c r="R863" s="279" t="str">
        <f>IF(H863&gt;0, rate1(1,$L$52,$L$51,$L$54,L863,$L$53,$L$50,P863),"")</f>
        <v/>
      </c>
      <c r="S863" s="325"/>
      <c r="T863" s="325"/>
      <c r="U863" s="330"/>
      <c r="V863" s="338"/>
      <c r="W863" s="330"/>
      <c r="X863" s="330"/>
      <c r="Y863" s="330"/>
      <c r="Z863" s="110" t="str">
        <f>IF(H863&gt;0, rate1(1,$L$52,$L$51,$L$54,U863,$L$53,$L$50,Y863),"")</f>
        <v/>
      </c>
      <c r="AA863" s="338" t="str">
        <f t="shared" si="497"/>
        <v/>
      </c>
      <c r="AB863" s="338" t="str">
        <f t="shared" si="498"/>
        <v/>
      </c>
      <c r="AC863" s="330" t="str">
        <f t="shared" si="499"/>
        <v/>
      </c>
      <c r="AD863" s="330" t="str">
        <f t="shared" si="500"/>
        <v/>
      </c>
      <c r="AE863" s="330" t="str">
        <f t="shared" si="501"/>
        <v/>
      </c>
      <c r="AF863" s="330" t="str">
        <f t="shared" si="502"/>
        <v/>
      </c>
      <c r="AG863" s="330" t="str">
        <f t="shared" si="503"/>
        <v/>
      </c>
      <c r="AH863" s="330" t="str">
        <f t="shared" si="504"/>
        <v/>
      </c>
      <c r="AI863" s="330" t="str">
        <f t="shared" si="505"/>
        <v/>
      </c>
      <c r="AJ863" s="330" t="str">
        <f t="shared" si="506"/>
        <v/>
      </c>
      <c r="AK863" s="339" t="str">
        <f t="shared" si="507"/>
        <v/>
      </c>
      <c r="AL863" s="44" t="str">
        <f t="shared" si="508"/>
        <v/>
      </c>
    </row>
    <row r="864" spans="2:38" ht="15" x14ac:dyDescent="0.15">
      <c r="B864" s="330" t="str">
        <f t="shared" si="486"/>
        <v/>
      </c>
      <c r="C864" s="330" t="str">
        <f t="shared" si="487"/>
        <v/>
      </c>
      <c r="D864" s="330" t="str">
        <f t="shared" si="488"/>
        <v/>
      </c>
      <c r="E864" s="330" t="str">
        <f t="shared" si="485"/>
        <v xml:space="preserve"> </v>
      </c>
      <c r="F864" s="330" t="str">
        <f t="shared" si="489"/>
        <v/>
      </c>
      <c r="G864" s="330" t="str">
        <f t="shared" si="490"/>
        <v/>
      </c>
      <c r="H864" s="315"/>
      <c r="I864" s="330" t="str">
        <f t="shared" si="491"/>
        <v/>
      </c>
      <c r="J864" s="330">
        <f t="shared" si="484"/>
        <v>80</v>
      </c>
      <c r="K864" s="337" t="str">
        <f t="shared" si="492"/>
        <v/>
      </c>
      <c r="L864" s="325" t="str">
        <f t="shared" si="493"/>
        <v/>
      </c>
      <c r="M864" s="325" t="str">
        <f t="shared" si="494"/>
        <v/>
      </c>
      <c r="N864" s="330" t="str">
        <f t="shared" si="495"/>
        <v/>
      </c>
      <c r="O864" s="330" t="str">
        <f t="shared" si="496"/>
        <v/>
      </c>
      <c r="P864" s="334"/>
      <c r="Q864" s="330"/>
      <c r="R864" s="279" t="str">
        <f>IF(H864&gt;0, rate1(1,$L$52,$L$51,$L$54,L864,$L$53,$L$50,P864),"")</f>
        <v/>
      </c>
      <c r="S864" s="325"/>
      <c r="T864" s="325"/>
      <c r="U864" s="330"/>
      <c r="V864" s="338"/>
      <c r="W864" s="330"/>
      <c r="X864" s="330"/>
      <c r="Y864" s="330"/>
      <c r="Z864" s="110" t="str">
        <f>IF(H864&gt;0, rate1(1,$L$52,$L$51,$L$54,U864,$L$53,$L$50,Y864),"")</f>
        <v/>
      </c>
      <c r="AA864" s="338" t="str">
        <f t="shared" si="497"/>
        <v/>
      </c>
      <c r="AB864" s="338" t="str">
        <f t="shared" si="498"/>
        <v/>
      </c>
      <c r="AC864" s="330" t="str">
        <f t="shared" si="499"/>
        <v/>
      </c>
      <c r="AD864" s="330" t="str">
        <f t="shared" si="500"/>
        <v/>
      </c>
      <c r="AE864" s="330" t="str">
        <f t="shared" si="501"/>
        <v/>
      </c>
      <c r="AF864" s="330" t="str">
        <f t="shared" si="502"/>
        <v/>
      </c>
      <c r="AG864" s="330" t="str">
        <f t="shared" si="503"/>
        <v/>
      </c>
      <c r="AH864" s="330" t="str">
        <f t="shared" si="504"/>
        <v/>
      </c>
      <c r="AI864" s="330" t="str">
        <f t="shared" si="505"/>
        <v/>
      </c>
      <c r="AJ864" s="330" t="str">
        <f t="shared" si="506"/>
        <v/>
      </c>
      <c r="AK864" s="339" t="str">
        <f t="shared" si="507"/>
        <v/>
      </c>
      <c r="AL864" s="44" t="str">
        <f t="shared" si="508"/>
        <v/>
      </c>
    </row>
    <row r="865" spans="2:38" ht="15" x14ac:dyDescent="0.15">
      <c r="B865" s="330" t="str">
        <f t="shared" si="486"/>
        <v/>
      </c>
      <c r="C865" s="330" t="str">
        <f t="shared" si="487"/>
        <v/>
      </c>
      <c r="D865" s="330" t="str">
        <f t="shared" si="488"/>
        <v/>
      </c>
      <c r="E865" s="330" t="str">
        <f t="shared" si="485"/>
        <v xml:space="preserve"> </v>
      </c>
      <c r="F865" s="330" t="str">
        <f t="shared" si="489"/>
        <v/>
      </c>
      <c r="G865" s="330" t="str">
        <f t="shared" si="490"/>
        <v/>
      </c>
      <c r="H865" s="315"/>
      <c r="I865" s="330" t="str">
        <f t="shared" si="491"/>
        <v/>
      </c>
      <c r="J865" s="330">
        <f t="shared" si="484"/>
        <v>80</v>
      </c>
      <c r="K865" s="337" t="str">
        <f t="shared" si="492"/>
        <v/>
      </c>
      <c r="L865" s="325" t="str">
        <f t="shared" si="493"/>
        <v/>
      </c>
      <c r="M865" s="325" t="str">
        <f t="shared" si="494"/>
        <v/>
      </c>
      <c r="N865" s="330" t="str">
        <f t="shared" si="495"/>
        <v/>
      </c>
      <c r="O865" s="330" t="str">
        <f t="shared" si="496"/>
        <v/>
      </c>
      <c r="P865" s="334"/>
      <c r="Q865" s="330"/>
      <c r="R865" s="279" t="str">
        <f>IF(H865&gt;0, rate1(1,$L$52,$L$51,$L$54,L865,$L$53,$L$50,P865),"")</f>
        <v/>
      </c>
      <c r="S865" s="325"/>
      <c r="T865" s="325"/>
      <c r="U865" s="330"/>
      <c r="V865" s="338"/>
      <c r="W865" s="330"/>
      <c r="X865" s="330"/>
      <c r="Y865" s="330"/>
      <c r="Z865" s="110" t="str">
        <f>IF(H865&gt;0, rate1(1,$L$52,$L$51,$L$54,U865,$L$53,$L$50,Y865),"")</f>
        <v/>
      </c>
      <c r="AA865" s="338" t="str">
        <f t="shared" si="497"/>
        <v/>
      </c>
      <c r="AB865" s="338" t="str">
        <f t="shared" si="498"/>
        <v/>
      </c>
      <c r="AC865" s="330" t="str">
        <f t="shared" si="499"/>
        <v/>
      </c>
      <c r="AD865" s="330" t="str">
        <f t="shared" si="500"/>
        <v/>
      </c>
      <c r="AE865" s="330" t="str">
        <f t="shared" si="501"/>
        <v/>
      </c>
      <c r="AF865" s="330" t="str">
        <f t="shared" si="502"/>
        <v/>
      </c>
      <c r="AG865" s="330" t="str">
        <f t="shared" si="503"/>
        <v/>
      </c>
      <c r="AH865" s="330" t="str">
        <f t="shared" si="504"/>
        <v/>
      </c>
      <c r="AI865" s="330" t="str">
        <f t="shared" si="505"/>
        <v/>
      </c>
      <c r="AJ865" s="330" t="str">
        <f t="shared" si="506"/>
        <v/>
      </c>
      <c r="AK865" s="339" t="str">
        <f t="shared" si="507"/>
        <v/>
      </c>
      <c r="AL865" s="44" t="str">
        <f t="shared" si="508"/>
        <v/>
      </c>
    </row>
    <row r="866" spans="2:38" ht="15" x14ac:dyDescent="0.15">
      <c r="B866" s="330" t="str">
        <f t="shared" si="486"/>
        <v/>
      </c>
      <c r="C866" s="330" t="str">
        <f t="shared" si="487"/>
        <v/>
      </c>
      <c r="D866" s="330" t="str">
        <f t="shared" si="488"/>
        <v/>
      </c>
      <c r="E866" s="330" t="str">
        <f t="shared" si="485"/>
        <v xml:space="preserve"> </v>
      </c>
      <c r="F866" s="330" t="str">
        <f t="shared" si="489"/>
        <v/>
      </c>
      <c r="G866" s="330" t="str">
        <f t="shared" si="490"/>
        <v/>
      </c>
      <c r="H866" s="315"/>
      <c r="I866" s="330" t="str">
        <f t="shared" si="491"/>
        <v/>
      </c>
      <c r="J866" s="330">
        <f t="shared" si="484"/>
        <v>80</v>
      </c>
      <c r="K866" s="337" t="str">
        <f t="shared" si="492"/>
        <v/>
      </c>
      <c r="L866" s="325" t="str">
        <f t="shared" si="493"/>
        <v/>
      </c>
      <c r="M866" s="325" t="str">
        <f t="shared" si="494"/>
        <v/>
      </c>
      <c r="N866" s="330" t="str">
        <f t="shared" si="495"/>
        <v/>
      </c>
      <c r="O866" s="330" t="str">
        <f t="shared" si="496"/>
        <v/>
      </c>
      <c r="P866" s="334"/>
      <c r="Q866" s="330"/>
      <c r="R866" s="279" t="str">
        <f>IF(H866&gt;0, rate1(1,$L$52,$L$51,$L$54,L866,$L$53,$L$50,P866),"")</f>
        <v/>
      </c>
      <c r="S866" s="325"/>
      <c r="T866" s="325"/>
      <c r="U866" s="330"/>
      <c r="V866" s="338"/>
      <c r="W866" s="330"/>
      <c r="X866" s="330"/>
      <c r="Y866" s="330"/>
      <c r="Z866" s="110" t="str">
        <f>IF(H866&gt;0, rate1(1,$L$52,$L$51,$L$54,U866,$L$53,$L$50,Y866),"")</f>
        <v/>
      </c>
      <c r="AA866" s="338" t="str">
        <f t="shared" si="497"/>
        <v/>
      </c>
      <c r="AB866" s="338" t="str">
        <f t="shared" si="498"/>
        <v/>
      </c>
      <c r="AC866" s="330" t="str">
        <f t="shared" si="499"/>
        <v/>
      </c>
      <c r="AD866" s="330" t="str">
        <f t="shared" si="500"/>
        <v/>
      </c>
      <c r="AE866" s="330" t="str">
        <f t="shared" si="501"/>
        <v/>
      </c>
      <c r="AF866" s="330" t="str">
        <f t="shared" si="502"/>
        <v/>
      </c>
      <c r="AG866" s="330" t="str">
        <f t="shared" si="503"/>
        <v/>
      </c>
      <c r="AH866" s="330" t="str">
        <f t="shared" si="504"/>
        <v/>
      </c>
      <c r="AI866" s="330" t="str">
        <f t="shared" si="505"/>
        <v/>
      </c>
      <c r="AJ866" s="330" t="str">
        <f t="shared" si="506"/>
        <v/>
      </c>
      <c r="AK866" s="339" t="str">
        <f t="shared" si="507"/>
        <v/>
      </c>
      <c r="AL866" s="44" t="str">
        <f t="shared" si="508"/>
        <v/>
      </c>
    </row>
    <row r="867" spans="2:38" ht="15" x14ac:dyDescent="0.15">
      <c r="B867" s="330" t="str">
        <f t="shared" si="486"/>
        <v/>
      </c>
      <c r="C867" s="330" t="str">
        <f t="shared" si="487"/>
        <v/>
      </c>
      <c r="D867" s="330" t="str">
        <f t="shared" si="488"/>
        <v/>
      </c>
      <c r="E867" s="330" t="str">
        <f t="shared" si="485"/>
        <v xml:space="preserve"> </v>
      </c>
      <c r="F867" s="330" t="str">
        <f t="shared" si="489"/>
        <v/>
      </c>
      <c r="G867" s="330" t="str">
        <f t="shared" si="490"/>
        <v/>
      </c>
      <c r="H867" s="315"/>
      <c r="I867" s="330" t="str">
        <f t="shared" si="491"/>
        <v/>
      </c>
      <c r="J867" s="330">
        <f t="shared" si="484"/>
        <v>80</v>
      </c>
      <c r="K867" s="337" t="str">
        <f t="shared" si="492"/>
        <v/>
      </c>
      <c r="L867" s="325" t="str">
        <f t="shared" si="493"/>
        <v/>
      </c>
      <c r="M867" s="325" t="str">
        <f t="shared" si="494"/>
        <v/>
      </c>
      <c r="N867" s="330" t="str">
        <f t="shared" si="495"/>
        <v/>
      </c>
      <c r="O867" s="330" t="str">
        <f t="shared" si="496"/>
        <v/>
      </c>
      <c r="P867" s="334"/>
      <c r="Q867" s="330"/>
      <c r="R867" s="279" t="str">
        <f>IF(H867&gt;0, rate1(1,$L$52,$L$51,$L$54,L867,$L$53,$L$50,P867),"")</f>
        <v/>
      </c>
      <c r="S867" s="325"/>
      <c r="T867" s="325"/>
      <c r="U867" s="330"/>
      <c r="V867" s="338"/>
      <c r="W867" s="330"/>
      <c r="X867" s="330"/>
      <c r="Y867" s="330"/>
      <c r="Z867" s="110" t="str">
        <f>IF(H867&gt;0, rate1(1,$L$52,$L$51,$L$54,U867,$L$53,$L$50,Y867),"")</f>
        <v/>
      </c>
      <c r="AA867" s="338" t="str">
        <f t="shared" si="497"/>
        <v/>
      </c>
      <c r="AB867" s="338" t="str">
        <f t="shared" si="498"/>
        <v/>
      </c>
      <c r="AC867" s="330" t="str">
        <f t="shared" si="499"/>
        <v/>
      </c>
      <c r="AD867" s="330" t="str">
        <f t="shared" si="500"/>
        <v/>
      </c>
      <c r="AE867" s="330" t="str">
        <f t="shared" si="501"/>
        <v/>
      </c>
      <c r="AF867" s="330" t="str">
        <f t="shared" si="502"/>
        <v/>
      </c>
      <c r="AG867" s="330" t="str">
        <f t="shared" si="503"/>
        <v/>
      </c>
      <c r="AH867" s="330" t="str">
        <f t="shared" si="504"/>
        <v/>
      </c>
      <c r="AI867" s="330" t="str">
        <f t="shared" si="505"/>
        <v/>
      </c>
      <c r="AJ867" s="330" t="str">
        <f t="shared" si="506"/>
        <v/>
      </c>
      <c r="AK867" s="339" t="str">
        <f t="shared" si="507"/>
        <v/>
      </c>
      <c r="AL867" s="44" t="str">
        <f t="shared" si="508"/>
        <v/>
      </c>
    </row>
    <row r="868" spans="2:38" ht="15" x14ac:dyDescent="0.15">
      <c r="B868" s="330" t="str">
        <f t="shared" si="486"/>
        <v/>
      </c>
      <c r="C868" s="330" t="str">
        <f t="shared" si="487"/>
        <v/>
      </c>
      <c r="D868" s="330" t="str">
        <f t="shared" si="488"/>
        <v/>
      </c>
      <c r="E868" s="330" t="str">
        <f t="shared" si="485"/>
        <v xml:space="preserve"> </v>
      </c>
      <c r="F868" s="330" t="str">
        <f t="shared" si="489"/>
        <v/>
      </c>
      <c r="G868" s="330" t="str">
        <f t="shared" si="490"/>
        <v/>
      </c>
      <c r="H868" s="315"/>
      <c r="I868" s="330" t="str">
        <f t="shared" si="491"/>
        <v/>
      </c>
      <c r="J868" s="330">
        <f t="shared" si="484"/>
        <v>80</v>
      </c>
      <c r="K868" s="337" t="str">
        <f t="shared" si="492"/>
        <v/>
      </c>
      <c r="L868" s="325" t="str">
        <f t="shared" si="493"/>
        <v/>
      </c>
      <c r="M868" s="325" t="str">
        <f t="shared" si="494"/>
        <v/>
      </c>
      <c r="N868" s="330" t="str">
        <f t="shared" si="495"/>
        <v/>
      </c>
      <c r="O868" s="330" t="str">
        <f t="shared" si="496"/>
        <v/>
      </c>
      <c r="P868" s="334"/>
      <c r="Q868" s="330"/>
      <c r="R868" s="279" t="str">
        <f>IF(H868&gt;0, rate1(1,$L$52,$L$51,$L$54,L868,$L$53,$L$50,P868),"")</f>
        <v/>
      </c>
      <c r="S868" s="325"/>
      <c r="T868" s="325"/>
      <c r="U868" s="330"/>
      <c r="V868" s="338"/>
      <c r="W868" s="330"/>
      <c r="X868" s="330"/>
      <c r="Y868" s="330"/>
      <c r="Z868" s="110" t="str">
        <f>IF(H868&gt;0, rate1(1,$L$52,$L$51,$L$54,U868,$L$53,$L$50,Y868),"")</f>
        <v/>
      </c>
      <c r="AA868" s="338" t="str">
        <f t="shared" si="497"/>
        <v/>
      </c>
      <c r="AB868" s="338" t="str">
        <f t="shared" si="498"/>
        <v/>
      </c>
      <c r="AC868" s="330" t="str">
        <f t="shared" si="499"/>
        <v/>
      </c>
      <c r="AD868" s="330" t="str">
        <f t="shared" si="500"/>
        <v/>
      </c>
      <c r="AE868" s="330" t="str">
        <f t="shared" si="501"/>
        <v/>
      </c>
      <c r="AF868" s="330" t="str">
        <f t="shared" si="502"/>
        <v/>
      </c>
      <c r="AG868" s="330" t="str">
        <f t="shared" si="503"/>
        <v/>
      </c>
      <c r="AH868" s="330" t="str">
        <f t="shared" si="504"/>
        <v/>
      </c>
      <c r="AI868" s="330" t="str">
        <f t="shared" si="505"/>
        <v/>
      </c>
      <c r="AJ868" s="330" t="str">
        <f t="shared" si="506"/>
        <v/>
      </c>
      <c r="AK868" s="339" t="str">
        <f t="shared" si="507"/>
        <v/>
      </c>
      <c r="AL868" s="44" t="str">
        <f t="shared" si="508"/>
        <v/>
      </c>
    </row>
    <row r="869" spans="2:38" ht="15" x14ac:dyDescent="0.15">
      <c r="B869" s="330" t="str">
        <f t="shared" si="486"/>
        <v/>
      </c>
      <c r="C869" s="330" t="str">
        <f t="shared" si="487"/>
        <v/>
      </c>
      <c r="D869" s="330" t="str">
        <f t="shared" si="488"/>
        <v/>
      </c>
      <c r="E869" s="330" t="str">
        <f t="shared" si="485"/>
        <v xml:space="preserve"> </v>
      </c>
      <c r="F869" s="330" t="str">
        <f t="shared" si="489"/>
        <v/>
      </c>
      <c r="G869" s="330" t="str">
        <f t="shared" si="490"/>
        <v/>
      </c>
      <c r="H869" s="315"/>
      <c r="I869" s="330" t="str">
        <f t="shared" si="491"/>
        <v/>
      </c>
      <c r="J869" s="330">
        <f t="shared" si="484"/>
        <v>80</v>
      </c>
      <c r="K869" s="337" t="str">
        <f t="shared" si="492"/>
        <v/>
      </c>
      <c r="L869" s="325" t="str">
        <f t="shared" si="493"/>
        <v/>
      </c>
      <c r="M869" s="325" t="str">
        <f t="shared" si="494"/>
        <v/>
      </c>
      <c r="N869" s="330" t="str">
        <f t="shared" si="495"/>
        <v/>
      </c>
      <c r="O869" s="330" t="str">
        <f t="shared" si="496"/>
        <v/>
      </c>
      <c r="P869" s="334"/>
      <c r="Q869" s="330"/>
      <c r="R869" s="279" t="str">
        <f>IF(H869&gt;0, rate1(1,$L$52,$L$51,$L$54,L869,$L$53,$L$50,P869),"")</f>
        <v/>
      </c>
      <c r="S869" s="325"/>
      <c r="T869" s="325"/>
      <c r="U869" s="330"/>
      <c r="V869" s="338"/>
      <c r="W869" s="330"/>
      <c r="X869" s="330"/>
      <c r="Y869" s="330"/>
      <c r="Z869" s="110" t="str">
        <f>IF(H869&gt;0, rate1(1,$L$52,$L$51,$L$54,U869,$L$53,$L$50,Y869),"")</f>
        <v/>
      </c>
      <c r="AA869" s="338" t="str">
        <f t="shared" si="497"/>
        <v/>
      </c>
      <c r="AB869" s="338" t="str">
        <f t="shared" si="498"/>
        <v/>
      </c>
      <c r="AC869" s="330" t="str">
        <f t="shared" si="499"/>
        <v/>
      </c>
      <c r="AD869" s="330" t="str">
        <f t="shared" si="500"/>
        <v/>
      </c>
      <c r="AE869" s="330" t="str">
        <f t="shared" si="501"/>
        <v/>
      </c>
      <c r="AF869" s="330" t="str">
        <f t="shared" si="502"/>
        <v/>
      </c>
      <c r="AG869" s="330" t="str">
        <f t="shared" si="503"/>
        <v/>
      </c>
      <c r="AH869" s="330" t="str">
        <f t="shared" si="504"/>
        <v/>
      </c>
      <c r="AI869" s="330" t="str">
        <f t="shared" si="505"/>
        <v/>
      </c>
      <c r="AJ869" s="330" t="str">
        <f t="shared" si="506"/>
        <v/>
      </c>
      <c r="AK869" s="339" t="str">
        <f t="shared" si="507"/>
        <v/>
      </c>
      <c r="AL869" s="44" t="str">
        <f t="shared" si="508"/>
        <v/>
      </c>
    </row>
    <row r="870" spans="2:38" ht="15" x14ac:dyDescent="0.15">
      <c r="B870" s="330" t="str">
        <f t="shared" si="486"/>
        <v/>
      </c>
      <c r="C870" s="330" t="str">
        <f t="shared" si="487"/>
        <v/>
      </c>
      <c r="D870" s="330" t="str">
        <f t="shared" si="488"/>
        <v/>
      </c>
      <c r="E870" s="330" t="str">
        <f t="shared" si="485"/>
        <v xml:space="preserve"> </v>
      </c>
      <c r="F870" s="330" t="str">
        <f t="shared" si="489"/>
        <v/>
      </c>
      <c r="G870" s="330" t="str">
        <f t="shared" si="490"/>
        <v/>
      </c>
      <c r="H870" s="315"/>
      <c r="I870" s="330" t="str">
        <f t="shared" si="491"/>
        <v/>
      </c>
      <c r="J870" s="330">
        <f t="shared" si="484"/>
        <v>80</v>
      </c>
      <c r="K870" s="337" t="str">
        <f t="shared" si="492"/>
        <v/>
      </c>
      <c r="L870" s="325" t="str">
        <f t="shared" si="493"/>
        <v/>
      </c>
      <c r="M870" s="325" t="str">
        <f t="shared" si="494"/>
        <v/>
      </c>
      <c r="N870" s="330" t="str">
        <f t="shared" si="495"/>
        <v/>
      </c>
      <c r="O870" s="330" t="str">
        <f t="shared" si="496"/>
        <v/>
      </c>
      <c r="P870" s="334"/>
      <c r="Q870" s="330"/>
      <c r="R870" s="279" t="str">
        <f>IF(H870&gt;0, rate1(1,$L$52,$L$51,$L$54,L870,$L$53,$L$50,P870),"")</f>
        <v/>
      </c>
      <c r="S870" s="325"/>
      <c r="T870" s="325"/>
      <c r="U870" s="330"/>
      <c r="V870" s="338"/>
      <c r="W870" s="330"/>
      <c r="X870" s="330"/>
      <c r="Y870" s="330"/>
      <c r="Z870" s="110" t="str">
        <f>IF(H870&gt;0, rate1(1,$L$52,$L$51,$L$54,U870,$L$53,$L$50,Y870),"")</f>
        <v/>
      </c>
      <c r="AA870" s="338" t="str">
        <f t="shared" si="497"/>
        <v/>
      </c>
      <c r="AB870" s="338" t="str">
        <f t="shared" si="498"/>
        <v/>
      </c>
      <c r="AC870" s="330" t="str">
        <f t="shared" si="499"/>
        <v/>
      </c>
      <c r="AD870" s="330" t="str">
        <f t="shared" si="500"/>
        <v/>
      </c>
      <c r="AE870" s="330" t="str">
        <f t="shared" si="501"/>
        <v/>
      </c>
      <c r="AF870" s="330" t="str">
        <f t="shared" si="502"/>
        <v/>
      </c>
      <c r="AG870" s="330" t="str">
        <f t="shared" si="503"/>
        <v/>
      </c>
      <c r="AH870" s="330" t="str">
        <f t="shared" si="504"/>
        <v/>
      </c>
      <c r="AI870" s="330" t="str">
        <f t="shared" si="505"/>
        <v/>
      </c>
      <c r="AJ870" s="330" t="str">
        <f t="shared" si="506"/>
        <v/>
      </c>
      <c r="AK870" s="339" t="str">
        <f t="shared" si="507"/>
        <v/>
      </c>
      <c r="AL870" s="44" t="str">
        <f t="shared" si="508"/>
        <v/>
      </c>
    </row>
    <row r="871" spans="2:38" ht="15" x14ac:dyDescent="0.15">
      <c r="B871" s="330" t="str">
        <f t="shared" si="486"/>
        <v/>
      </c>
      <c r="C871" s="330" t="str">
        <f t="shared" si="487"/>
        <v/>
      </c>
      <c r="D871" s="330" t="str">
        <f t="shared" si="488"/>
        <v/>
      </c>
      <c r="E871" s="330" t="str">
        <f t="shared" si="485"/>
        <v xml:space="preserve"> </v>
      </c>
      <c r="F871" s="330" t="str">
        <f t="shared" si="489"/>
        <v/>
      </c>
      <c r="G871" s="330" t="str">
        <f t="shared" si="490"/>
        <v/>
      </c>
      <c r="H871" s="315"/>
      <c r="I871" s="330" t="str">
        <f t="shared" si="491"/>
        <v/>
      </c>
      <c r="J871" s="330">
        <f t="shared" si="484"/>
        <v>80</v>
      </c>
      <c r="K871" s="337" t="str">
        <f t="shared" si="492"/>
        <v/>
      </c>
      <c r="L871" s="325" t="str">
        <f t="shared" si="493"/>
        <v/>
      </c>
      <c r="M871" s="325" t="str">
        <f t="shared" si="494"/>
        <v/>
      </c>
      <c r="N871" s="330" t="str">
        <f t="shared" si="495"/>
        <v/>
      </c>
      <c r="O871" s="330" t="str">
        <f t="shared" si="496"/>
        <v/>
      </c>
      <c r="P871" s="334"/>
      <c r="Q871" s="330"/>
      <c r="R871" s="279" t="str">
        <f>IF(H871&gt;0, rate1(1,$L$52,$L$51,$L$54,L871,$L$53,$L$50,P871),"")</f>
        <v/>
      </c>
      <c r="S871" s="325"/>
      <c r="T871" s="325"/>
      <c r="U871" s="330"/>
      <c r="V871" s="338"/>
      <c r="W871" s="330"/>
      <c r="X871" s="330"/>
      <c r="Y871" s="330"/>
      <c r="Z871" s="110" t="str">
        <f>IF(H871&gt;0, rate1(1,$L$52,$L$51,$L$54,U871,$L$53,$L$50,Y871),"")</f>
        <v/>
      </c>
      <c r="AA871" s="338" t="str">
        <f t="shared" si="497"/>
        <v/>
      </c>
      <c r="AB871" s="338" t="str">
        <f t="shared" si="498"/>
        <v/>
      </c>
      <c r="AC871" s="330" t="str">
        <f t="shared" si="499"/>
        <v/>
      </c>
      <c r="AD871" s="330" t="str">
        <f t="shared" si="500"/>
        <v/>
      </c>
      <c r="AE871" s="330" t="str">
        <f t="shared" si="501"/>
        <v/>
      </c>
      <c r="AF871" s="330" t="str">
        <f t="shared" si="502"/>
        <v/>
      </c>
      <c r="AG871" s="330" t="str">
        <f t="shared" si="503"/>
        <v/>
      </c>
      <c r="AH871" s="330" t="str">
        <f t="shared" si="504"/>
        <v/>
      </c>
      <c r="AI871" s="330" t="str">
        <f t="shared" si="505"/>
        <v/>
      </c>
      <c r="AJ871" s="330" t="str">
        <f t="shared" si="506"/>
        <v/>
      </c>
      <c r="AK871" s="339" t="str">
        <f t="shared" si="507"/>
        <v/>
      </c>
      <c r="AL871" s="44" t="str">
        <f t="shared" si="508"/>
        <v/>
      </c>
    </row>
    <row r="872" spans="2:38" ht="15" x14ac:dyDescent="0.15">
      <c r="B872" s="330" t="str">
        <f t="shared" si="486"/>
        <v/>
      </c>
      <c r="C872" s="330" t="str">
        <f t="shared" si="487"/>
        <v/>
      </c>
      <c r="D872" s="330" t="str">
        <f t="shared" si="488"/>
        <v/>
      </c>
      <c r="E872" s="330" t="str">
        <f t="shared" si="485"/>
        <v xml:space="preserve"> </v>
      </c>
      <c r="F872" s="330" t="str">
        <f t="shared" si="489"/>
        <v/>
      </c>
      <c r="G872" s="330" t="str">
        <f t="shared" si="490"/>
        <v/>
      </c>
      <c r="H872" s="315"/>
      <c r="I872" s="330" t="str">
        <f t="shared" si="491"/>
        <v/>
      </c>
      <c r="J872" s="330">
        <f t="shared" si="484"/>
        <v>80</v>
      </c>
      <c r="K872" s="337" t="str">
        <f t="shared" si="492"/>
        <v/>
      </c>
      <c r="L872" s="325" t="str">
        <f t="shared" si="493"/>
        <v/>
      </c>
      <c r="M872" s="325" t="str">
        <f t="shared" si="494"/>
        <v/>
      </c>
      <c r="N872" s="330" t="str">
        <f t="shared" si="495"/>
        <v/>
      </c>
      <c r="O872" s="330" t="str">
        <f t="shared" si="496"/>
        <v/>
      </c>
      <c r="P872" s="334"/>
      <c r="Q872" s="330"/>
      <c r="R872" s="279" t="str">
        <f>IF(H872&gt;0, rate1(1,$L$52,$L$51,$L$54,L872,$L$53,$L$50,P872),"")</f>
        <v/>
      </c>
      <c r="S872" s="325"/>
      <c r="T872" s="325"/>
      <c r="U872" s="330"/>
      <c r="V872" s="338"/>
      <c r="W872" s="330"/>
      <c r="X872" s="330"/>
      <c r="Y872" s="330"/>
      <c r="Z872" s="110" t="str">
        <f>IF(H872&gt;0, rate1(1,$L$52,$L$51,$L$54,U872,$L$53,$L$50,Y872),"")</f>
        <v/>
      </c>
      <c r="AA872" s="338" t="str">
        <f t="shared" si="497"/>
        <v/>
      </c>
      <c r="AB872" s="338" t="str">
        <f t="shared" si="498"/>
        <v/>
      </c>
      <c r="AC872" s="330" t="str">
        <f t="shared" si="499"/>
        <v/>
      </c>
      <c r="AD872" s="330" t="str">
        <f t="shared" si="500"/>
        <v/>
      </c>
      <c r="AE872" s="330" t="str">
        <f t="shared" si="501"/>
        <v/>
      </c>
      <c r="AF872" s="330" t="str">
        <f t="shared" si="502"/>
        <v/>
      </c>
      <c r="AG872" s="330" t="str">
        <f t="shared" si="503"/>
        <v/>
      </c>
      <c r="AH872" s="330" t="str">
        <f t="shared" si="504"/>
        <v/>
      </c>
      <c r="AI872" s="330" t="str">
        <f t="shared" si="505"/>
        <v/>
      </c>
      <c r="AJ872" s="330" t="str">
        <f t="shared" si="506"/>
        <v/>
      </c>
      <c r="AK872" s="339" t="str">
        <f t="shared" si="507"/>
        <v/>
      </c>
      <c r="AL872" s="44" t="str">
        <f t="shared" si="508"/>
        <v/>
      </c>
    </row>
    <row r="873" spans="2:38" ht="15" x14ac:dyDescent="0.15">
      <c r="B873" s="330" t="str">
        <f t="shared" si="486"/>
        <v/>
      </c>
      <c r="C873" s="330" t="str">
        <f t="shared" si="487"/>
        <v/>
      </c>
      <c r="D873" s="330" t="str">
        <f t="shared" si="488"/>
        <v/>
      </c>
      <c r="E873" s="330" t="str">
        <f t="shared" si="485"/>
        <v xml:space="preserve"> </v>
      </c>
      <c r="F873" s="330" t="str">
        <f t="shared" si="489"/>
        <v/>
      </c>
      <c r="G873" s="330" t="str">
        <f t="shared" si="490"/>
        <v/>
      </c>
      <c r="H873" s="315"/>
      <c r="I873" s="330" t="str">
        <f t="shared" si="491"/>
        <v/>
      </c>
      <c r="J873" s="330">
        <f t="shared" si="484"/>
        <v>80</v>
      </c>
      <c r="K873" s="337" t="str">
        <f t="shared" si="492"/>
        <v/>
      </c>
      <c r="L873" s="325" t="str">
        <f t="shared" si="493"/>
        <v/>
      </c>
      <c r="M873" s="325" t="str">
        <f t="shared" si="494"/>
        <v/>
      </c>
      <c r="N873" s="330" t="str">
        <f t="shared" si="495"/>
        <v/>
      </c>
      <c r="O873" s="330" t="str">
        <f t="shared" si="496"/>
        <v/>
      </c>
      <c r="P873" s="334"/>
      <c r="Q873" s="330"/>
      <c r="R873" s="279" t="str">
        <f>IF(H873&gt;0, rate1(1,$L$52,$L$51,$L$54,L873,$L$53,$L$50,P873),"")</f>
        <v/>
      </c>
      <c r="S873" s="325"/>
      <c r="T873" s="325"/>
      <c r="U873" s="330"/>
      <c r="V873" s="338"/>
      <c r="W873" s="330"/>
      <c r="X873" s="330"/>
      <c r="Y873" s="330"/>
      <c r="Z873" s="110" t="str">
        <f>IF(H873&gt;0, rate1(1,$L$52,$L$51,$L$54,U873,$L$53,$L$50,Y873),"")</f>
        <v/>
      </c>
      <c r="AA873" s="338" t="str">
        <f t="shared" si="497"/>
        <v/>
      </c>
      <c r="AB873" s="338" t="str">
        <f t="shared" si="498"/>
        <v/>
      </c>
      <c r="AC873" s="330" t="str">
        <f t="shared" si="499"/>
        <v/>
      </c>
      <c r="AD873" s="330" t="str">
        <f t="shared" si="500"/>
        <v/>
      </c>
      <c r="AE873" s="330" t="str">
        <f t="shared" si="501"/>
        <v/>
      </c>
      <c r="AF873" s="330" t="str">
        <f t="shared" si="502"/>
        <v/>
      </c>
      <c r="AG873" s="330" t="str">
        <f t="shared" si="503"/>
        <v/>
      </c>
      <c r="AH873" s="330" t="str">
        <f t="shared" si="504"/>
        <v/>
      </c>
      <c r="AI873" s="330" t="str">
        <f t="shared" si="505"/>
        <v/>
      </c>
      <c r="AJ873" s="330" t="str">
        <f t="shared" si="506"/>
        <v/>
      </c>
      <c r="AK873" s="339" t="str">
        <f t="shared" si="507"/>
        <v/>
      </c>
      <c r="AL873" s="44" t="str">
        <f t="shared" si="508"/>
        <v/>
      </c>
    </row>
    <row r="874" spans="2:38" ht="15" x14ac:dyDescent="0.15">
      <c r="B874" s="330" t="str">
        <f t="shared" si="486"/>
        <v/>
      </c>
      <c r="C874" s="330" t="str">
        <f t="shared" si="487"/>
        <v/>
      </c>
      <c r="D874" s="330" t="str">
        <f t="shared" si="488"/>
        <v/>
      </c>
      <c r="E874" s="330" t="str">
        <f t="shared" si="485"/>
        <v xml:space="preserve"> </v>
      </c>
      <c r="F874" s="330" t="str">
        <f t="shared" si="489"/>
        <v/>
      </c>
      <c r="G874" s="330" t="str">
        <f t="shared" si="490"/>
        <v/>
      </c>
      <c r="H874" s="315"/>
      <c r="I874" s="330" t="str">
        <f t="shared" si="491"/>
        <v/>
      </c>
      <c r="J874" s="330">
        <f t="shared" si="484"/>
        <v>80</v>
      </c>
      <c r="K874" s="337" t="str">
        <f t="shared" si="492"/>
        <v/>
      </c>
      <c r="L874" s="325" t="str">
        <f t="shared" si="493"/>
        <v/>
      </c>
      <c r="M874" s="325" t="str">
        <f t="shared" si="494"/>
        <v/>
      </c>
      <c r="N874" s="330" t="str">
        <f t="shared" si="495"/>
        <v/>
      </c>
      <c r="O874" s="330" t="str">
        <f t="shared" si="496"/>
        <v/>
      </c>
      <c r="P874" s="334"/>
      <c r="Q874" s="330"/>
      <c r="R874" s="279" t="str">
        <f>IF(H874&gt;0, rate1(1,$L$52,$L$51,$L$54,L874,$L$53,$L$50,P874),"")</f>
        <v/>
      </c>
      <c r="S874" s="325"/>
      <c r="T874" s="325"/>
      <c r="U874" s="330"/>
      <c r="V874" s="338"/>
      <c r="W874" s="330"/>
      <c r="X874" s="330"/>
      <c r="Y874" s="330"/>
      <c r="Z874" s="110" t="str">
        <f>IF(H874&gt;0, rate1(1,$L$52,$L$51,$L$54,U874,$L$53,$L$50,Y874),"")</f>
        <v/>
      </c>
      <c r="AA874" s="338" t="str">
        <f t="shared" si="497"/>
        <v/>
      </c>
      <c r="AB874" s="338" t="str">
        <f t="shared" si="498"/>
        <v/>
      </c>
      <c r="AC874" s="330" t="str">
        <f t="shared" si="499"/>
        <v/>
      </c>
      <c r="AD874" s="330" t="str">
        <f t="shared" si="500"/>
        <v/>
      </c>
      <c r="AE874" s="330" t="str">
        <f t="shared" si="501"/>
        <v/>
      </c>
      <c r="AF874" s="330" t="str">
        <f t="shared" si="502"/>
        <v/>
      </c>
      <c r="AG874" s="330" t="str">
        <f t="shared" si="503"/>
        <v/>
      </c>
      <c r="AH874" s="330" t="str">
        <f t="shared" si="504"/>
        <v/>
      </c>
      <c r="AI874" s="330" t="str">
        <f t="shared" si="505"/>
        <v/>
      </c>
      <c r="AJ874" s="330" t="str">
        <f t="shared" si="506"/>
        <v/>
      </c>
      <c r="AK874" s="339" t="str">
        <f t="shared" si="507"/>
        <v/>
      </c>
      <c r="AL874" s="44" t="str">
        <f t="shared" si="508"/>
        <v/>
      </c>
    </row>
    <row r="875" spans="2:38" ht="15" x14ac:dyDescent="0.15">
      <c r="B875" s="330" t="str">
        <f t="shared" si="486"/>
        <v/>
      </c>
      <c r="C875" s="330" t="str">
        <f t="shared" si="487"/>
        <v/>
      </c>
      <c r="D875" s="330" t="str">
        <f t="shared" si="488"/>
        <v/>
      </c>
      <c r="E875" s="330" t="str">
        <f t="shared" si="485"/>
        <v xml:space="preserve"> </v>
      </c>
      <c r="F875" s="330" t="str">
        <f t="shared" si="489"/>
        <v/>
      </c>
      <c r="G875" s="330" t="str">
        <f t="shared" si="490"/>
        <v/>
      </c>
      <c r="H875" s="315"/>
      <c r="I875" s="330" t="str">
        <f t="shared" si="491"/>
        <v/>
      </c>
      <c r="J875" s="330">
        <f t="shared" si="484"/>
        <v>80</v>
      </c>
      <c r="K875" s="337" t="str">
        <f t="shared" si="492"/>
        <v/>
      </c>
      <c r="L875" s="325" t="str">
        <f t="shared" si="493"/>
        <v/>
      </c>
      <c r="M875" s="325" t="str">
        <f t="shared" si="494"/>
        <v/>
      </c>
      <c r="N875" s="330" t="str">
        <f t="shared" si="495"/>
        <v/>
      </c>
      <c r="O875" s="330" t="str">
        <f t="shared" si="496"/>
        <v/>
      </c>
      <c r="P875" s="334"/>
      <c r="Q875" s="330"/>
      <c r="R875" s="279" t="str">
        <f>IF(H875&gt;0, rate1(1,$L$52,$L$51,$L$54,L875,$L$53,$L$50,P875),"")</f>
        <v/>
      </c>
      <c r="S875" s="325"/>
      <c r="T875" s="325"/>
      <c r="U875" s="330"/>
      <c r="V875" s="338"/>
      <c r="W875" s="330"/>
      <c r="X875" s="330"/>
      <c r="Y875" s="330"/>
      <c r="Z875" s="110" t="str">
        <f>IF(H875&gt;0, rate1(1,$L$52,$L$51,$L$54,U875,$L$53,$L$50,Y875),"")</f>
        <v/>
      </c>
      <c r="AA875" s="338" t="str">
        <f t="shared" si="497"/>
        <v/>
      </c>
      <c r="AB875" s="338" t="str">
        <f t="shared" si="498"/>
        <v/>
      </c>
      <c r="AC875" s="330" t="str">
        <f t="shared" si="499"/>
        <v/>
      </c>
      <c r="AD875" s="330" t="str">
        <f t="shared" si="500"/>
        <v/>
      </c>
      <c r="AE875" s="330" t="str">
        <f t="shared" si="501"/>
        <v/>
      </c>
      <c r="AF875" s="330" t="str">
        <f t="shared" si="502"/>
        <v/>
      </c>
      <c r="AG875" s="330" t="str">
        <f t="shared" si="503"/>
        <v/>
      </c>
      <c r="AH875" s="330" t="str">
        <f t="shared" si="504"/>
        <v/>
      </c>
      <c r="AI875" s="330" t="str">
        <f t="shared" si="505"/>
        <v/>
      </c>
      <c r="AJ875" s="330" t="str">
        <f t="shared" si="506"/>
        <v/>
      </c>
      <c r="AK875" s="339" t="str">
        <f t="shared" si="507"/>
        <v/>
      </c>
      <c r="AL875" s="44" t="str">
        <f t="shared" si="508"/>
        <v/>
      </c>
    </row>
    <row r="876" spans="2:38" ht="15" x14ac:dyDescent="0.15">
      <c r="B876" s="330" t="str">
        <f t="shared" si="486"/>
        <v/>
      </c>
      <c r="C876" s="330" t="str">
        <f t="shared" si="487"/>
        <v/>
      </c>
      <c r="D876" s="330" t="str">
        <f t="shared" si="488"/>
        <v/>
      </c>
      <c r="E876" s="330" t="str">
        <f t="shared" si="485"/>
        <v xml:space="preserve"> </v>
      </c>
      <c r="F876" s="330" t="str">
        <f t="shared" si="489"/>
        <v/>
      </c>
      <c r="G876" s="330" t="str">
        <f t="shared" si="490"/>
        <v/>
      </c>
      <c r="H876" s="315"/>
      <c r="I876" s="330" t="str">
        <f t="shared" si="491"/>
        <v/>
      </c>
      <c r="J876" s="330">
        <f t="shared" si="484"/>
        <v>80</v>
      </c>
      <c r="K876" s="337" t="str">
        <f t="shared" si="492"/>
        <v/>
      </c>
      <c r="L876" s="325" t="str">
        <f t="shared" si="493"/>
        <v/>
      </c>
      <c r="M876" s="325" t="str">
        <f t="shared" si="494"/>
        <v/>
      </c>
      <c r="N876" s="330" t="str">
        <f t="shared" si="495"/>
        <v/>
      </c>
      <c r="O876" s="330" t="str">
        <f t="shared" si="496"/>
        <v/>
      </c>
      <c r="P876" s="334"/>
      <c r="Q876" s="330"/>
      <c r="R876" s="279" t="str">
        <f>IF(H876&gt;0, rate1(1,$L$52,$L$51,$L$54,L876,$L$53,$L$50,P876),"")</f>
        <v/>
      </c>
      <c r="S876" s="325"/>
      <c r="T876" s="325"/>
      <c r="U876" s="330"/>
      <c r="V876" s="338"/>
      <c r="W876" s="330"/>
      <c r="X876" s="330"/>
      <c r="Y876" s="330"/>
      <c r="Z876" s="110" t="str">
        <f>IF(H876&gt;0, rate1(1,$L$52,$L$51,$L$54,U876,$L$53,$L$50,Y876),"")</f>
        <v/>
      </c>
      <c r="AA876" s="338" t="str">
        <f t="shared" si="497"/>
        <v/>
      </c>
      <c r="AB876" s="338" t="str">
        <f t="shared" si="498"/>
        <v/>
      </c>
      <c r="AC876" s="330" t="str">
        <f t="shared" si="499"/>
        <v/>
      </c>
      <c r="AD876" s="330" t="str">
        <f t="shared" si="500"/>
        <v/>
      </c>
      <c r="AE876" s="330" t="str">
        <f t="shared" si="501"/>
        <v/>
      </c>
      <c r="AF876" s="330" t="str">
        <f t="shared" si="502"/>
        <v/>
      </c>
      <c r="AG876" s="330" t="str">
        <f t="shared" si="503"/>
        <v/>
      </c>
      <c r="AH876" s="330" t="str">
        <f t="shared" si="504"/>
        <v/>
      </c>
      <c r="AI876" s="330" t="str">
        <f t="shared" si="505"/>
        <v/>
      </c>
      <c r="AJ876" s="330" t="str">
        <f t="shared" si="506"/>
        <v/>
      </c>
      <c r="AK876" s="339" t="str">
        <f t="shared" si="507"/>
        <v/>
      </c>
      <c r="AL876" s="44" t="str">
        <f t="shared" si="508"/>
        <v/>
      </c>
    </row>
    <row r="877" spans="2:38" ht="15" x14ac:dyDescent="0.15">
      <c r="B877" s="330" t="str">
        <f t="shared" si="486"/>
        <v/>
      </c>
      <c r="C877" s="330" t="str">
        <f t="shared" si="487"/>
        <v/>
      </c>
      <c r="D877" s="330" t="str">
        <f t="shared" si="488"/>
        <v/>
      </c>
      <c r="E877" s="330" t="str">
        <f t="shared" si="485"/>
        <v xml:space="preserve"> </v>
      </c>
      <c r="F877" s="330" t="str">
        <f t="shared" si="489"/>
        <v/>
      </c>
      <c r="G877" s="330" t="str">
        <f t="shared" si="490"/>
        <v/>
      </c>
      <c r="H877" s="315"/>
      <c r="I877" s="330" t="str">
        <f t="shared" si="491"/>
        <v/>
      </c>
      <c r="J877" s="330">
        <f t="shared" si="484"/>
        <v>80</v>
      </c>
      <c r="K877" s="337" t="str">
        <f t="shared" si="492"/>
        <v/>
      </c>
      <c r="L877" s="325" t="str">
        <f t="shared" si="493"/>
        <v/>
      </c>
      <c r="M877" s="325" t="str">
        <f t="shared" si="494"/>
        <v/>
      </c>
      <c r="N877" s="330" t="str">
        <f t="shared" si="495"/>
        <v/>
      </c>
      <c r="O877" s="330" t="str">
        <f t="shared" si="496"/>
        <v/>
      </c>
      <c r="P877" s="334"/>
      <c r="Q877" s="330"/>
      <c r="R877" s="279" t="str">
        <f>IF(H877&gt;0, rate1(1,$L$52,$L$51,$L$54,L877,$L$53,$L$50,P877),"")</f>
        <v/>
      </c>
      <c r="S877" s="325"/>
      <c r="T877" s="325"/>
      <c r="U877" s="330"/>
      <c r="V877" s="338"/>
      <c r="W877" s="330"/>
      <c r="X877" s="330"/>
      <c r="Y877" s="330"/>
      <c r="Z877" s="110" t="str">
        <f>IF(H877&gt;0, rate1(1,$L$52,$L$51,$L$54,U877,$L$53,$L$50,Y877),"")</f>
        <v/>
      </c>
      <c r="AA877" s="338" t="str">
        <f t="shared" si="497"/>
        <v/>
      </c>
      <c r="AB877" s="338" t="str">
        <f t="shared" si="498"/>
        <v/>
      </c>
      <c r="AC877" s="330" t="str">
        <f t="shared" si="499"/>
        <v/>
      </c>
      <c r="AD877" s="330" t="str">
        <f t="shared" si="500"/>
        <v/>
      </c>
      <c r="AE877" s="330" t="str">
        <f t="shared" si="501"/>
        <v/>
      </c>
      <c r="AF877" s="330" t="str">
        <f t="shared" si="502"/>
        <v/>
      </c>
      <c r="AG877" s="330" t="str">
        <f t="shared" si="503"/>
        <v/>
      </c>
      <c r="AH877" s="330" t="str">
        <f t="shared" si="504"/>
        <v/>
      </c>
      <c r="AI877" s="330" t="str">
        <f t="shared" si="505"/>
        <v/>
      </c>
      <c r="AJ877" s="330" t="str">
        <f t="shared" si="506"/>
        <v/>
      </c>
      <c r="AK877" s="339" t="str">
        <f t="shared" si="507"/>
        <v/>
      </c>
      <c r="AL877" s="44" t="str">
        <f t="shared" si="508"/>
        <v/>
      </c>
    </row>
    <row r="878" spans="2:38" ht="15" x14ac:dyDescent="0.15">
      <c r="B878" s="330" t="str">
        <f t="shared" si="486"/>
        <v/>
      </c>
      <c r="C878" s="330" t="str">
        <f t="shared" si="487"/>
        <v/>
      </c>
      <c r="D878" s="330" t="str">
        <f t="shared" si="488"/>
        <v/>
      </c>
      <c r="E878" s="330" t="str">
        <f t="shared" si="485"/>
        <v xml:space="preserve"> </v>
      </c>
      <c r="F878" s="330" t="str">
        <f t="shared" si="489"/>
        <v/>
      </c>
      <c r="G878" s="330" t="str">
        <f t="shared" si="490"/>
        <v/>
      </c>
      <c r="H878" s="315"/>
      <c r="I878" s="330" t="str">
        <f t="shared" si="491"/>
        <v/>
      </c>
      <c r="J878" s="330">
        <f t="shared" si="484"/>
        <v>80</v>
      </c>
      <c r="K878" s="337" t="str">
        <f t="shared" si="492"/>
        <v/>
      </c>
      <c r="L878" s="325" t="str">
        <f t="shared" si="493"/>
        <v/>
      </c>
      <c r="M878" s="325" t="str">
        <f t="shared" si="494"/>
        <v/>
      </c>
      <c r="N878" s="330" t="str">
        <f t="shared" si="495"/>
        <v/>
      </c>
      <c r="O878" s="330" t="str">
        <f t="shared" si="496"/>
        <v/>
      </c>
      <c r="P878" s="334"/>
      <c r="Q878" s="330"/>
      <c r="R878" s="279" t="str">
        <f>IF(H878&gt;0, rate1(1,$L$52,$L$51,$L$54,L878,$L$53,$L$50,P878),"")</f>
        <v/>
      </c>
      <c r="S878" s="325"/>
      <c r="T878" s="325"/>
      <c r="U878" s="330"/>
      <c r="V878" s="338"/>
      <c r="W878" s="330"/>
      <c r="X878" s="330"/>
      <c r="Y878" s="330"/>
      <c r="Z878" s="110" t="str">
        <f>IF(H878&gt;0, rate1(1,$L$52,$L$51,$L$54,U878,$L$53,$L$50,Y878),"")</f>
        <v/>
      </c>
      <c r="AA878" s="338" t="str">
        <f t="shared" si="497"/>
        <v/>
      </c>
      <c r="AB878" s="338" t="str">
        <f t="shared" si="498"/>
        <v/>
      </c>
      <c r="AC878" s="330" t="str">
        <f t="shared" si="499"/>
        <v/>
      </c>
      <c r="AD878" s="330" t="str">
        <f t="shared" si="500"/>
        <v/>
      </c>
      <c r="AE878" s="330" t="str">
        <f t="shared" si="501"/>
        <v/>
      </c>
      <c r="AF878" s="330" t="str">
        <f t="shared" si="502"/>
        <v/>
      </c>
      <c r="AG878" s="330" t="str">
        <f t="shared" si="503"/>
        <v/>
      </c>
      <c r="AH878" s="330" t="str">
        <f t="shared" si="504"/>
        <v/>
      </c>
      <c r="AI878" s="330" t="str">
        <f t="shared" si="505"/>
        <v/>
      </c>
      <c r="AJ878" s="330" t="str">
        <f t="shared" si="506"/>
        <v/>
      </c>
      <c r="AK878" s="339" t="str">
        <f t="shared" si="507"/>
        <v/>
      </c>
      <c r="AL878" s="44" t="str">
        <f t="shared" si="508"/>
        <v/>
      </c>
    </row>
    <row r="879" spans="2:38" ht="15" x14ac:dyDescent="0.15">
      <c r="B879" s="330" t="str">
        <f t="shared" si="486"/>
        <v/>
      </c>
      <c r="C879" s="330" t="str">
        <f t="shared" si="487"/>
        <v/>
      </c>
      <c r="D879" s="330" t="str">
        <f t="shared" si="488"/>
        <v/>
      </c>
      <c r="E879" s="330" t="str">
        <f t="shared" si="485"/>
        <v xml:space="preserve"> </v>
      </c>
      <c r="F879" s="330" t="str">
        <f t="shared" si="489"/>
        <v/>
      </c>
      <c r="G879" s="330" t="str">
        <f t="shared" si="490"/>
        <v/>
      </c>
      <c r="H879" s="315"/>
      <c r="I879" s="330" t="str">
        <f t="shared" si="491"/>
        <v/>
      </c>
      <c r="J879" s="330">
        <f t="shared" si="484"/>
        <v>80</v>
      </c>
      <c r="K879" s="337" t="str">
        <f t="shared" si="492"/>
        <v/>
      </c>
      <c r="L879" s="325" t="str">
        <f t="shared" si="493"/>
        <v/>
      </c>
      <c r="M879" s="325" t="str">
        <f t="shared" si="494"/>
        <v/>
      </c>
      <c r="N879" s="330" t="str">
        <f t="shared" si="495"/>
        <v/>
      </c>
      <c r="O879" s="330" t="str">
        <f t="shared" si="496"/>
        <v/>
      </c>
      <c r="P879" s="334"/>
      <c r="Q879" s="330"/>
      <c r="R879" s="279" t="str">
        <f>IF(H879&gt;0, rate1(1,$L$52,$L$51,$L$54,L879,$L$53,$L$50,P879),"")</f>
        <v/>
      </c>
      <c r="S879" s="325"/>
      <c r="T879" s="325"/>
      <c r="U879" s="330"/>
      <c r="V879" s="338"/>
      <c r="W879" s="330"/>
      <c r="X879" s="330"/>
      <c r="Y879" s="330"/>
      <c r="Z879" s="110" t="str">
        <f>IF(H879&gt;0, rate1(1,$L$52,$L$51,$L$54,U879,$L$53,$L$50,Y879),"")</f>
        <v/>
      </c>
      <c r="AA879" s="338" t="str">
        <f t="shared" si="497"/>
        <v/>
      </c>
      <c r="AB879" s="338" t="str">
        <f t="shared" si="498"/>
        <v/>
      </c>
      <c r="AC879" s="330" t="str">
        <f t="shared" si="499"/>
        <v/>
      </c>
      <c r="AD879" s="330" t="str">
        <f t="shared" si="500"/>
        <v/>
      </c>
      <c r="AE879" s="330" t="str">
        <f t="shared" si="501"/>
        <v/>
      </c>
      <c r="AF879" s="330" t="str">
        <f t="shared" si="502"/>
        <v/>
      </c>
      <c r="AG879" s="330" t="str">
        <f t="shared" si="503"/>
        <v/>
      </c>
      <c r="AH879" s="330" t="str">
        <f t="shared" si="504"/>
        <v/>
      </c>
      <c r="AI879" s="330" t="str">
        <f t="shared" si="505"/>
        <v/>
      </c>
      <c r="AJ879" s="330" t="str">
        <f t="shared" si="506"/>
        <v/>
      </c>
      <c r="AK879" s="339" t="str">
        <f t="shared" si="507"/>
        <v/>
      </c>
      <c r="AL879" s="44" t="str">
        <f t="shared" si="508"/>
        <v/>
      </c>
    </row>
    <row r="880" spans="2:38" ht="15" x14ac:dyDescent="0.15">
      <c r="B880" s="330" t="str">
        <f t="shared" si="486"/>
        <v/>
      </c>
      <c r="C880" s="330" t="str">
        <f t="shared" si="487"/>
        <v/>
      </c>
      <c r="D880" s="330" t="str">
        <f t="shared" si="488"/>
        <v/>
      </c>
      <c r="E880" s="330" t="str">
        <f t="shared" si="485"/>
        <v xml:space="preserve"> </v>
      </c>
      <c r="F880" s="330" t="str">
        <f t="shared" si="489"/>
        <v/>
      </c>
      <c r="G880" s="330" t="str">
        <f t="shared" si="490"/>
        <v/>
      </c>
      <c r="H880" s="315"/>
      <c r="I880" s="330" t="str">
        <f t="shared" si="491"/>
        <v/>
      </c>
      <c r="J880" s="330">
        <f t="shared" si="484"/>
        <v>80</v>
      </c>
      <c r="K880" s="337" t="str">
        <f t="shared" si="492"/>
        <v/>
      </c>
      <c r="L880" s="325" t="str">
        <f t="shared" si="493"/>
        <v/>
      </c>
      <c r="M880" s="325" t="str">
        <f t="shared" si="494"/>
        <v/>
      </c>
      <c r="N880" s="330" t="str">
        <f t="shared" si="495"/>
        <v/>
      </c>
      <c r="O880" s="330" t="str">
        <f t="shared" si="496"/>
        <v/>
      </c>
      <c r="P880" s="334"/>
      <c r="Q880" s="330"/>
      <c r="R880" s="279" t="str">
        <f>IF(H880&gt;0, rate1(1,$L$52,$L$51,$L$54,L880,$L$53,$L$50,P880),"")</f>
        <v/>
      </c>
      <c r="S880" s="325"/>
      <c r="T880" s="325"/>
      <c r="U880" s="330"/>
      <c r="V880" s="338"/>
      <c r="W880" s="330"/>
      <c r="X880" s="330"/>
      <c r="Y880" s="330"/>
      <c r="Z880" s="110" t="str">
        <f>IF(H880&gt;0, rate1(1,$L$52,$L$51,$L$54,U880,$L$53,$L$50,Y880),"")</f>
        <v/>
      </c>
      <c r="AA880" s="338" t="str">
        <f t="shared" si="497"/>
        <v/>
      </c>
      <c r="AB880" s="338" t="str">
        <f t="shared" si="498"/>
        <v/>
      </c>
      <c r="AC880" s="330" t="str">
        <f t="shared" si="499"/>
        <v/>
      </c>
      <c r="AD880" s="330" t="str">
        <f t="shared" si="500"/>
        <v/>
      </c>
      <c r="AE880" s="330" t="str">
        <f t="shared" si="501"/>
        <v/>
      </c>
      <c r="AF880" s="330" t="str">
        <f t="shared" si="502"/>
        <v/>
      </c>
      <c r="AG880" s="330" t="str">
        <f t="shared" si="503"/>
        <v/>
      </c>
      <c r="AH880" s="330" t="str">
        <f t="shared" si="504"/>
        <v/>
      </c>
      <c r="AI880" s="330" t="str">
        <f t="shared" si="505"/>
        <v/>
      </c>
      <c r="AJ880" s="330" t="str">
        <f t="shared" si="506"/>
        <v/>
      </c>
      <c r="AK880" s="339" t="str">
        <f t="shared" si="507"/>
        <v/>
      </c>
      <c r="AL880" s="44" t="str">
        <f t="shared" si="508"/>
        <v/>
      </c>
    </row>
    <row r="881" spans="2:38" ht="15" x14ac:dyDescent="0.15">
      <c r="B881" s="330" t="str">
        <f t="shared" si="486"/>
        <v/>
      </c>
      <c r="C881" s="330" t="str">
        <f t="shared" si="487"/>
        <v/>
      </c>
      <c r="D881" s="330" t="str">
        <f t="shared" si="488"/>
        <v/>
      </c>
      <c r="E881" s="330" t="str">
        <f t="shared" si="485"/>
        <v xml:space="preserve"> </v>
      </c>
      <c r="F881" s="330" t="str">
        <f t="shared" si="489"/>
        <v/>
      </c>
      <c r="G881" s="330" t="str">
        <f t="shared" si="490"/>
        <v/>
      </c>
      <c r="H881" s="315"/>
      <c r="I881" s="330" t="str">
        <f t="shared" si="491"/>
        <v/>
      </c>
      <c r="J881" s="330">
        <f t="shared" si="484"/>
        <v>80</v>
      </c>
      <c r="K881" s="337" t="str">
        <f t="shared" si="492"/>
        <v/>
      </c>
      <c r="L881" s="325" t="str">
        <f t="shared" si="493"/>
        <v/>
      </c>
      <c r="M881" s="325" t="str">
        <f t="shared" si="494"/>
        <v/>
      </c>
      <c r="N881" s="330" t="str">
        <f t="shared" si="495"/>
        <v/>
      </c>
      <c r="O881" s="330" t="str">
        <f t="shared" si="496"/>
        <v/>
      </c>
      <c r="P881" s="334"/>
      <c r="Q881" s="330"/>
      <c r="R881" s="279" t="str">
        <f>IF(H881&gt;0, rate1(1,$L$52,$L$51,$L$54,L881,$L$53,$L$50,P881),"")</f>
        <v/>
      </c>
      <c r="S881" s="325"/>
      <c r="T881" s="325"/>
      <c r="U881" s="330"/>
      <c r="V881" s="338"/>
      <c r="W881" s="330"/>
      <c r="X881" s="330"/>
      <c r="Y881" s="330"/>
      <c r="Z881" s="110" t="str">
        <f>IF(H881&gt;0, rate1(1,$L$52,$L$51,$L$54,U881,$L$53,$L$50,Y881),"")</f>
        <v/>
      </c>
      <c r="AA881" s="338" t="str">
        <f t="shared" si="497"/>
        <v/>
      </c>
      <c r="AB881" s="338" t="str">
        <f t="shared" si="498"/>
        <v/>
      </c>
      <c r="AC881" s="330" t="str">
        <f t="shared" si="499"/>
        <v/>
      </c>
      <c r="AD881" s="330" t="str">
        <f t="shared" si="500"/>
        <v/>
      </c>
      <c r="AE881" s="330" t="str">
        <f t="shared" si="501"/>
        <v/>
      </c>
      <c r="AF881" s="330" t="str">
        <f t="shared" si="502"/>
        <v/>
      </c>
      <c r="AG881" s="330" t="str">
        <f t="shared" si="503"/>
        <v/>
      </c>
      <c r="AH881" s="330" t="str">
        <f t="shared" si="504"/>
        <v/>
      </c>
      <c r="AI881" s="330" t="str">
        <f t="shared" si="505"/>
        <v/>
      </c>
      <c r="AJ881" s="330" t="str">
        <f t="shared" si="506"/>
        <v/>
      </c>
      <c r="AK881" s="339" t="str">
        <f t="shared" si="507"/>
        <v/>
      </c>
      <c r="AL881" s="44" t="str">
        <f t="shared" si="508"/>
        <v/>
      </c>
    </row>
    <row r="882" spans="2:38" ht="15" x14ac:dyDescent="0.15">
      <c r="B882" s="330" t="str">
        <f t="shared" si="486"/>
        <v/>
      </c>
      <c r="C882" s="330" t="str">
        <f t="shared" si="487"/>
        <v/>
      </c>
      <c r="D882" s="330" t="str">
        <f t="shared" si="488"/>
        <v/>
      </c>
      <c r="E882" s="330" t="str">
        <f t="shared" si="485"/>
        <v xml:space="preserve"> </v>
      </c>
      <c r="F882" s="330" t="str">
        <f t="shared" si="489"/>
        <v/>
      </c>
      <c r="G882" s="330" t="str">
        <f t="shared" si="490"/>
        <v/>
      </c>
      <c r="H882" s="315"/>
      <c r="I882" s="330" t="str">
        <f t="shared" si="491"/>
        <v/>
      </c>
      <c r="J882" s="330">
        <f t="shared" si="484"/>
        <v>80</v>
      </c>
      <c r="K882" s="337" t="str">
        <f t="shared" si="492"/>
        <v/>
      </c>
      <c r="L882" s="325" t="str">
        <f t="shared" si="493"/>
        <v/>
      </c>
      <c r="M882" s="325" t="str">
        <f t="shared" si="494"/>
        <v/>
      </c>
      <c r="N882" s="330" t="str">
        <f t="shared" si="495"/>
        <v/>
      </c>
      <c r="O882" s="330" t="str">
        <f t="shared" si="496"/>
        <v/>
      </c>
      <c r="P882" s="334"/>
      <c r="Q882" s="330"/>
      <c r="R882" s="279" t="str">
        <f>IF(H882&gt;0, rate1(1,$L$52,$L$51,$L$54,L882,$L$53,$L$50,P882),"")</f>
        <v/>
      </c>
      <c r="S882" s="325"/>
      <c r="T882" s="325"/>
      <c r="U882" s="330"/>
      <c r="V882" s="338"/>
      <c r="W882" s="330"/>
      <c r="X882" s="330"/>
      <c r="Y882" s="330"/>
      <c r="Z882" s="110" t="str">
        <f>IF(H882&gt;0, rate1(1,$L$52,$L$51,$L$54,U882,$L$53,$L$50,Y882),"")</f>
        <v/>
      </c>
      <c r="AA882" s="338" t="str">
        <f t="shared" si="497"/>
        <v/>
      </c>
      <c r="AB882" s="338" t="str">
        <f t="shared" si="498"/>
        <v/>
      </c>
      <c r="AC882" s="330" t="str">
        <f t="shared" si="499"/>
        <v/>
      </c>
      <c r="AD882" s="330" t="str">
        <f t="shared" si="500"/>
        <v/>
      </c>
      <c r="AE882" s="330" t="str">
        <f t="shared" si="501"/>
        <v/>
      </c>
      <c r="AF882" s="330" t="str">
        <f t="shared" si="502"/>
        <v/>
      </c>
      <c r="AG882" s="330" t="str">
        <f t="shared" si="503"/>
        <v/>
      </c>
      <c r="AH882" s="330" t="str">
        <f t="shared" si="504"/>
        <v/>
      </c>
      <c r="AI882" s="330" t="str">
        <f t="shared" si="505"/>
        <v/>
      </c>
      <c r="AJ882" s="330" t="str">
        <f t="shared" si="506"/>
        <v/>
      </c>
      <c r="AK882" s="339" t="str">
        <f t="shared" si="507"/>
        <v/>
      </c>
      <c r="AL882" s="44" t="str">
        <f t="shared" si="508"/>
        <v/>
      </c>
    </row>
    <row r="883" spans="2:38" ht="15" x14ac:dyDescent="0.15">
      <c r="B883" s="330" t="str">
        <f t="shared" si="486"/>
        <v/>
      </c>
      <c r="C883" s="330" t="str">
        <f t="shared" si="487"/>
        <v/>
      </c>
      <c r="D883" s="330" t="str">
        <f t="shared" si="488"/>
        <v/>
      </c>
      <c r="E883" s="330" t="str">
        <f t="shared" si="485"/>
        <v xml:space="preserve"> </v>
      </c>
      <c r="F883" s="330" t="str">
        <f t="shared" si="489"/>
        <v/>
      </c>
      <c r="G883" s="330" t="str">
        <f t="shared" si="490"/>
        <v/>
      </c>
      <c r="H883" s="315"/>
      <c r="I883" s="330" t="str">
        <f t="shared" si="491"/>
        <v/>
      </c>
      <c r="J883" s="330">
        <f t="shared" si="484"/>
        <v>80</v>
      </c>
      <c r="K883" s="337" t="str">
        <f t="shared" si="492"/>
        <v/>
      </c>
      <c r="L883" s="325" t="str">
        <f t="shared" si="493"/>
        <v/>
      </c>
      <c r="M883" s="325" t="str">
        <f t="shared" si="494"/>
        <v/>
      </c>
      <c r="N883" s="330" t="str">
        <f t="shared" si="495"/>
        <v/>
      </c>
      <c r="O883" s="330" t="str">
        <f t="shared" si="496"/>
        <v/>
      </c>
      <c r="P883" s="334"/>
      <c r="Q883" s="330"/>
      <c r="R883" s="279" t="str">
        <f>IF(H883&gt;0, rate1(1,$L$52,$L$51,$L$54,L883,$L$53,$L$50,P883),"")</f>
        <v/>
      </c>
      <c r="S883" s="325"/>
      <c r="T883" s="325"/>
      <c r="U883" s="330"/>
      <c r="V883" s="338"/>
      <c r="W883" s="330"/>
      <c r="X883" s="330"/>
      <c r="Y883" s="330"/>
      <c r="Z883" s="110" t="str">
        <f>IF(H883&gt;0, rate1(1,$L$52,$L$51,$L$54,U883,$L$53,$L$50,Y883),"")</f>
        <v/>
      </c>
      <c r="AA883" s="338" t="str">
        <f t="shared" si="497"/>
        <v/>
      </c>
      <c r="AB883" s="338" t="str">
        <f t="shared" si="498"/>
        <v/>
      </c>
      <c r="AC883" s="330" t="str">
        <f t="shared" si="499"/>
        <v/>
      </c>
      <c r="AD883" s="330" t="str">
        <f t="shared" si="500"/>
        <v/>
      </c>
      <c r="AE883" s="330" t="str">
        <f t="shared" si="501"/>
        <v/>
      </c>
      <c r="AF883" s="330" t="str">
        <f t="shared" si="502"/>
        <v/>
      </c>
      <c r="AG883" s="330" t="str">
        <f t="shared" si="503"/>
        <v/>
      </c>
      <c r="AH883" s="330" t="str">
        <f t="shared" si="504"/>
        <v/>
      </c>
      <c r="AI883" s="330" t="str">
        <f t="shared" si="505"/>
        <v/>
      </c>
      <c r="AJ883" s="330" t="str">
        <f t="shared" si="506"/>
        <v/>
      </c>
      <c r="AK883" s="339" t="str">
        <f t="shared" si="507"/>
        <v/>
      </c>
      <c r="AL883" s="44" t="str">
        <f t="shared" si="508"/>
        <v/>
      </c>
    </row>
    <row r="884" spans="2:38" ht="15" x14ac:dyDescent="0.15">
      <c r="B884" s="330" t="str">
        <f t="shared" si="486"/>
        <v/>
      </c>
      <c r="C884" s="330" t="str">
        <f t="shared" si="487"/>
        <v/>
      </c>
      <c r="D884" s="330" t="str">
        <f t="shared" si="488"/>
        <v/>
      </c>
      <c r="E884" s="330" t="str">
        <f t="shared" si="485"/>
        <v xml:space="preserve"> </v>
      </c>
      <c r="F884" s="330" t="str">
        <f t="shared" si="489"/>
        <v/>
      </c>
      <c r="G884" s="330" t="str">
        <f t="shared" si="490"/>
        <v/>
      </c>
      <c r="H884" s="315"/>
      <c r="I884" s="330" t="str">
        <f t="shared" si="491"/>
        <v/>
      </c>
      <c r="J884" s="330">
        <f t="shared" si="484"/>
        <v>80</v>
      </c>
      <c r="K884" s="337" t="str">
        <f t="shared" si="492"/>
        <v/>
      </c>
      <c r="L884" s="325" t="str">
        <f t="shared" si="493"/>
        <v/>
      </c>
      <c r="M884" s="325" t="str">
        <f t="shared" si="494"/>
        <v/>
      </c>
      <c r="N884" s="330" t="str">
        <f t="shared" si="495"/>
        <v/>
      </c>
      <c r="O884" s="330" t="str">
        <f t="shared" si="496"/>
        <v/>
      </c>
      <c r="P884" s="334"/>
      <c r="Q884" s="330"/>
      <c r="R884" s="279" t="str">
        <f>IF(H884&gt;0, rate1(1,$L$52,$L$51,$L$54,L884,$L$53,$L$50,P884),"")</f>
        <v/>
      </c>
      <c r="S884" s="325"/>
      <c r="T884" s="325"/>
      <c r="U884" s="330"/>
      <c r="V884" s="338"/>
      <c r="W884" s="330"/>
      <c r="X884" s="330"/>
      <c r="Y884" s="330"/>
      <c r="Z884" s="110" t="str">
        <f>IF(H884&gt;0, rate1(1,$L$52,$L$51,$L$54,U884,$L$53,$L$50,Y884),"")</f>
        <v/>
      </c>
      <c r="AA884" s="338" t="str">
        <f t="shared" si="497"/>
        <v/>
      </c>
      <c r="AB884" s="338" t="str">
        <f t="shared" si="498"/>
        <v/>
      </c>
      <c r="AC884" s="330" t="str">
        <f t="shared" si="499"/>
        <v/>
      </c>
      <c r="AD884" s="330" t="str">
        <f t="shared" si="500"/>
        <v/>
      </c>
      <c r="AE884" s="330" t="str">
        <f t="shared" si="501"/>
        <v/>
      </c>
      <c r="AF884" s="330" t="str">
        <f t="shared" si="502"/>
        <v/>
      </c>
      <c r="AG884" s="330" t="str">
        <f t="shared" si="503"/>
        <v/>
      </c>
      <c r="AH884" s="330" t="str">
        <f t="shared" si="504"/>
        <v/>
      </c>
      <c r="AI884" s="330" t="str">
        <f t="shared" si="505"/>
        <v/>
      </c>
      <c r="AJ884" s="330" t="str">
        <f t="shared" si="506"/>
        <v/>
      </c>
      <c r="AK884" s="339" t="str">
        <f t="shared" si="507"/>
        <v/>
      </c>
      <c r="AL884" s="44" t="str">
        <f t="shared" si="508"/>
        <v/>
      </c>
    </row>
    <row r="885" spans="2:38" ht="15" x14ac:dyDescent="0.15">
      <c r="B885" s="330" t="str">
        <f t="shared" si="486"/>
        <v/>
      </c>
      <c r="C885" s="330" t="str">
        <f t="shared" si="487"/>
        <v/>
      </c>
      <c r="D885" s="330" t="str">
        <f t="shared" si="488"/>
        <v/>
      </c>
      <c r="E885" s="330" t="str">
        <f t="shared" si="485"/>
        <v xml:space="preserve"> </v>
      </c>
      <c r="F885" s="330" t="str">
        <f t="shared" si="489"/>
        <v/>
      </c>
      <c r="G885" s="330" t="str">
        <f t="shared" si="490"/>
        <v/>
      </c>
      <c r="H885" s="315"/>
      <c r="I885" s="330" t="str">
        <f t="shared" si="491"/>
        <v/>
      </c>
      <c r="J885" s="330">
        <f t="shared" si="484"/>
        <v>80</v>
      </c>
      <c r="K885" s="337" t="str">
        <f t="shared" si="492"/>
        <v/>
      </c>
      <c r="L885" s="325" t="str">
        <f t="shared" si="493"/>
        <v/>
      </c>
      <c r="M885" s="325" t="str">
        <f t="shared" si="494"/>
        <v/>
      </c>
      <c r="N885" s="330" t="str">
        <f t="shared" si="495"/>
        <v/>
      </c>
      <c r="O885" s="330" t="str">
        <f t="shared" si="496"/>
        <v/>
      </c>
      <c r="P885" s="334"/>
      <c r="Q885" s="330"/>
      <c r="R885" s="279" t="str">
        <f>IF(H885&gt;0, rate1(1,$L$52,$L$51,$L$54,L885,$L$53,$L$50,P885),"")</f>
        <v/>
      </c>
      <c r="S885" s="325"/>
      <c r="T885" s="325"/>
      <c r="U885" s="330"/>
      <c r="V885" s="338"/>
      <c r="W885" s="330"/>
      <c r="X885" s="330"/>
      <c r="Y885" s="330"/>
      <c r="Z885" s="110" t="str">
        <f>IF(H885&gt;0, rate1(1,$L$52,$L$51,$L$54,U885,$L$53,$L$50,Y885),"")</f>
        <v/>
      </c>
      <c r="AA885" s="338" t="str">
        <f t="shared" si="497"/>
        <v/>
      </c>
      <c r="AB885" s="338" t="str">
        <f t="shared" si="498"/>
        <v/>
      </c>
      <c r="AC885" s="330" t="str">
        <f t="shared" si="499"/>
        <v/>
      </c>
      <c r="AD885" s="330" t="str">
        <f t="shared" si="500"/>
        <v/>
      </c>
      <c r="AE885" s="330" t="str">
        <f t="shared" si="501"/>
        <v/>
      </c>
      <c r="AF885" s="330" t="str">
        <f t="shared" si="502"/>
        <v/>
      </c>
      <c r="AG885" s="330" t="str">
        <f t="shared" si="503"/>
        <v/>
      </c>
      <c r="AH885" s="330" t="str">
        <f t="shared" si="504"/>
        <v/>
      </c>
      <c r="AI885" s="330" t="str">
        <f t="shared" si="505"/>
        <v/>
      </c>
      <c r="AJ885" s="330" t="str">
        <f t="shared" si="506"/>
        <v/>
      </c>
      <c r="AK885" s="339" t="str">
        <f t="shared" si="507"/>
        <v/>
      </c>
      <c r="AL885" s="44" t="str">
        <f t="shared" si="508"/>
        <v/>
      </c>
    </row>
    <row r="886" spans="2:38" ht="15" x14ac:dyDescent="0.15">
      <c r="B886" s="330" t="str">
        <f t="shared" si="486"/>
        <v/>
      </c>
      <c r="C886" s="330" t="str">
        <f t="shared" si="487"/>
        <v/>
      </c>
      <c r="D886" s="330" t="str">
        <f t="shared" si="488"/>
        <v/>
      </c>
      <c r="E886" s="330" t="str">
        <f t="shared" si="485"/>
        <v xml:space="preserve"> </v>
      </c>
      <c r="F886" s="330" t="str">
        <f t="shared" si="489"/>
        <v/>
      </c>
      <c r="G886" s="330" t="str">
        <f t="shared" si="490"/>
        <v/>
      </c>
      <c r="H886" s="315"/>
      <c r="I886" s="330" t="str">
        <f t="shared" si="491"/>
        <v/>
      </c>
      <c r="J886" s="330">
        <f t="shared" si="484"/>
        <v>80</v>
      </c>
      <c r="K886" s="337" t="str">
        <f t="shared" si="492"/>
        <v/>
      </c>
      <c r="L886" s="325" t="str">
        <f t="shared" si="493"/>
        <v/>
      </c>
      <c r="M886" s="325" t="str">
        <f t="shared" si="494"/>
        <v/>
      </c>
      <c r="N886" s="330" t="str">
        <f t="shared" si="495"/>
        <v/>
      </c>
      <c r="O886" s="330" t="str">
        <f t="shared" si="496"/>
        <v/>
      </c>
      <c r="P886" s="334"/>
      <c r="Q886" s="330"/>
      <c r="R886" s="279" t="str">
        <f>IF(H886&gt;0, rate1(1,$L$52,$L$51,$L$54,L886,$L$53,$L$50,P886),"")</f>
        <v/>
      </c>
      <c r="S886" s="325"/>
      <c r="T886" s="325"/>
      <c r="U886" s="330"/>
      <c r="V886" s="338"/>
      <c r="W886" s="330"/>
      <c r="X886" s="330"/>
      <c r="Y886" s="330"/>
      <c r="Z886" s="110" t="str">
        <f>IF(H886&gt;0, rate1(1,$L$52,$L$51,$L$54,U886,$L$53,$L$50,Y886),"")</f>
        <v/>
      </c>
      <c r="AA886" s="338" t="str">
        <f t="shared" si="497"/>
        <v/>
      </c>
      <c r="AB886" s="338" t="str">
        <f t="shared" si="498"/>
        <v/>
      </c>
      <c r="AC886" s="330" t="str">
        <f t="shared" si="499"/>
        <v/>
      </c>
      <c r="AD886" s="330" t="str">
        <f t="shared" si="500"/>
        <v/>
      </c>
      <c r="AE886" s="330" t="str">
        <f t="shared" si="501"/>
        <v/>
      </c>
      <c r="AF886" s="330" t="str">
        <f t="shared" si="502"/>
        <v/>
      </c>
      <c r="AG886" s="330" t="str">
        <f t="shared" si="503"/>
        <v/>
      </c>
      <c r="AH886" s="330" t="str">
        <f t="shared" si="504"/>
        <v/>
      </c>
      <c r="AI886" s="330" t="str">
        <f t="shared" si="505"/>
        <v/>
      </c>
      <c r="AJ886" s="330" t="str">
        <f t="shared" si="506"/>
        <v/>
      </c>
      <c r="AK886" s="339" t="str">
        <f t="shared" si="507"/>
        <v/>
      </c>
      <c r="AL886" s="44" t="str">
        <f t="shared" si="508"/>
        <v/>
      </c>
    </row>
    <row r="887" spans="2:38" ht="15" x14ac:dyDescent="0.15">
      <c r="B887" s="330" t="str">
        <f t="shared" si="486"/>
        <v/>
      </c>
      <c r="C887" s="330" t="str">
        <f t="shared" si="487"/>
        <v/>
      </c>
      <c r="D887" s="330" t="str">
        <f t="shared" si="488"/>
        <v/>
      </c>
      <c r="E887" s="330" t="str">
        <f t="shared" si="485"/>
        <v xml:space="preserve"> </v>
      </c>
      <c r="F887" s="330" t="str">
        <f t="shared" si="489"/>
        <v/>
      </c>
      <c r="G887" s="330" t="str">
        <f t="shared" si="490"/>
        <v/>
      </c>
      <c r="H887" s="315"/>
      <c r="I887" s="330" t="str">
        <f t="shared" si="491"/>
        <v/>
      </c>
      <c r="J887" s="330">
        <f t="shared" si="484"/>
        <v>80</v>
      </c>
      <c r="K887" s="337" t="str">
        <f t="shared" si="492"/>
        <v/>
      </c>
      <c r="L887" s="325" t="str">
        <f t="shared" si="493"/>
        <v/>
      </c>
      <c r="M887" s="325" t="str">
        <f t="shared" si="494"/>
        <v/>
      </c>
      <c r="N887" s="330" t="str">
        <f t="shared" si="495"/>
        <v/>
      </c>
      <c r="O887" s="330" t="str">
        <f t="shared" si="496"/>
        <v/>
      </c>
      <c r="P887" s="334"/>
      <c r="Q887" s="330"/>
      <c r="R887" s="279" t="str">
        <f>IF(H887&gt;0, rate1(1,$L$52,$L$51,$L$54,L887,$L$53,$L$50,P887),"")</f>
        <v/>
      </c>
      <c r="S887" s="325"/>
      <c r="T887" s="325"/>
      <c r="U887" s="330"/>
      <c r="V887" s="338"/>
      <c r="W887" s="330"/>
      <c r="X887" s="330"/>
      <c r="Y887" s="330"/>
      <c r="Z887" s="110" t="str">
        <f>IF(H887&gt;0, rate1(1,$L$52,$L$51,$L$54,U887,$L$53,$L$50,Y887),"")</f>
        <v/>
      </c>
      <c r="AA887" s="338" t="str">
        <f t="shared" si="497"/>
        <v/>
      </c>
      <c r="AB887" s="338" t="str">
        <f t="shared" si="498"/>
        <v/>
      </c>
      <c r="AC887" s="330" t="str">
        <f t="shared" si="499"/>
        <v/>
      </c>
      <c r="AD887" s="330" t="str">
        <f t="shared" si="500"/>
        <v/>
      </c>
      <c r="AE887" s="330" t="str">
        <f t="shared" si="501"/>
        <v/>
      </c>
      <c r="AF887" s="330" t="str">
        <f t="shared" si="502"/>
        <v/>
      </c>
      <c r="AG887" s="330" t="str">
        <f t="shared" si="503"/>
        <v/>
      </c>
      <c r="AH887" s="330" t="str">
        <f t="shared" si="504"/>
        <v/>
      </c>
      <c r="AI887" s="330" t="str">
        <f t="shared" si="505"/>
        <v/>
      </c>
      <c r="AJ887" s="330" t="str">
        <f t="shared" si="506"/>
        <v/>
      </c>
      <c r="AK887" s="339" t="str">
        <f t="shared" si="507"/>
        <v/>
      </c>
      <c r="AL887" s="44" t="str">
        <f t="shared" si="508"/>
        <v/>
      </c>
    </row>
    <row r="888" spans="2:38" ht="15" x14ac:dyDescent="0.15">
      <c r="B888" s="330" t="str">
        <f t="shared" si="486"/>
        <v/>
      </c>
      <c r="C888" s="330" t="str">
        <f t="shared" si="487"/>
        <v/>
      </c>
      <c r="D888" s="330" t="str">
        <f t="shared" si="488"/>
        <v/>
      </c>
      <c r="E888" s="330" t="str">
        <f t="shared" si="485"/>
        <v xml:space="preserve"> </v>
      </c>
      <c r="F888" s="330" t="str">
        <f t="shared" si="489"/>
        <v/>
      </c>
      <c r="G888" s="330" t="str">
        <f t="shared" si="490"/>
        <v/>
      </c>
      <c r="H888" s="315"/>
      <c r="I888" s="330" t="str">
        <f t="shared" si="491"/>
        <v/>
      </c>
      <c r="J888" s="330">
        <f t="shared" si="484"/>
        <v>80</v>
      </c>
      <c r="K888" s="337" t="str">
        <f t="shared" si="492"/>
        <v/>
      </c>
      <c r="L888" s="325" t="str">
        <f t="shared" si="493"/>
        <v/>
      </c>
      <c r="M888" s="325" t="str">
        <f t="shared" si="494"/>
        <v/>
      </c>
      <c r="N888" s="330" t="str">
        <f t="shared" si="495"/>
        <v/>
      </c>
      <c r="O888" s="330" t="str">
        <f t="shared" si="496"/>
        <v/>
      </c>
      <c r="P888" s="334"/>
      <c r="Q888" s="330"/>
      <c r="R888" s="279" t="str">
        <f>IF(H888&gt;0, rate1(1,$L$52,$L$51,$L$54,L888,$L$53,$L$50,P888),"")</f>
        <v/>
      </c>
      <c r="S888" s="325"/>
      <c r="T888" s="325"/>
      <c r="U888" s="330"/>
      <c r="V888" s="338"/>
      <c r="W888" s="330"/>
      <c r="X888" s="330"/>
      <c r="Y888" s="330"/>
      <c r="Z888" s="110" t="str">
        <f>IF(H888&gt;0, rate1(1,$L$52,$L$51,$L$54,U888,$L$53,$L$50,Y888),"")</f>
        <v/>
      </c>
      <c r="AA888" s="338" t="str">
        <f t="shared" si="497"/>
        <v/>
      </c>
      <c r="AB888" s="338" t="str">
        <f t="shared" si="498"/>
        <v/>
      </c>
      <c r="AC888" s="330" t="str">
        <f t="shared" si="499"/>
        <v/>
      </c>
      <c r="AD888" s="330" t="str">
        <f t="shared" si="500"/>
        <v/>
      </c>
      <c r="AE888" s="330" t="str">
        <f t="shared" si="501"/>
        <v/>
      </c>
      <c r="AF888" s="330" t="str">
        <f t="shared" si="502"/>
        <v/>
      </c>
      <c r="AG888" s="330" t="str">
        <f t="shared" si="503"/>
        <v/>
      </c>
      <c r="AH888" s="330" t="str">
        <f t="shared" si="504"/>
        <v/>
      </c>
      <c r="AI888" s="330" t="str">
        <f t="shared" si="505"/>
        <v/>
      </c>
      <c r="AJ888" s="330" t="str">
        <f t="shared" si="506"/>
        <v/>
      </c>
      <c r="AK888" s="339" t="str">
        <f t="shared" si="507"/>
        <v/>
      </c>
      <c r="AL888" s="44" t="str">
        <f t="shared" si="508"/>
        <v/>
      </c>
    </row>
    <row r="889" spans="2:38" ht="15" x14ac:dyDescent="0.15">
      <c r="B889" s="330" t="str">
        <f t="shared" si="486"/>
        <v/>
      </c>
      <c r="C889" s="330" t="str">
        <f t="shared" si="487"/>
        <v/>
      </c>
      <c r="D889" s="330" t="str">
        <f t="shared" si="488"/>
        <v/>
      </c>
      <c r="E889" s="330" t="str">
        <f t="shared" si="485"/>
        <v xml:space="preserve"> </v>
      </c>
      <c r="F889" s="330" t="str">
        <f t="shared" si="489"/>
        <v/>
      </c>
      <c r="G889" s="330" t="str">
        <f t="shared" si="490"/>
        <v/>
      </c>
      <c r="H889" s="315"/>
      <c r="I889" s="330" t="str">
        <f t="shared" si="491"/>
        <v/>
      </c>
      <c r="J889" s="330">
        <f t="shared" si="484"/>
        <v>80</v>
      </c>
      <c r="K889" s="337" t="str">
        <f t="shared" si="492"/>
        <v/>
      </c>
      <c r="L889" s="325" t="str">
        <f t="shared" si="493"/>
        <v/>
      </c>
      <c r="M889" s="325" t="str">
        <f t="shared" si="494"/>
        <v/>
      </c>
      <c r="N889" s="330" t="str">
        <f t="shared" si="495"/>
        <v/>
      </c>
      <c r="O889" s="330" t="str">
        <f t="shared" si="496"/>
        <v/>
      </c>
      <c r="P889" s="334"/>
      <c r="Q889" s="330"/>
      <c r="R889" s="279" t="str">
        <f>IF(H889&gt;0, rate1(1,$L$52,$L$51,$L$54,L889,$L$53,$L$50,P889),"")</f>
        <v/>
      </c>
      <c r="S889" s="325"/>
      <c r="T889" s="325"/>
      <c r="U889" s="330"/>
      <c r="V889" s="338"/>
      <c r="W889" s="330"/>
      <c r="X889" s="330"/>
      <c r="Y889" s="330"/>
      <c r="Z889" s="110" t="str">
        <f>IF(H889&gt;0, rate1(1,$L$52,$L$51,$L$54,U889,$L$53,$L$50,Y889),"")</f>
        <v/>
      </c>
      <c r="AA889" s="338" t="str">
        <f t="shared" si="497"/>
        <v/>
      </c>
      <c r="AB889" s="338" t="str">
        <f t="shared" si="498"/>
        <v/>
      </c>
      <c r="AC889" s="330" t="str">
        <f t="shared" si="499"/>
        <v/>
      </c>
      <c r="AD889" s="330" t="str">
        <f t="shared" si="500"/>
        <v/>
      </c>
      <c r="AE889" s="330" t="str">
        <f t="shared" si="501"/>
        <v/>
      </c>
      <c r="AF889" s="330" t="str">
        <f t="shared" si="502"/>
        <v/>
      </c>
      <c r="AG889" s="330" t="str">
        <f t="shared" si="503"/>
        <v/>
      </c>
      <c r="AH889" s="330" t="str">
        <f t="shared" si="504"/>
        <v/>
      </c>
      <c r="AI889" s="330" t="str">
        <f t="shared" si="505"/>
        <v/>
      </c>
      <c r="AJ889" s="330" t="str">
        <f t="shared" si="506"/>
        <v/>
      </c>
      <c r="AK889" s="339" t="str">
        <f t="shared" si="507"/>
        <v/>
      </c>
      <c r="AL889" s="44" t="str">
        <f t="shared" si="508"/>
        <v/>
      </c>
    </row>
    <row r="890" spans="2:38" ht="15" x14ac:dyDescent="0.15">
      <c r="B890" s="330" t="str">
        <f t="shared" si="486"/>
        <v/>
      </c>
      <c r="C890" s="330" t="str">
        <f t="shared" si="487"/>
        <v/>
      </c>
      <c r="D890" s="330" t="str">
        <f t="shared" si="488"/>
        <v/>
      </c>
      <c r="E890" s="330" t="str">
        <f t="shared" si="485"/>
        <v xml:space="preserve"> </v>
      </c>
      <c r="F890" s="330" t="str">
        <f t="shared" si="489"/>
        <v/>
      </c>
      <c r="G890" s="330" t="str">
        <f t="shared" si="490"/>
        <v/>
      </c>
      <c r="H890" s="315"/>
      <c r="I890" s="330" t="str">
        <f t="shared" si="491"/>
        <v/>
      </c>
      <c r="J890" s="330">
        <f t="shared" si="484"/>
        <v>80</v>
      </c>
      <c r="K890" s="337" t="str">
        <f t="shared" si="492"/>
        <v/>
      </c>
      <c r="L890" s="325" t="str">
        <f t="shared" si="493"/>
        <v/>
      </c>
      <c r="M890" s="325" t="str">
        <f t="shared" si="494"/>
        <v/>
      </c>
      <c r="N890" s="330" t="str">
        <f t="shared" si="495"/>
        <v/>
      </c>
      <c r="O890" s="330" t="str">
        <f t="shared" si="496"/>
        <v/>
      </c>
      <c r="P890" s="334"/>
      <c r="Q890" s="330"/>
      <c r="R890" s="279" t="str">
        <f>IF(H890&gt;0, rate1(1,$L$52,$L$51,$L$54,L890,$L$53,$L$50,P890),"")</f>
        <v/>
      </c>
      <c r="S890" s="325"/>
      <c r="T890" s="325"/>
      <c r="U890" s="330"/>
      <c r="V890" s="338"/>
      <c r="W890" s="330"/>
      <c r="X890" s="330"/>
      <c r="Y890" s="330"/>
      <c r="Z890" s="110" t="str">
        <f>IF(H890&gt;0, rate1(1,$L$52,$L$51,$L$54,U890,$L$53,$L$50,Y890),"")</f>
        <v/>
      </c>
      <c r="AA890" s="338" t="str">
        <f t="shared" si="497"/>
        <v/>
      </c>
      <c r="AB890" s="338" t="str">
        <f t="shared" si="498"/>
        <v/>
      </c>
      <c r="AC890" s="330" t="str">
        <f t="shared" si="499"/>
        <v/>
      </c>
      <c r="AD890" s="330" t="str">
        <f t="shared" si="500"/>
        <v/>
      </c>
      <c r="AE890" s="330" t="str">
        <f t="shared" si="501"/>
        <v/>
      </c>
      <c r="AF890" s="330" t="str">
        <f t="shared" si="502"/>
        <v/>
      </c>
      <c r="AG890" s="330" t="str">
        <f t="shared" si="503"/>
        <v/>
      </c>
      <c r="AH890" s="330" t="str">
        <f t="shared" si="504"/>
        <v/>
      </c>
      <c r="AI890" s="330" t="str">
        <f t="shared" si="505"/>
        <v/>
      </c>
      <c r="AJ890" s="330" t="str">
        <f t="shared" si="506"/>
        <v/>
      </c>
      <c r="AK890" s="339" t="str">
        <f t="shared" si="507"/>
        <v/>
      </c>
      <c r="AL890" s="44" t="str">
        <f t="shared" si="508"/>
        <v/>
      </c>
    </row>
    <row r="891" spans="2:38" ht="15" x14ac:dyDescent="0.15">
      <c r="B891" s="330" t="str">
        <f t="shared" si="486"/>
        <v/>
      </c>
      <c r="C891" s="330" t="str">
        <f t="shared" si="487"/>
        <v/>
      </c>
      <c r="D891" s="330" t="str">
        <f t="shared" si="488"/>
        <v/>
      </c>
      <c r="E891" s="330" t="str">
        <f t="shared" si="485"/>
        <v xml:space="preserve"> </v>
      </c>
      <c r="F891" s="330" t="str">
        <f t="shared" si="489"/>
        <v/>
      </c>
      <c r="G891" s="330" t="str">
        <f t="shared" si="490"/>
        <v/>
      </c>
      <c r="H891" s="315"/>
      <c r="I891" s="330" t="str">
        <f t="shared" si="491"/>
        <v/>
      </c>
      <c r="J891" s="330">
        <f t="shared" si="484"/>
        <v>80</v>
      </c>
      <c r="K891" s="337" t="str">
        <f t="shared" si="492"/>
        <v/>
      </c>
      <c r="L891" s="325" t="str">
        <f t="shared" si="493"/>
        <v/>
      </c>
      <c r="M891" s="325" t="str">
        <f t="shared" si="494"/>
        <v/>
      </c>
      <c r="N891" s="330" t="str">
        <f t="shared" si="495"/>
        <v/>
      </c>
      <c r="O891" s="330" t="str">
        <f t="shared" si="496"/>
        <v/>
      </c>
      <c r="P891" s="334"/>
      <c r="Q891" s="330"/>
      <c r="R891" s="279" t="str">
        <f>IF(H891&gt;0, rate1(1,$L$52,$L$51,$L$54,L891,$L$53,$L$50,P891),"")</f>
        <v/>
      </c>
      <c r="S891" s="325"/>
      <c r="T891" s="325"/>
      <c r="U891" s="330"/>
      <c r="V891" s="338"/>
      <c r="W891" s="330"/>
      <c r="X891" s="330"/>
      <c r="Y891" s="330"/>
      <c r="Z891" s="110" t="str">
        <f>IF(H891&gt;0, rate1(1,$L$52,$L$51,$L$54,U891,$L$53,$L$50,Y891),"")</f>
        <v/>
      </c>
      <c r="AA891" s="338" t="str">
        <f t="shared" si="497"/>
        <v/>
      </c>
      <c r="AB891" s="338" t="str">
        <f t="shared" si="498"/>
        <v/>
      </c>
      <c r="AC891" s="330" t="str">
        <f t="shared" si="499"/>
        <v/>
      </c>
      <c r="AD891" s="330" t="str">
        <f t="shared" si="500"/>
        <v/>
      </c>
      <c r="AE891" s="330" t="str">
        <f t="shared" si="501"/>
        <v/>
      </c>
      <c r="AF891" s="330" t="str">
        <f t="shared" si="502"/>
        <v/>
      </c>
      <c r="AG891" s="330" t="str">
        <f t="shared" si="503"/>
        <v/>
      </c>
      <c r="AH891" s="330" t="str">
        <f t="shared" si="504"/>
        <v/>
      </c>
      <c r="AI891" s="330" t="str">
        <f t="shared" si="505"/>
        <v/>
      </c>
      <c r="AJ891" s="330" t="str">
        <f t="shared" si="506"/>
        <v/>
      </c>
      <c r="AK891" s="339" t="str">
        <f t="shared" si="507"/>
        <v/>
      </c>
      <c r="AL891" s="44" t="str">
        <f t="shared" si="508"/>
        <v/>
      </c>
    </row>
    <row r="892" spans="2:38" ht="15" x14ac:dyDescent="0.15">
      <c r="B892" s="330" t="str">
        <f t="shared" si="486"/>
        <v/>
      </c>
      <c r="C892" s="330" t="str">
        <f t="shared" si="487"/>
        <v/>
      </c>
      <c r="D892" s="330" t="str">
        <f t="shared" si="488"/>
        <v/>
      </c>
      <c r="E892" s="330" t="str">
        <f t="shared" si="485"/>
        <v xml:space="preserve"> </v>
      </c>
      <c r="F892" s="330" t="str">
        <f t="shared" si="489"/>
        <v/>
      </c>
      <c r="G892" s="330" t="str">
        <f t="shared" si="490"/>
        <v/>
      </c>
      <c r="H892" s="315"/>
      <c r="I892" s="330" t="str">
        <f t="shared" si="491"/>
        <v/>
      </c>
      <c r="J892" s="330">
        <f t="shared" si="484"/>
        <v>80</v>
      </c>
      <c r="K892" s="337" t="str">
        <f t="shared" si="492"/>
        <v/>
      </c>
      <c r="L892" s="325" t="str">
        <f t="shared" si="493"/>
        <v/>
      </c>
      <c r="M892" s="325" t="str">
        <f t="shared" si="494"/>
        <v/>
      </c>
      <c r="N892" s="330" t="str">
        <f t="shared" si="495"/>
        <v/>
      </c>
      <c r="O892" s="330" t="str">
        <f t="shared" si="496"/>
        <v/>
      </c>
      <c r="P892" s="334"/>
      <c r="Q892" s="330"/>
      <c r="R892" s="279" t="str">
        <f>IF(H892&gt;0, rate1(1,$L$52,$L$51,$L$54,L892,$L$53,$L$50,P892),"")</f>
        <v/>
      </c>
      <c r="S892" s="325"/>
      <c r="T892" s="325"/>
      <c r="U892" s="330"/>
      <c r="V892" s="338"/>
      <c r="W892" s="330"/>
      <c r="X892" s="330"/>
      <c r="Y892" s="330"/>
      <c r="Z892" s="110" t="str">
        <f>IF(H892&gt;0, rate1(1,$L$52,$L$51,$L$54,U892,$L$53,$L$50,Y892),"")</f>
        <v/>
      </c>
      <c r="AA892" s="338" t="str">
        <f t="shared" si="497"/>
        <v/>
      </c>
      <c r="AB892" s="338" t="str">
        <f t="shared" si="498"/>
        <v/>
      </c>
      <c r="AC892" s="330" t="str">
        <f t="shared" si="499"/>
        <v/>
      </c>
      <c r="AD892" s="330" t="str">
        <f t="shared" si="500"/>
        <v/>
      </c>
      <c r="AE892" s="330" t="str">
        <f t="shared" si="501"/>
        <v/>
      </c>
      <c r="AF892" s="330" t="str">
        <f t="shared" si="502"/>
        <v/>
      </c>
      <c r="AG892" s="330" t="str">
        <f t="shared" si="503"/>
        <v/>
      </c>
      <c r="AH892" s="330" t="str">
        <f t="shared" si="504"/>
        <v/>
      </c>
      <c r="AI892" s="330" t="str">
        <f t="shared" si="505"/>
        <v/>
      </c>
      <c r="AJ892" s="330" t="str">
        <f t="shared" si="506"/>
        <v/>
      </c>
      <c r="AK892" s="339" t="str">
        <f t="shared" si="507"/>
        <v/>
      </c>
      <c r="AL892" s="44" t="str">
        <f t="shared" si="508"/>
        <v/>
      </c>
    </row>
    <row r="893" spans="2:38" ht="15" x14ac:dyDescent="0.15">
      <c r="B893" s="330" t="str">
        <f t="shared" si="486"/>
        <v/>
      </c>
      <c r="C893" s="330" t="str">
        <f t="shared" si="487"/>
        <v/>
      </c>
      <c r="D893" s="330" t="str">
        <f t="shared" si="488"/>
        <v/>
      </c>
      <c r="E893" s="330" t="str">
        <f t="shared" si="485"/>
        <v xml:space="preserve"> </v>
      </c>
      <c r="F893" s="330" t="str">
        <f t="shared" si="489"/>
        <v/>
      </c>
      <c r="G893" s="330" t="str">
        <f t="shared" si="490"/>
        <v/>
      </c>
      <c r="H893" s="315"/>
      <c r="I893" s="330" t="str">
        <f t="shared" si="491"/>
        <v/>
      </c>
      <c r="J893" s="330">
        <f t="shared" si="484"/>
        <v>80</v>
      </c>
      <c r="K893" s="337" t="str">
        <f t="shared" si="492"/>
        <v/>
      </c>
      <c r="L893" s="325" t="str">
        <f t="shared" si="493"/>
        <v/>
      </c>
      <c r="M893" s="325" t="str">
        <f t="shared" si="494"/>
        <v/>
      </c>
      <c r="N893" s="330" t="str">
        <f t="shared" si="495"/>
        <v/>
      </c>
      <c r="O893" s="330" t="str">
        <f t="shared" si="496"/>
        <v/>
      </c>
      <c r="P893" s="334"/>
      <c r="Q893" s="330"/>
      <c r="R893" s="279" t="str">
        <f>IF(H893&gt;0, rate1(1,$L$52,$L$51,$L$54,L893,$L$53,$L$50,P893),"")</f>
        <v/>
      </c>
      <c r="S893" s="325"/>
      <c r="T893" s="325"/>
      <c r="U893" s="330"/>
      <c r="V893" s="338"/>
      <c r="W893" s="330"/>
      <c r="X893" s="330"/>
      <c r="Y893" s="330"/>
      <c r="Z893" s="110" t="str">
        <f>IF(H893&gt;0, rate1(1,$L$52,$L$51,$L$54,U893,$L$53,$L$50,Y893),"")</f>
        <v/>
      </c>
      <c r="AA893" s="338" t="str">
        <f t="shared" si="497"/>
        <v/>
      </c>
      <c r="AB893" s="338" t="str">
        <f t="shared" si="498"/>
        <v/>
      </c>
      <c r="AC893" s="330" t="str">
        <f t="shared" si="499"/>
        <v/>
      </c>
      <c r="AD893" s="330" t="str">
        <f t="shared" si="500"/>
        <v/>
      </c>
      <c r="AE893" s="330" t="str">
        <f t="shared" si="501"/>
        <v/>
      </c>
      <c r="AF893" s="330" t="str">
        <f t="shared" si="502"/>
        <v/>
      </c>
      <c r="AG893" s="330" t="str">
        <f t="shared" si="503"/>
        <v/>
      </c>
      <c r="AH893" s="330" t="str">
        <f t="shared" si="504"/>
        <v/>
      </c>
      <c r="AI893" s="330" t="str">
        <f t="shared" si="505"/>
        <v/>
      </c>
      <c r="AJ893" s="330" t="str">
        <f t="shared" si="506"/>
        <v/>
      </c>
      <c r="AK893" s="339" t="str">
        <f t="shared" si="507"/>
        <v/>
      </c>
      <c r="AL893" s="44" t="str">
        <f t="shared" si="508"/>
        <v/>
      </c>
    </row>
    <row r="894" spans="2:38" ht="15" x14ac:dyDescent="0.15">
      <c r="B894" s="330" t="str">
        <f t="shared" si="486"/>
        <v/>
      </c>
      <c r="C894" s="330" t="str">
        <f t="shared" si="487"/>
        <v/>
      </c>
      <c r="D894" s="330" t="str">
        <f t="shared" si="488"/>
        <v/>
      </c>
      <c r="E894" s="330" t="str">
        <f t="shared" si="485"/>
        <v xml:space="preserve"> </v>
      </c>
      <c r="F894" s="330" t="str">
        <f t="shared" si="489"/>
        <v/>
      </c>
      <c r="G894" s="330" t="str">
        <f t="shared" si="490"/>
        <v/>
      </c>
      <c r="H894" s="315"/>
      <c r="I894" s="330" t="str">
        <f t="shared" si="491"/>
        <v/>
      </c>
      <c r="J894" s="330">
        <f t="shared" ref="J894:J957" si="509">$B$7</f>
        <v>80</v>
      </c>
      <c r="K894" s="337" t="str">
        <f t="shared" si="492"/>
        <v/>
      </c>
      <c r="L894" s="325" t="str">
        <f t="shared" si="493"/>
        <v/>
      </c>
      <c r="M894" s="325" t="str">
        <f t="shared" si="494"/>
        <v/>
      </c>
      <c r="N894" s="330" t="str">
        <f t="shared" si="495"/>
        <v/>
      </c>
      <c r="O894" s="330" t="str">
        <f t="shared" si="496"/>
        <v/>
      </c>
      <c r="P894" s="334"/>
      <c r="Q894" s="330"/>
      <c r="R894" s="279" t="str">
        <f>IF(H894&gt;0, rate1(1,$L$52,$L$51,$L$54,L894,$L$53,$L$50,P894),"")</f>
        <v/>
      </c>
      <c r="S894" s="325"/>
      <c r="T894" s="325"/>
      <c r="U894" s="330"/>
      <c r="V894" s="338"/>
      <c r="W894" s="330"/>
      <c r="X894" s="330"/>
      <c r="Y894" s="330"/>
      <c r="Z894" s="110" t="str">
        <f>IF(H894&gt;0, rate1(1,$L$52,$L$51,$L$54,U894,$L$53,$L$50,Y894),"")</f>
        <v/>
      </c>
      <c r="AA894" s="338" t="str">
        <f t="shared" si="497"/>
        <v/>
      </c>
      <c r="AB894" s="338" t="str">
        <f t="shared" si="498"/>
        <v/>
      </c>
      <c r="AC894" s="330" t="str">
        <f t="shared" si="499"/>
        <v/>
      </c>
      <c r="AD894" s="330" t="str">
        <f t="shared" si="500"/>
        <v/>
      </c>
      <c r="AE894" s="330" t="str">
        <f t="shared" si="501"/>
        <v/>
      </c>
      <c r="AF894" s="330" t="str">
        <f t="shared" si="502"/>
        <v/>
      </c>
      <c r="AG894" s="330" t="str">
        <f t="shared" si="503"/>
        <v/>
      </c>
      <c r="AH894" s="330" t="str">
        <f t="shared" si="504"/>
        <v/>
      </c>
      <c r="AI894" s="330" t="str">
        <f t="shared" si="505"/>
        <v/>
      </c>
      <c r="AJ894" s="330" t="str">
        <f t="shared" si="506"/>
        <v/>
      </c>
      <c r="AK894" s="339" t="str">
        <f t="shared" si="507"/>
        <v/>
      </c>
      <c r="AL894" s="44" t="str">
        <f t="shared" si="508"/>
        <v/>
      </c>
    </row>
    <row r="895" spans="2:38" ht="15" x14ac:dyDescent="0.15">
      <c r="B895" s="330" t="str">
        <f t="shared" si="486"/>
        <v/>
      </c>
      <c r="C895" s="330" t="str">
        <f t="shared" si="487"/>
        <v/>
      </c>
      <c r="D895" s="330" t="str">
        <f t="shared" si="488"/>
        <v/>
      </c>
      <c r="E895" s="330" t="str">
        <f t="shared" ref="E895:E958" si="510">IF(H895&gt;0,IF(AND(C895&lt;$B$6,C895&gt;$K$12),bb2wang($B$6,$K$12,C895,$H$8,$H$9,I895,$H$10,$H$11,$K$10,$K$11,$H$13),E894)," ")</f>
        <v xml:space="preserve"> </v>
      </c>
      <c r="F895" s="330" t="str">
        <f t="shared" si="489"/>
        <v/>
      </c>
      <c r="G895" s="330" t="str">
        <f t="shared" si="490"/>
        <v/>
      </c>
      <c r="H895" s="315"/>
      <c r="I895" s="330" t="str">
        <f t="shared" si="491"/>
        <v/>
      </c>
      <c r="J895" s="330">
        <f t="shared" si="509"/>
        <v>80</v>
      </c>
      <c r="K895" s="337" t="str">
        <f t="shared" si="492"/>
        <v/>
      </c>
      <c r="L895" s="325" t="str">
        <f t="shared" si="493"/>
        <v/>
      </c>
      <c r="M895" s="325" t="str">
        <f t="shared" si="494"/>
        <v/>
      </c>
      <c r="N895" s="330" t="str">
        <f t="shared" si="495"/>
        <v/>
      </c>
      <c r="O895" s="330" t="str">
        <f t="shared" si="496"/>
        <v/>
      </c>
      <c r="P895" s="334"/>
      <c r="Q895" s="330"/>
      <c r="R895" s="279" t="str">
        <f>IF(H895&gt;0, rate1(1,$L$52,$L$51,$L$54,L895,$L$53,$L$50,P895),"")</f>
        <v/>
      </c>
      <c r="S895" s="325"/>
      <c r="T895" s="325"/>
      <c r="U895" s="330"/>
      <c r="V895" s="338"/>
      <c r="W895" s="330"/>
      <c r="X895" s="330"/>
      <c r="Y895" s="330"/>
      <c r="Z895" s="110" t="str">
        <f>IF(H895&gt;0, rate1(1,$L$52,$L$51,$L$54,U895,$L$53,$L$50,Y895),"")</f>
        <v/>
      </c>
      <c r="AA895" s="338" t="str">
        <f t="shared" si="497"/>
        <v/>
      </c>
      <c r="AB895" s="338" t="str">
        <f t="shared" si="498"/>
        <v/>
      </c>
      <c r="AC895" s="330" t="str">
        <f t="shared" si="499"/>
        <v/>
      </c>
      <c r="AD895" s="330" t="str">
        <f t="shared" si="500"/>
        <v/>
      </c>
      <c r="AE895" s="330" t="str">
        <f t="shared" si="501"/>
        <v/>
      </c>
      <c r="AF895" s="330" t="str">
        <f t="shared" si="502"/>
        <v/>
      </c>
      <c r="AG895" s="330" t="str">
        <f t="shared" si="503"/>
        <v/>
      </c>
      <c r="AH895" s="330" t="str">
        <f t="shared" si="504"/>
        <v/>
      </c>
      <c r="AI895" s="330" t="str">
        <f t="shared" si="505"/>
        <v/>
      </c>
      <c r="AJ895" s="330" t="str">
        <f t="shared" si="506"/>
        <v/>
      </c>
      <c r="AK895" s="339" t="str">
        <f t="shared" si="507"/>
        <v/>
      </c>
      <c r="AL895" s="44" t="str">
        <f t="shared" si="508"/>
        <v/>
      </c>
    </row>
    <row r="896" spans="2:38" ht="15" x14ac:dyDescent="0.15">
      <c r="B896" s="330" t="str">
        <f t="shared" ref="B896:B959" si="511">IF(H896&gt;0, AF895,"")</f>
        <v/>
      </c>
      <c r="C896" s="330" t="str">
        <f t="shared" ref="C896:C959" si="512">IF(H896&gt;0, AG895,"")</f>
        <v/>
      </c>
      <c r="D896" s="330" t="str">
        <f t="shared" ref="D896:D959" si="513">IF(H896&gt;0, AH895,"")</f>
        <v/>
      </c>
      <c r="E896" s="330" t="str">
        <f t="shared" si="510"/>
        <v xml:space="preserve"> </v>
      </c>
      <c r="F896" s="330" t="str">
        <f t="shared" ref="F896:F959" si="514">IF(H896&gt;0, (E896+E895)/2,"")</f>
        <v/>
      </c>
      <c r="G896" s="330" t="str">
        <f t="shared" ref="G896:G959" si="515">IF(H896&gt;0, F896*$S$53*$C$55*(B896-C896+N896)^1.5,"")</f>
        <v/>
      </c>
      <c r="H896" s="315"/>
      <c r="I896" s="330" t="str">
        <f t="shared" ref="I896:I959" si="516">IF(H896&gt;0, (B896-C896)*B$19,"")</f>
        <v/>
      </c>
      <c r="J896" s="330">
        <f t="shared" si="509"/>
        <v>80</v>
      </c>
      <c r="K896" s="337" t="str">
        <f t="shared" ref="K896:K959" si="517">IF(H896&gt;0, IF((1-S895-0.015)&gt;0,1,-1),"")</f>
        <v/>
      </c>
      <c r="L896" s="325" t="str">
        <f t="shared" ref="L896:L959" si="518">IF(H896&gt;0, D896+K896*H896,"")</f>
        <v/>
      </c>
      <c r="M896" s="325" t="str">
        <f t="shared" ref="M896:M959" si="519">IF(H896&gt;0, (D896+L896)/2,"")</f>
        <v/>
      </c>
      <c r="N896" s="330" t="str">
        <f t="shared" ref="N896:N959" si="520">IF(H896&gt;0, 2*($P$53*M896/$S$52/$S$51)^2-(B896-C896)*2,"")</f>
        <v/>
      </c>
      <c r="O896" s="330" t="str">
        <f t="shared" ref="O896:O959" si="521">IF(H896&gt;0, wh(B896,$F$51,$F$52,$F$53),"")</f>
        <v/>
      </c>
      <c r="P896" s="334"/>
      <c r="Q896" s="330"/>
      <c r="R896" s="279" t="str">
        <f>IF(H896&gt;0, rate1(1,$L$52,$L$51,$L$54,L896,$L$53,$L$50,P896),"")</f>
        <v/>
      </c>
      <c r="S896" s="325"/>
      <c r="T896" s="325"/>
      <c r="U896" s="330"/>
      <c r="V896" s="338"/>
      <c r="W896" s="330"/>
      <c r="X896" s="330"/>
      <c r="Y896" s="330"/>
      <c r="Z896" s="110" t="str">
        <f>IF(H896&gt;0, rate1(1,$L$52,$L$51,$L$54,U896,$L$53,$L$50,Y896),"")</f>
        <v/>
      </c>
      <c r="AA896" s="338" t="str">
        <f t="shared" ref="AA896:AA959" si="522">IF(H896&gt;0, X896/O896/Z896,"")</f>
        <v/>
      </c>
      <c r="AB896" s="338" t="str">
        <f t="shared" ref="AB896:AB959" si="523">IF(H896&gt;0, W896/(1-AA896),"")</f>
        <v/>
      </c>
      <c r="AC896" s="330" t="str">
        <f t="shared" ref="AC896:AC959" si="524">IF(H896&gt;0, delta_z(N896,S896,H896,AE895,AB896),"")</f>
        <v/>
      </c>
      <c r="AD896" s="330" t="str">
        <f t="shared" ref="AD896:AD959" si="525">IF(H896&gt;0, H896/AC896*K896,"")</f>
        <v/>
      </c>
      <c r="AE896" s="330" t="str">
        <f t="shared" ref="AE896:AE959" si="526">IF(H896&gt;0, (AD896-AD895)/(AC896+AC895)*2,"")</f>
        <v/>
      </c>
      <c r="AF896" s="330" t="str">
        <f t="shared" ref="AF896:AF959" si="527">IF(H896&gt;0, B896-(AC896-N896),"")</f>
        <v/>
      </c>
      <c r="AG896" s="330" t="str">
        <f t="shared" ref="AG896:AG959" si="528">IF(H896&gt;0, C896-AC896,"")</f>
        <v/>
      </c>
      <c r="AH896" s="330" t="str">
        <f t="shared" ref="AH896:AH959" si="529">IF(H896&gt;0, $S$54*$S$53*$C$55*SQRT(AF896-AG896),"")</f>
        <v/>
      </c>
      <c r="AI896" s="330" t="str">
        <f t="shared" ref="AI896:AI959" si="530">IF(H896&gt;0, AC896/R896*1000000,"")</f>
        <v/>
      </c>
      <c r="AJ896" s="330" t="str">
        <f t="shared" ref="AJ896:AJ959" si="531">IF(H896&gt;0, AJ895+AI896/3600,"")</f>
        <v/>
      </c>
      <c r="AK896" s="339" t="str">
        <f t="shared" ref="AK896:AK959" si="532">IF(H896&gt;0, AK895+AI895*G895/1000000,"")</f>
        <v/>
      </c>
      <c r="AL896" s="44" t="str">
        <f t="shared" ref="AL896:AL959" si="533">IF(H896&gt;0, AL895+AI895*J895/1000000,"")</f>
        <v/>
      </c>
    </row>
    <row r="897" spans="2:38" ht="15" x14ac:dyDescent="0.15">
      <c r="B897" s="330" t="str">
        <f t="shared" si="511"/>
        <v/>
      </c>
      <c r="C897" s="330" t="str">
        <f t="shared" si="512"/>
        <v/>
      </c>
      <c r="D897" s="330" t="str">
        <f t="shared" si="513"/>
        <v/>
      </c>
      <c r="E897" s="330" t="str">
        <f t="shared" si="510"/>
        <v xml:space="preserve"> </v>
      </c>
      <c r="F897" s="330" t="str">
        <f t="shared" si="514"/>
        <v/>
      </c>
      <c r="G897" s="330" t="str">
        <f t="shared" si="515"/>
        <v/>
      </c>
      <c r="H897" s="315"/>
      <c r="I897" s="330" t="str">
        <f t="shared" si="516"/>
        <v/>
      </c>
      <c r="J897" s="330">
        <f t="shared" si="509"/>
        <v>80</v>
      </c>
      <c r="K897" s="337" t="str">
        <f t="shared" si="517"/>
        <v/>
      </c>
      <c r="L897" s="325" t="str">
        <f t="shared" si="518"/>
        <v/>
      </c>
      <c r="M897" s="325" t="str">
        <f t="shared" si="519"/>
        <v/>
      </c>
      <c r="N897" s="330" t="str">
        <f t="shared" si="520"/>
        <v/>
      </c>
      <c r="O897" s="330" t="str">
        <f t="shared" si="521"/>
        <v/>
      </c>
      <c r="P897" s="334"/>
      <c r="Q897" s="330"/>
      <c r="R897" s="279" t="str">
        <f>IF(H897&gt;0, rate1(1,$L$52,$L$51,$L$54,L897,$L$53,$L$50,P897),"")</f>
        <v/>
      </c>
      <c r="S897" s="325"/>
      <c r="T897" s="325"/>
      <c r="U897" s="330"/>
      <c r="V897" s="338"/>
      <c r="W897" s="330"/>
      <c r="X897" s="330"/>
      <c r="Y897" s="330"/>
      <c r="Z897" s="110" t="str">
        <f>IF(H897&gt;0, rate1(1,$L$52,$L$51,$L$54,U897,$L$53,$L$50,Y897),"")</f>
        <v/>
      </c>
      <c r="AA897" s="338" t="str">
        <f t="shared" si="522"/>
        <v/>
      </c>
      <c r="AB897" s="338" t="str">
        <f t="shared" si="523"/>
        <v/>
      </c>
      <c r="AC897" s="330" t="str">
        <f t="shared" si="524"/>
        <v/>
      </c>
      <c r="AD897" s="330" t="str">
        <f t="shared" si="525"/>
        <v/>
      </c>
      <c r="AE897" s="330" t="str">
        <f t="shared" si="526"/>
        <v/>
      </c>
      <c r="AF897" s="330" t="str">
        <f t="shared" si="527"/>
        <v/>
      </c>
      <c r="AG897" s="330" t="str">
        <f t="shared" si="528"/>
        <v/>
      </c>
      <c r="AH897" s="330" t="str">
        <f t="shared" si="529"/>
        <v/>
      </c>
      <c r="AI897" s="330" t="str">
        <f t="shared" si="530"/>
        <v/>
      </c>
      <c r="AJ897" s="330" t="str">
        <f t="shared" si="531"/>
        <v/>
      </c>
      <c r="AK897" s="339" t="str">
        <f t="shared" si="532"/>
        <v/>
      </c>
      <c r="AL897" s="44" t="str">
        <f t="shared" si="533"/>
        <v/>
      </c>
    </row>
    <row r="898" spans="2:38" ht="15" x14ac:dyDescent="0.15">
      <c r="B898" s="330" t="str">
        <f t="shared" si="511"/>
        <v/>
      </c>
      <c r="C898" s="330" t="str">
        <f t="shared" si="512"/>
        <v/>
      </c>
      <c r="D898" s="330" t="str">
        <f t="shared" si="513"/>
        <v/>
      </c>
      <c r="E898" s="330" t="str">
        <f t="shared" si="510"/>
        <v xml:space="preserve"> </v>
      </c>
      <c r="F898" s="330" t="str">
        <f t="shared" si="514"/>
        <v/>
      </c>
      <c r="G898" s="330" t="str">
        <f t="shared" si="515"/>
        <v/>
      </c>
      <c r="H898" s="315"/>
      <c r="I898" s="330" t="str">
        <f t="shared" si="516"/>
        <v/>
      </c>
      <c r="J898" s="330">
        <f t="shared" si="509"/>
        <v>80</v>
      </c>
      <c r="K898" s="337" t="str">
        <f t="shared" si="517"/>
        <v/>
      </c>
      <c r="L898" s="325" t="str">
        <f t="shared" si="518"/>
        <v/>
      </c>
      <c r="M898" s="325" t="str">
        <f t="shared" si="519"/>
        <v/>
      </c>
      <c r="N898" s="330" t="str">
        <f t="shared" si="520"/>
        <v/>
      </c>
      <c r="O898" s="330" t="str">
        <f t="shared" si="521"/>
        <v/>
      </c>
      <c r="P898" s="334"/>
      <c r="Q898" s="330"/>
      <c r="R898" s="279" t="str">
        <f>IF(H898&gt;0, rate1(1,$L$52,$L$51,$L$54,L898,$L$53,$L$50,P898),"")</f>
        <v/>
      </c>
      <c r="S898" s="325"/>
      <c r="T898" s="325"/>
      <c r="U898" s="330"/>
      <c r="V898" s="338"/>
      <c r="W898" s="330"/>
      <c r="X898" s="330"/>
      <c r="Y898" s="330"/>
      <c r="Z898" s="110" t="str">
        <f>IF(H898&gt;0, rate1(1,$L$52,$L$51,$L$54,U898,$L$53,$L$50,Y898),"")</f>
        <v/>
      </c>
      <c r="AA898" s="338" t="str">
        <f t="shared" si="522"/>
        <v/>
      </c>
      <c r="AB898" s="338" t="str">
        <f t="shared" si="523"/>
        <v/>
      </c>
      <c r="AC898" s="330" t="str">
        <f t="shared" si="524"/>
        <v/>
      </c>
      <c r="AD898" s="330" t="str">
        <f t="shared" si="525"/>
        <v/>
      </c>
      <c r="AE898" s="330" t="str">
        <f t="shared" si="526"/>
        <v/>
      </c>
      <c r="AF898" s="330" t="str">
        <f t="shared" si="527"/>
        <v/>
      </c>
      <c r="AG898" s="330" t="str">
        <f t="shared" si="528"/>
        <v/>
      </c>
      <c r="AH898" s="330" t="str">
        <f t="shared" si="529"/>
        <v/>
      </c>
      <c r="AI898" s="330" t="str">
        <f t="shared" si="530"/>
        <v/>
      </c>
      <c r="AJ898" s="330" t="str">
        <f t="shared" si="531"/>
        <v/>
      </c>
      <c r="AK898" s="339" t="str">
        <f t="shared" si="532"/>
        <v/>
      </c>
      <c r="AL898" s="44" t="str">
        <f t="shared" si="533"/>
        <v/>
      </c>
    </row>
    <row r="899" spans="2:38" ht="15" x14ac:dyDescent="0.15">
      <c r="B899" s="330" t="str">
        <f t="shared" si="511"/>
        <v/>
      </c>
      <c r="C899" s="330" t="str">
        <f t="shared" si="512"/>
        <v/>
      </c>
      <c r="D899" s="330" t="str">
        <f t="shared" si="513"/>
        <v/>
      </c>
      <c r="E899" s="330" t="str">
        <f t="shared" si="510"/>
        <v xml:space="preserve"> </v>
      </c>
      <c r="F899" s="330" t="str">
        <f t="shared" si="514"/>
        <v/>
      </c>
      <c r="G899" s="330" t="str">
        <f t="shared" si="515"/>
        <v/>
      </c>
      <c r="H899" s="315"/>
      <c r="I899" s="330" t="str">
        <f t="shared" si="516"/>
        <v/>
      </c>
      <c r="J899" s="330">
        <f t="shared" si="509"/>
        <v>80</v>
      </c>
      <c r="K899" s="337" t="str">
        <f t="shared" si="517"/>
        <v/>
      </c>
      <c r="L899" s="325" t="str">
        <f t="shared" si="518"/>
        <v/>
      </c>
      <c r="M899" s="325" t="str">
        <f t="shared" si="519"/>
        <v/>
      </c>
      <c r="N899" s="330" t="str">
        <f t="shared" si="520"/>
        <v/>
      </c>
      <c r="O899" s="330" t="str">
        <f t="shared" si="521"/>
        <v/>
      </c>
      <c r="P899" s="334"/>
      <c r="Q899" s="330"/>
      <c r="R899" s="279" t="str">
        <f>IF(H899&gt;0, rate1(1,$L$52,$L$51,$L$54,L899,$L$53,$L$50,P899),"")</f>
        <v/>
      </c>
      <c r="S899" s="325"/>
      <c r="T899" s="325"/>
      <c r="U899" s="330"/>
      <c r="V899" s="338"/>
      <c r="W899" s="330"/>
      <c r="X899" s="330"/>
      <c r="Y899" s="330"/>
      <c r="Z899" s="110" t="str">
        <f>IF(H899&gt;0, rate1(1,$L$52,$L$51,$L$54,U899,$L$53,$L$50,Y899),"")</f>
        <v/>
      </c>
      <c r="AA899" s="338" t="str">
        <f t="shared" si="522"/>
        <v/>
      </c>
      <c r="AB899" s="338" t="str">
        <f t="shared" si="523"/>
        <v/>
      </c>
      <c r="AC899" s="330" t="str">
        <f t="shared" si="524"/>
        <v/>
      </c>
      <c r="AD899" s="330" t="str">
        <f t="shared" si="525"/>
        <v/>
      </c>
      <c r="AE899" s="330" t="str">
        <f t="shared" si="526"/>
        <v/>
      </c>
      <c r="AF899" s="330" t="str">
        <f t="shared" si="527"/>
        <v/>
      </c>
      <c r="AG899" s="330" t="str">
        <f t="shared" si="528"/>
        <v/>
      </c>
      <c r="AH899" s="330" t="str">
        <f t="shared" si="529"/>
        <v/>
      </c>
      <c r="AI899" s="330" t="str">
        <f t="shared" si="530"/>
        <v/>
      </c>
      <c r="AJ899" s="330" t="str">
        <f t="shared" si="531"/>
        <v/>
      </c>
      <c r="AK899" s="339" t="str">
        <f t="shared" si="532"/>
        <v/>
      </c>
      <c r="AL899" s="44" t="str">
        <f t="shared" si="533"/>
        <v/>
      </c>
    </row>
    <row r="900" spans="2:38" ht="15" x14ac:dyDescent="0.15">
      <c r="B900" s="330" t="str">
        <f t="shared" si="511"/>
        <v/>
      </c>
      <c r="C900" s="330" t="str">
        <f t="shared" si="512"/>
        <v/>
      </c>
      <c r="D900" s="330" t="str">
        <f t="shared" si="513"/>
        <v/>
      </c>
      <c r="E900" s="330" t="str">
        <f t="shared" si="510"/>
        <v xml:space="preserve"> </v>
      </c>
      <c r="F900" s="330" t="str">
        <f t="shared" si="514"/>
        <v/>
      </c>
      <c r="G900" s="330" t="str">
        <f t="shared" si="515"/>
        <v/>
      </c>
      <c r="H900" s="315"/>
      <c r="I900" s="330" t="str">
        <f t="shared" si="516"/>
        <v/>
      </c>
      <c r="J900" s="330">
        <f t="shared" si="509"/>
        <v>80</v>
      </c>
      <c r="K900" s="337" t="str">
        <f t="shared" si="517"/>
        <v/>
      </c>
      <c r="L900" s="325" t="str">
        <f t="shared" si="518"/>
        <v/>
      </c>
      <c r="M900" s="325" t="str">
        <f t="shared" si="519"/>
        <v/>
      </c>
      <c r="N900" s="330" t="str">
        <f t="shared" si="520"/>
        <v/>
      </c>
      <c r="O900" s="330" t="str">
        <f t="shared" si="521"/>
        <v/>
      </c>
      <c r="P900" s="334"/>
      <c r="Q900" s="330"/>
      <c r="R900" s="279" t="str">
        <f>IF(H900&gt;0, rate1(1,$L$52,$L$51,$L$54,L900,$L$53,$L$50,P900),"")</f>
        <v/>
      </c>
      <c r="S900" s="325"/>
      <c r="T900" s="325"/>
      <c r="U900" s="330"/>
      <c r="V900" s="338"/>
      <c r="W900" s="330"/>
      <c r="X900" s="330"/>
      <c r="Y900" s="330"/>
      <c r="Z900" s="110" t="str">
        <f>IF(H900&gt;0, rate1(1,$L$52,$L$51,$L$54,U900,$L$53,$L$50,Y900),"")</f>
        <v/>
      </c>
      <c r="AA900" s="338" t="str">
        <f t="shared" si="522"/>
        <v/>
      </c>
      <c r="AB900" s="338" t="str">
        <f t="shared" si="523"/>
        <v/>
      </c>
      <c r="AC900" s="330" t="str">
        <f t="shared" si="524"/>
        <v/>
      </c>
      <c r="AD900" s="330" t="str">
        <f t="shared" si="525"/>
        <v/>
      </c>
      <c r="AE900" s="330" t="str">
        <f t="shared" si="526"/>
        <v/>
      </c>
      <c r="AF900" s="330" t="str">
        <f t="shared" si="527"/>
        <v/>
      </c>
      <c r="AG900" s="330" t="str">
        <f t="shared" si="528"/>
        <v/>
      </c>
      <c r="AH900" s="330" t="str">
        <f t="shared" si="529"/>
        <v/>
      </c>
      <c r="AI900" s="330" t="str">
        <f t="shared" si="530"/>
        <v/>
      </c>
      <c r="AJ900" s="330" t="str">
        <f t="shared" si="531"/>
        <v/>
      </c>
      <c r="AK900" s="339" t="str">
        <f t="shared" si="532"/>
        <v/>
      </c>
      <c r="AL900" s="44" t="str">
        <f t="shared" si="533"/>
        <v/>
      </c>
    </row>
    <row r="901" spans="2:38" ht="15" x14ac:dyDescent="0.15">
      <c r="B901" s="330" t="str">
        <f t="shared" si="511"/>
        <v/>
      </c>
      <c r="C901" s="330" t="str">
        <f t="shared" si="512"/>
        <v/>
      </c>
      <c r="D901" s="330" t="str">
        <f t="shared" si="513"/>
        <v/>
      </c>
      <c r="E901" s="330" t="str">
        <f t="shared" si="510"/>
        <v xml:space="preserve"> </v>
      </c>
      <c r="F901" s="330" t="str">
        <f t="shared" si="514"/>
        <v/>
      </c>
      <c r="G901" s="330" t="str">
        <f t="shared" si="515"/>
        <v/>
      </c>
      <c r="H901" s="315"/>
      <c r="I901" s="330" t="str">
        <f t="shared" si="516"/>
        <v/>
      </c>
      <c r="J901" s="330">
        <f t="shared" si="509"/>
        <v>80</v>
      </c>
      <c r="K901" s="337" t="str">
        <f t="shared" si="517"/>
        <v/>
      </c>
      <c r="L901" s="325" t="str">
        <f t="shared" si="518"/>
        <v/>
      </c>
      <c r="M901" s="325" t="str">
        <f t="shared" si="519"/>
        <v/>
      </c>
      <c r="N901" s="330" t="str">
        <f t="shared" si="520"/>
        <v/>
      </c>
      <c r="O901" s="330" t="str">
        <f t="shared" si="521"/>
        <v/>
      </c>
      <c r="P901" s="334"/>
      <c r="Q901" s="330"/>
      <c r="R901" s="279" t="str">
        <f>IF(H901&gt;0, rate1(1,$L$52,$L$51,$L$54,L901,$L$53,$L$50,P901),"")</f>
        <v/>
      </c>
      <c r="S901" s="325"/>
      <c r="T901" s="325"/>
      <c r="U901" s="330"/>
      <c r="V901" s="338"/>
      <c r="W901" s="330"/>
      <c r="X901" s="330"/>
      <c r="Y901" s="330"/>
      <c r="Z901" s="110" t="str">
        <f>IF(H901&gt;0, rate1(1,$L$52,$L$51,$L$54,U901,$L$53,$L$50,Y901),"")</f>
        <v/>
      </c>
      <c r="AA901" s="338" t="str">
        <f t="shared" si="522"/>
        <v/>
      </c>
      <c r="AB901" s="338" t="str">
        <f t="shared" si="523"/>
        <v/>
      </c>
      <c r="AC901" s="330" t="str">
        <f t="shared" si="524"/>
        <v/>
      </c>
      <c r="AD901" s="330" t="str">
        <f t="shared" si="525"/>
        <v/>
      </c>
      <c r="AE901" s="330" t="str">
        <f t="shared" si="526"/>
        <v/>
      </c>
      <c r="AF901" s="330" t="str">
        <f t="shared" si="527"/>
        <v/>
      </c>
      <c r="AG901" s="330" t="str">
        <f t="shared" si="528"/>
        <v/>
      </c>
      <c r="AH901" s="330" t="str">
        <f t="shared" si="529"/>
        <v/>
      </c>
      <c r="AI901" s="330" t="str">
        <f t="shared" si="530"/>
        <v/>
      </c>
      <c r="AJ901" s="330" t="str">
        <f t="shared" si="531"/>
        <v/>
      </c>
      <c r="AK901" s="339" t="str">
        <f t="shared" si="532"/>
        <v/>
      </c>
      <c r="AL901" s="44" t="str">
        <f t="shared" si="533"/>
        <v/>
      </c>
    </row>
    <row r="902" spans="2:38" ht="15" x14ac:dyDescent="0.15">
      <c r="B902" s="330" t="str">
        <f t="shared" si="511"/>
        <v/>
      </c>
      <c r="C902" s="330" t="str">
        <f t="shared" si="512"/>
        <v/>
      </c>
      <c r="D902" s="330" t="str">
        <f t="shared" si="513"/>
        <v/>
      </c>
      <c r="E902" s="330" t="str">
        <f t="shared" si="510"/>
        <v xml:space="preserve"> </v>
      </c>
      <c r="F902" s="330" t="str">
        <f t="shared" si="514"/>
        <v/>
      </c>
      <c r="G902" s="330" t="str">
        <f t="shared" si="515"/>
        <v/>
      </c>
      <c r="H902" s="315"/>
      <c r="I902" s="330" t="str">
        <f t="shared" si="516"/>
        <v/>
      </c>
      <c r="J902" s="330">
        <f t="shared" si="509"/>
        <v>80</v>
      </c>
      <c r="K902" s="337" t="str">
        <f t="shared" si="517"/>
        <v/>
      </c>
      <c r="L902" s="325" t="str">
        <f t="shared" si="518"/>
        <v/>
      </c>
      <c r="M902" s="325" t="str">
        <f t="shared" si="519"/>
        <v/>
      </c>
      <c r="N902" s="330" t="str">
        <f t="shared" si="520"/>
        <v/>
      </c>
      <c r="O902" s="330" t="str">
        <f t="shared" si="521"/>
        <v/>
      </c>
      <c r="P902" s="334"/>
      <c r="Q902" s="330"/>
      <c r="R902" s="279" t="str">
        <f>IF(H902&gt;0, rate1(1,$L$52,$L$51,$L$54,L902,$L$53,$L$50,P902),"")</f>
        <v/>
      </c>
      <c r="S902" s="325"/>
      <c r="T902" s="325"/>
      <c r="U902" s="330"/>
      <c r="V902" s="338"/>
      <c r="W902" s="330"/>
      <c r="X902" s="330"/>
      <c r="Y902" s="330"/>
      <c r="Z902" s="110" t="str">
        <f>IF(H902&gt;0, rate1(1,$L$52,$L$51,$L$54,U902,$L$53,$L$50,Y902),"")</f>
        <v/>
      </c>
      <c r="AA902" s="338" t="str">
        <f t="shared" si="522"/>
        <v/>
      </c>
      <c r="AB902" s="338" t="str">
        <f t="shared" si="523"/>
        <v/>
      </c>
      <c r="AC902" s="330" t="str">
        <f t="shared" si="524"/>
        <v/>
      </c>
      <c r="AD902" s="330" t="str">
        <f t="shared" si="525"/>
        <v/>
      </c>
      <c r="AE902" s="330" t="str">
        <f t="shared" si="526"/>
        <v/>
      </c>
      <c r="AF902" s="330" t="str">
        <f t="shared" si="527"/>
        <v/>
      </c>
      <c r="AG902" s="330" t="str">
        <f t="shared" si="528"/>
        <v/>
      </c>
      <c r="AH902" s="330" t="str">
        <f t="shared" si="529"/>
        <v/>
      </c>
      <c r="AI902" s="330" t="str">
        <f t="shared" si="530"/>
        <v/>
      </c>
      <c r="AJ902" s="330" t="str">
        <f t="shared" si="531"/>
        <v/>
      </c>
      <c r="AK902" s="339" t="str">
        <f t="shared" si="532"/>
        <v/>
      </c>
      <c r="AL902" s="44" t="str">
        <f t="shared" si="533"/>
        <v/>
      </c>
    </row>
    <row r="903" spans="2:38" ht="15" x14ac:dyDescent="0.15">
      <c r="B903" s="330" t="str">
        <f t="shared" si="511"/>
        <v/>
      </c>
      <c r="C903" s="330" t="str">
        <f t="shared" si="512"/>
        <v/>
      </c>
      <c r="D903" s="330" t="str">
        <f t="shared" si="513"/>
        <v/>
      </c>
      <c r="E903" s="330" t="str">
        <f t="shared" si="510"/>
        <v xml:space="preserve"> </v>
      </c>
      <c r="F903" s="330" t="str">
        <f t="shared" si="514"/>
        <v/>
      </c>
      <c r="G903" s="330" t="str">
        <f t="shared" si="515"/>
        <v/>
      </c>
      <c r="H903" s="315"/>
      <c r="I903" s="330" t="str">
        <f t="shared" si="516"/>
        <v/>
      </c>
      <c r="J903" s="330">
        <f t="shared" si="509"/>
        <v>80</v>
      </c>
      <c r="K903" s="337" t="str">
        <f t="shared" si="517"/>
        <v/>
      </c>
      <c r="L903" s="325" t="str">
        <f t="shared" si="518"/>
        <v/>
      </c>
      <c r="M903" s="325" t="str">
        <f t="shared" si="519"/>
        <v/>
      </c>
      <c r="N903" s="330" t="str">
        <f t="shared" si="520"/>
        <v/>
      </c>
      <c r="O903" s="330" t="str">
        <f t="shared" si="521"/>
        <v/>
      </c>
      <c r="P903" s="334"/>
      <c r="Q903" s="330"/>
      <c r="R903" s="279" t="str">
        <f>IF(H903&gt;0, rate1(1,$L$52,$L$51,$L$54,L903,$L$53,$L$50,P903),"")</f>
        <v/>
      </c>
      <c r="S903" s="325"/>
      <c r="T903" s="325"/>
      <c r="U903" s="330"/>
      <c r="V903" s="338"/>
      <c r="W903" s="330"/>
      <c r="X903" s="330"/>
      <c r="Y903" s="330"/>
      <c r="Z903" s="110" t="str">
        <f>IF(H903&gt;0, rate1(1,$L$52,$L$51,$L$54,U903,$L$53,$L$50,Y903),"")</f>
        <v/>
      </c>
      <c r="AA903" s="338" t="str">
        <f t="shared" si="522"/>
        <v/>
      </c>
      <c r="AB903" s="338" t="str">
        <f t="shared" si="523"/>
        <v/>
      </c>
      <c r="AC903" s="330" t="str">
        <f t="shared" si="524"/>
        <v/>
      </c>
      <c r="AD903" s="330" t="str">
        <f t="shared" si="525"/>
        <v/>
      </c>
      <c r="AE903" s="330" t="str">
        <f t="shared" si="526"/>
        <v/>
      </c>
      <c r="AF903" s="330" t="str">
        <f t="shared" si="527"/>
        <v/>
      </c>
      <c r="AG903" s="330" t="str">
        <f t="shared" si="528"/>
        <v/>
      </c>
      <c r="AH903" s="330" t="str">
        <f t="shared" si="529"/>
        <v/>
      </c>
      <c r="AI903" s="330" t="str">
        <f t="shared" si="530"/>
        <v/>
      </c>
      <c r="AJ903" s="330" t="str">
        <f t="shared" si="531"/>
        <v/>
      </c>
      <c r="AK903" s="339" t="str">
        <f t="shared" si="532"/>
        <v/>
      </c>
      <c r="AL903" s="44" t="str">
        <f t="shared" si="533"/>
        <v/>
      </c>
    </row>
    <row r="904" spans="2:38" ht="15" x14ac:dyDescent="0.15">
      <c r="B904" s="330" t="str">
        <f t="shared" si="511"/>
        <v/>
      </c>
      <c r="C904" s="330" t="str">
        <f t="shared" si="512"/>
        <v/>
      </c>
      <c r="D904" s="330" t="str">
        <f t="shared" si="513"/>
        <v/>
      </c>
      <c r="E904" s="330" t="str">
        <f t="shared" si="510"/>
        <v xml:space="preserve"> </v>
      </c>
      <c r="F904" s="330" t="str">
        <f t="shared" si="514"/>
        <v/>
      </c>
      <c r="G904" s="330" t="str">
        <f t="shared" si="515"/>
        <v/>
      </c>
      <c r="H904" s="315"/>
      <c r="I904" s="330" t="str">
        <f t="shared" si="516"/>
        <v/>
      </c>
      <c r="J904" s="330">
        <f t="shared" si="509"/>
        <v>80</v>
      </c>
      <c r="K904" s="337" t="str">
        <f t="shared" si="517"/>
        <v/>
      </c>
      <c r="L904" s="325" t="str">
        <f t="shared" si="518"/>
        <v/>
      </c>
      <c r="M904" s="325" t="str">
        <f t="shared" si="519"/>
        <v/>
      </c>
      <c r="N904" s="330" t="str">
        <f t="shared" si="520"/>
        <v/>
      </c>
      <c r="O904" s="330" t="str">
        <f t="shared" si="521"/>
        <v/>
      </c>
      <c r="P904" s="334"/>
      <c r="Q904" s="330"/>
      <c r="R904" s="279" t="str">
        <f>IF(H904&gt;0, rate1(1,$L$52,$L$51,$L$54,L904,$L$53,$L$50,P904),"")</f>
        <v/>
      </c>
      <c r="S904" s="325"/>
      <c r="T904" s="325"/>
      <c r="U904" s="330"/>
      <c r="V904" s="338"/>
      <c r="W904" s="330"/>
      <c r="X904" s="330"/>
      <c r="Y904" s="330"/>
      <c r="Z904" s="110" t="str">
        <f>IF(H904&gt;0, rate1(1,$L$52,$L$51,$L$54,U904,$L$53,$L$50,Y904),"")</f>
        <v/>
      </c>
      <c r="AA904" s="338" t="str">
        <f t="shared" si="522"/>
        <v/>
      </c>
      <c r="AB904" s="338" t="str">
        <f t="shared" si="523"/>
        <v/>
      </c>
      <c r="AC904" s="330" t="str">
        <f t="shared" si="524"/>
        <v/>
      </c>
      <c r="AD904" s="330" t="str">
        <f t="shared" si="525"/>
        <v/>
      </c>
      <c r="AE904" s="330" t="str">
        <f t="shared" si="526"/>
        <v/>
      </c>
      <c r="AF904" s="330" t="str">
        <f t="shared" si="527"/>
        <v/>
      </c>
      <c r="AG904" s="330" t="str">
        <f t="shared" si="528"/>
        <v/>
      </c>
      <c r="AH904" s="330" t="str">
        <f t="shared" si="529"/>
        <v/>
      </c>
      <c r="AI904" s="330" t="str">
        <f t="shared" si="530"/>
        <v/>
      </c>
      <c r="AJ904" s="330" t="str">
        <f t="shared" si="531"/>
        <v/>
      </c>
      <c r="AK904" s="339" t="str">
        <f t="shared" si="532"/>
        <v/>
      </c>
      <c r="AL904" s="44" t="str">
        <f t="shared" si="533"/>
        <v/>
      </c>
    </row>
    <row r="905" spans="2:38" ht="15" x14ac:dyDescent="0.15">
      <c r="B905" s="330" t="str">
        <f t="shared" si="511"/>
        <v/>
      </c>
      <c r="C905" s="330" t="str">
        <f t="shared" si="512"/>
        <v/>
      </c>
      <c r="D905" s="330" t="str">
        <f t="shared" si="513"/>
        <v/>
      </c>
      <c r="E905" s="330" t="str">
        <f t="shared" si="510"/>
        <v xml:space="preserve"> </v>
      </c>
      <c r="F905" s="330" t="str">
        <f t="shared" si="514"/>
        <v/>
      </c>
      <c r="G905" s="330" t="str">
        <f t="shared" si="515"/>
        <v/>
      </c>
      <c r="H905" s="315"/>
      <c r="I905" s="330" t="str">
        <f t="shared" si="516"/>
        <v/>
      </c>
      <c r="J905" s="330">
        <f t="shared" si="509"/>
        <v>80</v>
      </c>
      <c r="K905" s="337" t="str">
        <f t="shared" si="517"/>
        <v/>
      </c>
      <c r="L905" s="325" t="str">
        <f t="shared" si="518"/>
        <v/>
      </c>
      <c r="M905" s="325" t="str">
        <f t="shared" si="519"/>
        <v/>
      </c>
      <c r="N905" s="330" t="str">
        <f t="shared" si="520"/>
        <v/>
      </c>
      <c r="O905" s="330" t="str">
        <f t="shared" si="521"/>
        <v/>
      </c>
      <c r="P905" s="334"/>
      <c r="Q905" s="330"/>
      <c r="R905" s="279" t="str">
        <f>IF(H905&gt;0, rate1(1,$L$52,$L$51,$L$54,L905,$L$53,$L$50,P905),"")</f>
        <v/>
      </c>
      <c r="S905" s="325"/>
      <c r="T905" s="325"/>
      <c r="U905" s="330"/>
      <c r="V905" s="338"/>
      <c r="W905" s="330"/>
      <c r="X905" s="330"/>
      <c r="Y905" s="330"/>
      <c r="Z905" s="110" t="str">
        <f>IF(H905&gt;0, rate1(1,$L$52,$L$51,$L$54,U905,$L$53,$L$50,Y905),"")</f>
        <v/>
      </c>
      <c r="AA905" s="338" t="str">
        <f t="shared" si="522"/>
        <v/>
      </c>
      <c r="AB905" s="338" t="str">
        <f t="shared" si="523"/>
        <v/>
      </c>
      <c r="AC905" s="330" t="str">
        <f t="shared" si="524"/>
        <v/>
      </c>
      <c r="AD905" s="330" t="str">
        <f t="shared" si="525"/>
        <v/>
      </c>
      <c r="AE905" s="330" t="str">
        <f t="shared" si="526"/>
        <v/>
      </c>
      <c r="AF905" s="330" t="str">
        <f t="shared" si="527"/>
        <v/>
      </c>
      <c r="AG905" s="330" t="str">
        <f t="shared" si="528"/>
        <v/>
      </c>
      <c r="AH905" s="330" t="str">
        <f t="shared" si="529"/>
        <v/>
      </c>
      <c r="AI905" s="330" t="str">
        <f t="shared" si="530"/>
        <v/>
      </c>
      <c r="AJ905" s="330" t="str">
        <f t="shared" si="531"/>
        <v/>
      </c>
      <c r="AK905" s="339" t="str">
        <f t="shared" si="532"/>
        <v/>
      </c>
      <c r="AL905" s="44" t="str">
        <f t="shared" si="533"/>
        <v/>
      </c>
    </row>
    <row r="906" spans="2:38" ht="15" x14ac:dyDescent="0.15">
      <c r="B906" s="330" t="str">
        <f t="shared" si="511"/>
        <v/>
      </c>
      <c r="C906" s="330" t="str">
        <f t="shared" si="512"/>
        <v/>
      </c>
      <c r="D906" s="330" t="str">
        <f t="shared" si="513"/>
        <v/>
      </c>
      <c r="E906" s="330" t="str">
        <f t="shared" si="510"/>
        <v xml:space="preserve"> </v>
      </c>
      <c r="F906" s="330" t="str">
        <f t="shared" si="514"/>
        <v/>
      </c>
      <c r="G906" s="330" t="str">
        <f t="shared" si="515"/>
        <v/>
      </c>
      <c r="H906" s="315"/>
      <c r="I906" s="330" t="str">
        <f t="shared" si="516"/>
        <v/>
      </c>
      <c r="J906" s="330">
        <f t="shared" si="509"/>
        <v>80</v>
      </c>
      <c r="K906" s="337" t="str">
        <f t="shared" si="517"/>
        <v/>
      </c>
      <c r="L906" s="325" t="str">
        <f t="shared" si="518"/>
        <v/>
      </c>
      <c r="M906" s="325" t="str">
        <f t="shared" si="519"/>
        <v/>
      </c>
      <c r="N906" s="330" t="str">
        <f t="shared" si="520"/>
        <v/>
      </c>
      <c r="O906" s="330" t="str">
        <f t="shared" si="521"/>
        <v/>
      </c>
      <c r="P906" s="334"/>
      <c r="Q906" s="330"/>
      <c r="R906" s="279" t="str">
        <f>IF(H906&gt;0, rate1(1,$L$52,$L$51,$L$54,L906,$L$53,$L$50,P906),"")</f>
        <v/>
      </c>
      <c r="S906" s="325"/>
      <c r="T906" s="325"/>
      <c r="U906" s="330"/>
      <c r="V906" s="338"/>
      <c r="W906" s="330"/>
      <c r="X906" s="330"/>
      <c r="Y906" s="330"/>
      <c r="Z906" s="110" t="str">
        <f>IF(H906&gt;0, rate1(1,$L$52,$L$51,$L$54,U906,$L$53,$L$50,Y906),"")</f>
        <v/>
      </c>
      <c r="AA906" s="338" t="str">
        <f t="shared" si="522"/>
        <v/>
      </c>
      <c r="AB906" s="338" t="str">
        <f t="shared" si="523"/>
        <v/>
      </c>
      <c r="AC906" s="330" t="str">
        <f t="shared" si="524"/>
        <v/>
      </c>
      <c r="AD906" s="330" t="str">
        <f t="shared" si="525"/>
        <v/>
      </c>
      <c r="AE906" s="330" t="str">
        <f t="shared" si="526"/>
        <v/>
      </c>
      <c r="AF906" s="330" t="str">
        <f t="shared" si="527"/>
        <v/>
      </c>
      <c r="AG906" s="330" t="str">
        <f t="shared" si="528"/>
        <v/>
      </c>
      <c r="AH906" s="330" t="str">
        <f t="shared" si="529"/>
        <v/>
      </c>
      <c r="AI906" s="330" t="str">
        <f t="shared" si="530"/>
        <v/>
      </c>
      <c r="AJ906" s="330" t="str">
        <f t="shared" si="531"/>
        <v/>
      </c>
      <c r="AK906" s="339" t="str">
        <f t="shared" si="532"/>
        <v/>
      </c>
      <c r="AL906" s="44" t="str">
        <f t="shared" si="533"/>
        <v/>
      </c>
    </row>
    <row r="907" spans="2:38" ht="15" x14ac:dyDescent="0.15">
      <c r="B907" s="330" t="str">
        <f t="shared" si="511"/>
        <v/>
      </c>
      <c r="C907" s="330" t="str">
        <f t="shared" si="512"/>
        <v/>
      </c>
      <c r="D907" s="330" t="str">
        <f t="shared" si="513"/>
        <v/>
      </c>
      <c r="E907" s="330" t="str">
        <f t="shared" si="510"/>
        <v xml:space="preserve"> </v>
      </c>
      <c r="F907" s="330" t="str">
        <f t="shared" si="514"/>
        <v/>
      </c>
      <c r="G907" s="330" t="str">
        <f t="shared" si="515"/>
        <v/>
      </c>
      <c r="H907" s="315"/>
      <c r="I907" s="330" t="str">
        <f t="shared" si="516"/>
        <v/>
      </c>
      <c r="J907" s="330">
        <f t="shared" si="509"/>
        <v>80</v>
      </c>
      <c r="K907" s="337" t="str">
        <f t="shared" si="517"/>
        <v/>
      </c>
      <c r="L907" s="325" t="str">
        <f t="shared" si="518"/>
        <v/>
      </c>
      <c r="M907" s="325" t="str">
        <f t="shared" si="519"/>
        <v/>
      </c>
      <c r="N907" s="330" t="str">
        <f t="shared" si="520"/>
        <v/>
      </c>
      <c r="O907" s="330" t="str">
        <f t="shared" si="521"/>
        <v/>
      </c>
      <c r="P907" s="334"/>
      <c r="Q907" s="330"/>
      <c r="R907" s="279" t="str">
        <f>IF(H907&gt;0, rate1(1,$L$52,$L$51,$L$54,L907,$L$53,$L$50,P907),"")</f>
        <v/>
      </c>
      <c r="S907" s="325"/>
      <c r="T907" s="325"/>
      <c r="U907" s="330"/>
      <c r="V907" s="338"/>
      <c r="W907" s="330"/>
      <c r="X907" s="330"/>
      <c r="Y907" s="330"/>
      <c r="Z907" s="110" t="str">
        <f>IF(H907&gt;0, rate1(1,$L$52,$L$51,$L$54,U907,$L$53,$L$50,Y907),"")</f>
        <v/>
      </c>
      <c r="AA907" s="338" t="str">
        <f t="shared" si="522"/>
        <v/>
      </c>
      <c r="AB907" s="338" t="str">
        <f t="shared" si="523"/>
        <v/>
      </c>
      <c r="AC907" s="330" t="str">
        <f t="shared" si="524"/>
        <v/>
      </c>
      <c r="AD907" s="330" t="str">
        <f t="shared" si="525"/>
        <v/>
      </c>
      <c r="AE907" s="330" t="str">
        <f t="shared" si="526"/>
        <v/>
      </c>
      <c r="AF907" s="330" t="str">
        <f t="shared" si="527"/>
        <v/>
      </c>
      <c r="AG907" s="330" t="str">
        <f t="shared" si="528"/>
        <v/>
      </c>
      <c r="AH907" s="330" t="str">
        <f t="shared" si="529"/>
        <v/>
      </c>
      <c r="AI907" s="330" t="str">
        <f t="shared" si="530"/>
        <v/>
      </c>
      <c r="AJ907" s="330" t="str">
        <f t="shared" si="531"/>
        <v/>
      </c>
      <c r="AK907" s="339" t="str">
        <f t="shared" si="532"/>
        <v/>
      </c>
      <c r="AL907" s="44" t="str">
        <f t="shared" si="533"/>
        <v/>
      </c>
    </row>
    <row r="908" spans="2:38" ht="15" x14ac:dyDescent="0.15">
      <c r="B908" s="330" t="str">
        <f t="shared" si="511"/>
        <v/>
      </c>
      <c r="C908" s="330" t="str">
        <f t="shared" si="512"/>
        <v/>
      </c>
      <c r="D908" s="330" t="str">
        <f t="shared" si="513"/>
        <v/>
      </c>
      <c r="E908" s="330" t="str">
        <f t="shared" si="510"/>
        <v xml:space="preserve"> </v>
      </c>
      <c r="F908" s="330" t="str">
        <f t="shared" si="514"/>
        <v/>
      </c>
      <c r="G908" s="330" t="str">
        <f t="shared" si="515"/>
        <v/>
      </c>
      <c r="H908" s="315"/>
      <c r="I908" s="330" t="str">
        <f t="shared" si="516"/>
        <v/>
      </c>
      <c r="J908" s="330">
        <f t="shared" si="509"/>
        <v>80</v>
      </c>
      <c r="K908" s="337" t="str">
        <f t="shared" si="517"/>
        <v/>
      </c>
      <c r="L908" s="325" t="str">
        <f t="shared" si="518"/>
        <v/>
      </c>
      <c r="M908" s="325" t="str">
        <f t="shared" si="519"/>
        <v/>
      </c>
      <c r="N908" s="330" t="str">
        <f t="shared" si="520"/>
        <v/>
      </c>
      <c r="O908" s="330" t="str">
        <f t="shared" si="521"/>
        <v/>
      </c>
      <c r="P908" s="334"/>
      <c r="Q908" s="330"/>
      <c r="R908" s="279" t="str">
        <f>IF(H908&gt;0, rate1(1,$L$52,$L$51,$L$54,L908,$L$53,$L$50,P908),"")</f>
        <v/>
      </c>
      <c r="S908" s="325"/>
      <c r="T908" s="325"/>
      <c r="U908" s="330"/>
      <c r="V908" s="338"/>
      <c r="W908" s="330"/>
      <c r="X908" s="330"/>
      <c r="Y908" s="330"/>
      <c r="Z908" s="110" t="str">
        <f>IF(H908&gt;0, rate1(1,$L$52,$L$51,$L$54,U908,$L$53,$L$50,Y908),"")</f>
        <v/>
      </c>
      <c r="AA908" s="338" t="str">
        <f t="shared" si="522"/>
        <v/>
      </c>
      <c r="AB908" s="338" t="str">
        <f t="shared" si="523"/>
        <v/>
      </c>
      <c r="AC908" s="330" t="str">
        <f t="shared" si="524"/>
        <v/>
      </c>
      <c r="AD908" s="330" t="str">
        <f t="shared" si="525"/>
        <v/>
      </c>
      <c r="AE908" s="330" t="str">
        <f t="shared" si="526"/>
        <v/>
      </c>
      <c r="AF908" s="330" t="str">
        <f t="shared" si="527"/>
        <v/>
      </c>
      <c r="AG908" s="330" t="str">
        <f t="shared" si="528"/>
        <v/>
      </c>
      <c r="AH908" s="330" t="str">
        <f t="shared" si="529"/>
        <v/>
      </c>
      <c r="AI908" s="330" t="str">
        <f t="shared" si="530"/>
        <v/>
      </c>
      <c r="AJ908" s="330" t="str">
        <f t="shared" si="531"/>
        <v/>
      </c>
      <c r="AK908" s="339" t="str">
        <f t="shared" si="532"/>
        <v/>
      </c>
      <c r="AL908" s="44" t="str">
        <f t="shared" si="533"/>
        <v/>
      </c>
    </row>
    <row r="909" spans="2:38" ht="15" x14ac:dyDescent="0.15">
      <c r="B909" s="330" t="str">
        <f t="shared" si="511"/>
        <v/>
      </c>
      <c r="C909" s="330" t="str">
        <f t="shared" si="512"/>
        <v/>
      </c>
      <c r="D909" s="330" t="str">
        <f t="shared" si="513"/>
        <v/>
      </c>
      <c r="E909" s="330" t="str">
        <f t="shared" si="510"/>
        <v xml:space="preserve"> </v>
      </c>
      <c r="F909" s="330" t="str">
        <f t="shared" si="514"/>
        <v/>
      </c>
      <c r="G909" s="330" t="str">
        <f t="shared" si="515"/>
        <v/>
      </c>
      <c r="H909" s="315"/>
      <c r="I909" s="330" t="str">
        <f t="shared" si="516"/>
        <v/>
      </c>
      <c r="J909" s="330">
        <f t="shared" si="509"/>
        <v>80</v>
      </c>
      <c r="K909" s="337" t="str">
        <f t="shared" si="517"/>
        <v/>
      </c>
      <c r="L909" s="325" t="str">
        <f t="shared" si="518"/>
        <v/>
      </c>
      <c r="M909" s="325" t="str">
        <f t="shared" si="519"/>
        <v/>
      </c>
      <c r="N909" s="330" t="str">
        <f t="shared" si="520"/>
        <v/>
      </c>
      <c r="O909" s="330" t="str">
        <f t="shared" si="521"/>
        <v/>
      </c>
      <c r="P909" s="334"/>
      <c r="Q909" s="330"/>
      <c r="R909" s="279" t="str">
        <f>IF(H909&gt;0, rate1(1,$L$52,$L$51,$L$54,L909,$L$53,$L$50,P909),"")</f>
        <v/>
      </c>
      <c r="S909" s="325"/>
      <c r="T909" s="325"/>
      <c r="U909" s="330"/>
      <c r="V909" s="338"/>
      <c r="W909" s="330"/>
      <c r="X909" s="330"/>
      <c r="Y909" s="330"/>
      <c r="Z909" s="110" t="str">
        <f>IF(H909&gt;0, rate1(1,$L$52,$L$51,$L$54,U909,$L$53,$L$50,Y909),"")</f>
        <v/>
      </c>
      <c r="AA909" s="338" t="str">
        <f t="shared" si="522"/>
        <v/>
      </c>
      <c r="AB909" s="338" t="str">
        <f t="shared" si="523"/>
        <v/>
      </c>
      <c r="AC909" s="330" t="str">
        <f t="shared" si="524"/>
        <v/>
      </c>
      <c r="AD909" s="330" t="str">
        <f t="shared" si="525"/>
        <v/>
      </c>
      <c r="AE909" s="330" t="str">
        <f t="shared" si="526"/>
        <v/>
      </c>
      <c r="AF909" s="330" t="str">
        <f t="shared" si="527"/>
        <v/>
      </c>
      <c r="AG909" s="330" t="str">
        <f t="shared" si="528"/>
        <v/>
      </c>
      <c r="AH909" s="330" t="str">
        <f t="shared" si="529"/>
        <v/>
      </c>
      <c r="AI909" s="330" t="str">
        <f t="shared" si="530"/>
        <v/>
      </c>
      <c r="AJ909" s="330" t="str">
        <f t="shared" si="531"/>
        <v/>
      </c>
      <c r="AK909" s="339" t="str">
        <f t="shared" si="532"/>
        <v/>
      </c>
      <c r="AL909" s="44" t="str">
        <f t="shared" si="533"/>
        <v/>
      </c>
    </row>
    <row r="910" spans="2:38" ht="15" x14ac:dyDescent="0.15">
      <c r="B910" s="330" t="str">
        <f t="shared" si="511"/>
        <v/>
      </c>
      <c r="C910" s="330" t="str">
        <f t="shared" si="512"/>
        <v/>
      </c>
      <c r="D910" s="330" t="str">
        <f t="shared" si="513"/>
        <v/>
      </c>
      <c r="E910" s="330" t="str">
        <f t="shared" si="510"/>
        <v xml:space="preserve"> </v>
      </c>
      <c r="F910" s="330" t="str">
        <f t="shared" si="514"/>
        <v/>
      </c>
      <c r="G910" s="330" t="str">
        <f t="shared" si="515"/>
        <v/>
      </c>
      <c r="H910" s="315"/>
      <c r="I910" s="330" t="str">
        <f t="shared" si="516"/>
        <v/>
      </c>
      <c r="J910" s="330">
        <f t="shared" si="509"/>
        <v>80</v>
      </c>
      <c r="K910" s="337" t="str">
        <f t="shared" si="517"/>
        <v/>
      </c>
      <c r="L910" s="325" t="str">
        <f t="shared" si="518"/>
        <v/>
      </c>
      <c r="M910" s="325" t="str">
        <f t="shared" si="519"/>
        <v/>
      </c>
      <c r="N910" s="330" t="str">
        <f t="shared" si="520"/>
        <v/>
      </c>
      <c r="O910" s="330" t="str">
        <f t="shared" si="521"/>
        <v/>
      </c>
      <c r="P910" s="334"/>
      <c r="Q910" s="330"/>
      <c r="R910" s="279" t="str">
        <f>IF(H910&gt;0, rate1(1,$L$52,$L$51,$L$54,L910,$L$53,$L$50,P910),"")</f>
        <v/>
      </c>
      <c r="S910" s="325"/>
      <c r="T910" s="325"/>
      <c r="U910" s="330"/>
      <c r="V910" s="338"/>
      <c r="W910" s="330"/>
      <c r="X910" s="330"/>
      <c r="Y910" s="330"/>
      <c r="Z910" s="110" t="str">
        <f>IF(H910&gt;0, rate1(1,$L$52,$L$51,$L$54,U910,$L$53,$L$50,Y910),"")</f>
        <v/>
      </c>
      <c r="AA910" s="338" t="str">
        <f t="shared" si="522"/>
        <v/>
      </c>
      <c r="AB910" s="338" t="str">
        <f t="shared" si="523"/>
        <v/>
      </c>
      <c r="AC910" s="330" t="str">
        <f t="shared" si="524"/>
        <v/>
      </c>
      <c r="AD910" s="330" t="str">
        <f t="shared" si="525"/>
        <v/>
      </c>
      <c r="AE910" s="330" t="str">
        <f t="shared" si="526"/>
        <v/>
      </c>
      <c r="AF910" s="330" t="str">
        <f t="shared" si="527"/>
        <v/>
      </c>
      <c r="AG910" s="330" t="str">
        <f t="shared" si="528"/>
        <v/>
      </c>
      <c r="AH910" s="330" t="str">
        <f t="shared" si="529"/>
        <v/>
      </c>
      <c r="AI910" s="330" t="str">
        <f t="shared" si="530"/>
        <v/>
      </c>
      <c r="AJ910" s="330" t="str">
        <f t="shared" si="531"/>
        <v/>
      </c>
      <c r="AK910" s="339" t="str">
        <f t="shared" si="532"/>
        <v/>
      </c>
      <c r="AL910" s="44" t="str">
        <f t="shared" si="533"/>
        <v/>
      </c>
    </row>
    <row r="911" spans="2:38" ht="15" x14ac:dyDescent="0.15">
      <c r="B911" s="330" t="str">
        <f t="shared" si="511"/>
        <v/>
      </c>
      <c r="C911" s="330" t="str">
        <f t="shared" si="512"/>
        <v/>
      </c>
      <c r="D911" s="330" t="str">
        <f t="shared" si="513"/>
        <v/>
      </c>
      <c r="E911" s="330" t="str">
        <f t="shared" si="510"/>
        <v xml:space="preserve"> </v>
      </c>
      <c r="F911" s="330" t="str">
        <f t="shared" si="514"/>
        <v/>
      </c>
      <c r="G911" s="330" t="str">
        <f t="shared" si="515"/>
        <v/>
      </c>
      <c r="H911" s="315"/>
      <c r="I911" s="330" t="str">
        <f t="shared" si="516"/>
        <v/>
      </c>
      <c r="J911" s="330">
        <f t="shared" si="509"/>
        <v>80</v>
      </c>
      <c r="K911" s="337" t="str">
        <f t="shared" si="517"/>
        <v/>
      </c>
      <c r="L911" s="325" t="str">
        <f t="shared" si="518"/>
        <v/>
      </c>
      <c r="M911" s="325" t="str">
        <f t="shared" si="519"/>
        <v/>
      </c>
      <c r="N911" s="330" t="str">
        <f t="shared" si="520"/>
        <v/>
      </c>
      <c r="O911" s="330" t="str">
        <f t="shared" si="521"/>
        <v/>
      </c>
      <c r="P911" s="334"/>
      <c r="Q911" s="330"/>
      <c r="R911" s="279" t="str">
        <f>IF(H911&gt;0, rate1(1,$L$52,$L$51,$L$54,L911,$L$53,$L$50,P911),"")</f>
        <v/>
      </c>
      <c r="S911" s="325"/>
      <c r="T911" s="325"/>
      <c r="U911" s="330"/>
      <c r="V911" s="338"/>
      <c r="W911" s="330"/>
      <c r="X911" s="330"/>
      <c r="Y911" s="330"/>
      <c r="Z911" s="110" t="str">
        <f>IF(H911&gt;0, rate1(1,$L$52,$L$51,$L$54,U911,$L$53,$L$50,Y911),"")</f>
        <v/>
      </c>
      <c r="AA911" s="338" t="str">
        <f t="shared" si="522"/>
        <v/>
      </c>
      <c r="AB911" s="338" t="str">
        <f t="shared" si="523"/>
        <v/>
      </c>
      <c r="AC911" s="330" t="str">
        <f t="shared" si="524"/>
        <v/>
      </c>
      <c r="AD911" s="330" t="str">
        <f t="shared" si="525"/>
        <v/>
      </c>
      <c r="AE911" s="330" t="str">
        <f t="shared" si="526"/>
        <v/>
      </c>
      <c r="AF911" s="330" t="str">
        <f t="shared" si="527"/>
        <v/>
      </c>
      <c r="AG911" s="330" t="str">
        <f t="shared" si="528"/>
        <v/>
      </c>
      <c r="AH911" s="330" t="str">
        <f t="shared" si="529"/>
        <v/>
      </c>
      <c r="AI911" s="330" t="str">
        <f t="shared" si="530"/>
        <v/>
      </c>
      <c r="AJ911" s="330" t="str">
        <f t="shared" si="531"/>
        <v/>
      </c>
      <c r="AK911" s="339" t="str">
        <f t="shared" si="532"/>
        <v/>
      </c>
      <c r="AL911" s="44" t="str">
        <f t="shared" si="533"/>
        <v/>
      </c>
    </row>
    <row r="912" spans="2:38" ht="15" x14ac:dyDescent="0.15">
      <c r="B912" s="330" t="str">
        <f t="shared" si="511"/>
        <v/>
      </c>
      <c r="C912" s="330" t="str">
        <f t="shared" si="512"/>
        <v/>
      </c>
      <c r="D912" s="330" t="str">
        <f t="shared" si="513"/>
        <v/>
      </c>
      <c r="E912" s="330" t="str">
        <f t="shared" si="510"/>
        <v xml:space="preserve"> </v>
      </c>
      <c r="F912" s="330" t="str">
        <f t="shared" si="514"/>
        <v/>
      </c>
      <c r="G912" s="330" t="str">
        <f t="shared" si="515"/>
        <v/>
      </c>
      <c r="H912" s="315"/>
      <c r="I912" s="330" t="str">
        <f t="shared" si="516"/>
        <v/>
      </c>
      <c r="J912" s="330">
        <f t="shared" si="509"/>
        <v>80</v>
      </c>
      <c r="K912" s="337" t="str">
        <f t="shared" si="517"/>
        <v/>
      </c>
      <c r="L912" s="325" t="str">
        <f t="shared" si="518"/>
        <v/>
      </c>
      <c r="M912" s="325" t="str">
        <f t="shared" si="519"/>
        <v/>
      </c>
      <c r="N912" s="330" t="str">
        <f t="shared" si="520"/>
        <v/>
      </c>
      <c r="O912" s="330" t="str">
        <f t="shared" si="521"/>
        <v/>
      </c>
      <c r="P912" s="334"/>
      <c r="Q912" s="330"/>
      <c r="R912" s="279" t="str">
        <f>IF(H912&gt;0, rate1(1,$L$52,$L$51,$L$54,L912,$L$53,$L$50,P912),"")</f>
        <v/>
      </c>
      <c r="S912" s="325"/>
      <c r="T912" s="325"/>
      <c r="U912" s="330"/>
      <c r="V912" s="338"/>
      <c r="W912" s="330"/>
      <c r="X912" s="330"/>
      <c r="Y912" s="330"/>
      <c r="Z912" s="110" t="str">
        <f>IF(H912&gt;0, rate1(1,$L$52,$L$51,$L$54,U912,$L$53,$L$50,Y912),"")</f>
        <v/>
      </c>
      <c r="AA912" s="338" t="str">
        <f t="shared" si="522"/>
        <v/>
      </c>
      <c r="AB912" s="338" t="str">
        <f t="shared" si="523"/>
        <v/>
      </c>
      <c r="AC912" s="330" t="str">
        <f t="shared" si="524"/>
        <v/>
      </c>
      <c r="AD912" s="330" t="str">
        <f t="shared" si="525"/>
        <v/>
      </c>
      <c r="AE912" s="330" t="str">
        <f t="shared" si="526"/>
        <v/>
      </c>
      <c r="AF912" s="330" t="str">
        <f t="shared" si="527"/>
        <v/>
      </c>
      <c r="AG912" s="330" t="str">
        <f t="shared" si="528"/>
        <v/>
      </c>
      <c r="AH912" s="330" t="str">
        <f t="shared" si="529"/>
        <v/>
      </c>
      <c r="AI912" s="330" t="str">
        <f t="shared" si="530"/>
        <v/>
      </c>
      <c r="AJ912" s="330" t="str">
        <f t="shared" si="531"/>
        <v/>
      </c>
      <c r="AK912" s="339" t="str">
        <f t="shared" si="532"/>
        <v/>
      </c>
      <c r="AL912" s="44" t="str">
        <f t="shared" si="533"/>
        <v/>
      </c>
    </row>
    <row r="913" spans="2:38" ht="15" x14ac:dyDescent="0.15">
      <c r="B913" s="330" t="str">
        <f t="shared" si="511"/>
        <v/>
      </c>
      <c r="C913" s="330" t="str">
        <f t="shared" si="512"/>
        <v/>
      </c>
      <c r="D913" s="330" t="str">
        <f t="shared" si="513"/>
        <v/>
      </c>
      <c r="E913" s="330" t="str">
        <f t="shared" si="510"/>
        <v xml:space="preserve"> </v>
      </c>
      <c r="F913" s="330" t="str">
        <f t="shared" si="514"/>
        <v/>
      </c>
      <c r="G913" s="330" t="str">
        <f t="shared" si="515"/>
        <v/>
      </c>
      <c r="H913" s="315"/>
      <c r="I913" s="330" t="str">
        <f t="shared" si="516"/>
        <v/>
      </c>
      <c r="J913" s="330">
        <f t="shared" si="509"/>
        <v>80</v>
      </c>
      <c r="K913" s="337" t="str">
        <f t="shared" si="517"/>
        <v/>
      </c>
      <c r="L913" s="325" t="str">
        <f t="shared" si="518"/>
        <v/>
      </c>
      <c r="M913" s="325" t="str">
        <f t="shared" si="519"/>
        <v/>
      </c>
      <c r="N913" s="330" t="str">
        <f t="shared" si="520"/>
        <v/>
      </c>
      <c r="O913" s="330" t="str">
        <f t="shared" si="521"/>
        <v/>
      </c>
      <c r="P913" s="334"/>
      <c r="Q913" s="330"/>
      <c r="R913" s="279" t="str">
        <f>IF(H913&gt;0, rate1(1,$L$52,$L$51,$L$54,L913,$L$53,$L$50,P913),"")</f>
        <v/>
      </c>
      <c r="S913" s="325"/>
      <c r="T913" s="325"/>
      <c r="U913" s="330"/>
      <c r="V913" s="338"/>
      <c r="W913" s="330"/>
      <c r="X913" s="330"/>
      <c r="Y913" s="330"/>
      <c r="Z913" s="110" t="str">
        <f>IF(H913&gt;0, rate1(1,$L$52,$L$51,$L$54,U913,$L$53,$L$50,Y913),"")</f>
        <v/>
      </c>
      <c r="AA913" s="338" t="str">
        <f t="shared" si="522"/>
        <v/>
      </c>
      <c r="AB913" s="338" t="str">
        <f t="shared" si="523"/>
        <v/>
      </c>
      <c r="AC913" s="330" t="str">
        <f t="shared" si="524"/>
        <v/>
      </c>
      <c r="AD913" s="330" t="str">
        <f t="shared" si="525"/>
        <v/>
      </c>
      <c r="AE913" s="330" t="str">
        <f t="shared" si="526"/>
        <v/>
      </c>
      <c r="AF913" s="330" t="str">
        <f t="shared" si="527"/>
        <v/>
      </c>
      <c r="AG913" s="330" t="str">
        <f t="shared" si="528"/>
        <v/>
      </c>
      <c r="AH913" s="330" t="str">
        <f t="shared" si="529"/>
        <v/>
      </c>
      <c r="AI913" s="330" t="str">
        <f t="shared" si="530"/>
        <v/>
      </c>
      <c r="AJ913" s="330" t="str">
        <f t="shared" si="531"/>
        <v/>
      </c>
      <c r="AK913" s="339" t="str">
        <f t="shared" si="532"/>
        <v/>
      </c>
      <c r="AL913" s="44" t="str">
        <f t="shared" si="533"/>
        <v/>
      </c>
    </row>
    <row r="914" spans="2:38" ht="15" x14ac:dyDescent="0.15">
      <c r="B914" s="330" t="str">
        <f t="shared" si="511"/>
        <v/>
      </c>
      <c r="C914" s="330" t="str">
        <f t="shared" si="512"/>
        <v/>
      </c>
      <c r="D914" s="330" t="str">
        <f t="shared" si="513"/>
        <v/>
      </c>
      <c r="E914" s="330" t="str">
        <f t="shared" si="510"/>
        <v xml:space="preserve"> </v>
      </c>
      <c r="F914" s="330" t="str">
        <f t="shared" si="514"/>
        <v/>
      </c>
      <c r="G914" s="330" t="str">
        <f t="shared" si="515"/>
        <v/>
      </c>
      <c r="H914" s="315"/>
      <c r="I914" s="330" t="str">
        <f t="shared" si="516"/>
        <v/>
      </c>
      <c r="J914" s="330">
        <f t="shared" si="509"/>
        <v>80</v>
      </c>
      <c r="K914" s="337" t="str">
        <f t="shared" si="517"/>
        <v/>
      </c>
      <c r="L914" s="325" t="str">
        <f t="shared" si="518"/>
        <v/>
      </c>
      <c r="M914" s="325" t="str">
        <f t="shared" si="519"/>
        <v/>
      </c>
      <c r="N914" s="330" t="str">
        <f t="shared" si="520"/>
        <v/>
      </c>
      <c r="O914" s="330" t="str">
        <f t="shared" si="521"/>
        <v/>
      </c>
      <c r="P914" s="334"/>
      <c r="Q914" s="330"/>
      <c r="R914" s="279" t="str">
        <f>IF(H914&gt;0, rate1(1,$L$52,$L$51,$L$54,L914,$L$53,$L$50,P914),"")</f>
        <v/>
      </c>
      <c r="S914" s="325"/>
      <c r="T914" s="325"/>
      <c r="U914" s="330"/>
      <c r="V914" s="338"/>
      <c r="W914" s="330"/>
      <c r="X914" s="330"/>
      <c r="Y914" s="330"/>
      <c r="Z914" s="110" t="str">
        <f>IF(H914&gt;0, rate1(1,$L$52,$L$51,$L$54,U914,$L$53,$L$50,Y914),"")</f>
        <v/>
      </c>
      <c r="AA914" s="338" t="str">
        <f t="shared" si="522"/>
        <v/>
      </c>
      <c r="AB914" s="338" t="str">
        <f t="shared" si="523"/>
        <v/>
      </c>
      <c r="AC914" s="330" t="str">
        <f t="shared" si="524"/>
        <v/>
      </c>
      <c r="AD914" s="330" t="str">
        <f t="shared" si="525"/>
        <v/>
      </c>
      <c r="AE914" s="330" t="str">
        <f t="shared" si="526"/>
        <v/>
      </c>
      <c r="AF914" s="330" t="str">
        <f t="shared" si="527"/>
        <v/>
      </c>
      <c r="AG914" s="330" t="str">
        <f t="shared" si="528"/>
        <v/>
      </c>
      <c r="AH914" s="330" t="str">
        <f t="shared" si="529"/>
        <v/>
      </c>
      <c r="AI914" s="330" t="str">
        <f t="shared" si="530"/>
        <v/>
      </c>
      <c r="AJ914" s="330" t="str">
        <f t="shared" si="531"/>
        <v/>
      </c>
      <c r="AK914" s="339" t="str">
        <f t="shared" si="532"/>
        <v/>
      </c>
      <c r="AL914" s="44" t="str">
        <f t="shared" si="533"/>
        <v/>
      </c>
    </row>
    <row r="915" spans="2:38" ht="15" x14ac:dyDescent="0.15">
      <c r="B915" s="330" t="str">
        <f t="shared" si="511"/>
        <v/>
      </c>
      <c r="C915" s="330" t="str">
        <f t="shared" si="512"/>
        <v/>
      </c>
      <c r="D915" s="330" t="str">
        <f t="shared" si="513"/>
        <v/>
      </c>
      <c r="E915" s="330" t="str">
        <f t="shared" si="510"/>
        <v xml:space="preserve"> </v>
      </c>
      <c r="F915" s="330" t="str">
        <f t="shared" si="514"/>
        <v/>
      </c>
      <c r="G915" s="330" t="str">
        <f t="shared" si="515"/>
        <v/>
      </c>
      <c r="H915" s="315"/>
      <c r="I915" s="330" t="str">
        <f t="shared" si="516"/>
        <v/>
      </c>
      <c r="J915" s="330">
        <f t="shared" si="509"/>
        <v>80</v>
      </c>
      <c r="K915" s="337" t="str">
        <f t="shared" si="517"/>
        <v/>
      </c>
      <c r="L915" s="325" t="str">
        <f t="shared" si="518"/>
        <v/>
      </c>
      <c r="M915" s="325" t="str">
        <f t="shared" si="519"/>
        <v/>
      </c>
      <c r="N915" s="330" t="str">
        <f t="shared" si="520"/>
        <v/>
      </c>
      <c r="O915" s="330" t="str">
        <f t="shared" si="521"/>
        <v/>
      </c>
      <c r="P915" s="334"/>
      <c r="Q915" s="330"/>
      <c r="R915" s="279" t="str">
        <f>IF(H915&gt;0, rate1(1,$L$52,$L$51,$L$54,L915,$L$53,$L$50,P915),"")</f>
        <v/>
      </c>
      <c r="S915" s="325"/>
      <c r="T915" s="325"/>
      <c r="U915" s="330"/>
      <c r="V915" s="338"/>
      <c r="W915" s="330"/>
      <c r="X915" s="330"/>
      <c r="Y915" s="330"/>
      <c r="Z915" s="110" t="str">
        <f>IF(H915&gt;0, rate1(1,$L$52,$L$51,$L$54,U915,$L$53,$L$50,Y915),"")</f>
        <v/>
      </c>
      <c r="AA915" s="338" t="str">
        <f t="shared" si="522"/>
        <v/>
      </c>
      <c r="AB915" s="338" t="str">
        <f t="shared" si="523"/>
        <v/>
      </c>
      <c r="AC915" s="330" t="str">
        <f t="shared" si="524"/>
        <v/>
      </c>
      <c r="AD915" s="330" t="str">
        <f t="shared" si="525"/>
        <v/>
      </c>
      <c r="AE915" s="330" t="str">
        <f t="shared" si="526"/>
        <v/>
      </c>
      <c r="AF915" s="330" t="str">
        <f t="shared" si="527"/>
        <v/>
      </c>
      <c r="AG915" s="330" t="str">
        <f t="shared" si="528"/>
        <v/>
      </c>
      <c r="AH915" s="330" t="str">
        <f t="shared" si="529"/>
        <v/>
      </c>
      <c r="AI915" s="330" t="str">
        <f t="shared" si="530"/>
        <v/>
      </c>
      <c r="AJ915" s="330" t="str">
        <f t="shared" si="531"/>
        <v/>
      </c>
      <c r="AK915" s="339" t="str">
        <f t="shared" si="532"/>
        <v/>
      </c>
      <c r="AL915" s="44" t="str">
        <f t="shared" si="533"/>
        <v/>
      </c>
    </row>
    <row r="916" spans="2:38" ht="15" x14ac:dyDescent="0.15">
      <c r="B916" s="330" t="str">
        <f t="shared" si="511"/>
        <v/>
      </c>
      <c r="C916" s="330" t="str">
        <f t="shared" si="512"/>
        <v/>
      </c>
      <c r="D916" s="330" t="str">
        <f t="shared" si="513"/>
        <v/>
      </c>
      <c r="E916" s="330" t="str">
        <f t="shared" si="510"/>
        <v xml:space="preserve"> </v>
      </c>
      <c r="F916" s="330" t="str">
        <f t="shared" si="514"/>
        <v/>
      </c>
      <c r="G916" s="330" t="str">
        <f t="shared" si="515"/>
        <v/>
      </c>
      <c r="H916" s="315"/>
      <c r="I916" s="330" t="str">
        <f t="shared" si="516"/>
        <v/>
      </c>
      <c r="J916" s="330">
        <f t="shared" si="509"/>
        <v>80</v>
      </c>
      <c r="K916" s="337" t="str">
        <f t="shared" si="517"/>
        <v/>
      </c>
      <c r="L916" s="325" t="str">
        <f t="shared" si="518"/>
        <v/>
      </c>
      <c r="M916" s="325" t="str">
        <f t="shared" si="519"/>
        <v/>
      </c>
      <c r="N916" s="330" t="str">
        <f t="shared" si="520"/>
        <v/>
      </c>
      <c r="O916" s="330" t="str">
        <f t="shared" si="521"/>
        <v/>
      </c>
      <c r="P916" s="334"/>
      <c r="Q916" s="330"/>
      <c r="R916" s="279" t="str">
        <f>IF(H916&gt;0, rate1(1,$L$52,$L$51,$L$54,L916,$L$53,$L$50,P916),"")</f>
        <v/>
      </c>
      <c r="S916" s="325"/>
      <c r="T916" s="325"/>
      <c r="U916" s="330"/>
      <c r="V916" s="338"/>
      <c r="W916" s="330"/>
      <c r="X916" s="330"/>
      <c r="Y916" s="330"/>
      <c r="Z916" s="110" t="str">
        <f>IF(H916&gt;0, rate1(1,$L$52,$L$51,$L$54,U916,$L$53,$L$50,Y916),"")</f>
        <v/>
      </c>
      <c r="AA916" s="338" t="str">
        <f t="shared" si="522"/>
        <v/>
      </c>
      <c r="AB916" s="338" t="str">
        <f t="shared" si="523"/>
        <v/>
      </c>
      <c r="AC916" s="330" t="str">
        <f t="shared" si="524"/>
        <v/>
      </c>
      <c r="AD916" s="330" t="str">
        <f t="shared" si="525"/>
        <v/>
      </c>
      <c r="AE916" s="330" t="str">
        <f t="shared" si="526"/>
        <v/>
      </c>
      <c r="AF916" s="330" t="str">
        <f t="shared" si="527"/>
        <v/>
      </c>
      <c r="AG916" s="330" t="str">
        <f t="shared" si="528"/>
        <v/>
      </c>
      <c r="AH916" s="330" t="str">
        <f t="shared" si="529"/>
        <v/>
      </c>
      <c r="AI916" s="330" t="str">
        <f t="shared" si="530"/>
        <v/>
      </c>
      <c r="AJ916" s="330" t="str">
        <f t="shared" si="531"/>
        <v/>
      </c>
      <c r="AK916" s="339" t="str">
        <f t="shared" si="532"/>
        <v/>
      </c>
      <c r="AL916" s="44" t="str">
        <f t="shared" si="533"/>
        <v/>
      </c>
    </row>
    <row r="917" spans="2:38" ht="15" x14ac:dyDescent="0.15">
      <c r="B917" s="330" t="str">
        <f t="shared" si="511"/>
        <v/>
      </c>
      <c r="C917" s="330" t="str">
        <f t="shared" si="512"/>
        <v/>
      </c>
      <c r="D917" s="330" t="str">
        <f t="shared" si="513"/>
        <v/>
      </c>
      <c r="E917" s="330" t="str">
        <f t="shared" si="510"/>
        <v xml:space="preserve"> </v>
      </c>
      <c r="F917" s="330" t="str">
        <f t="shared" si="514"/>
        <v/>
      </c>
      <c r="G917" s="330" t="str">
        <f t="shared" si="515"/>
        <v/>
      </c>
      <c r="H917" s="315"/>
      <c r="I917" s="330" t="str">
        <f t="shared" si="516"/>
        <v/>
      </c>
      <c r="J917" s="330">
        <f t="shared" si="509"/>
        <v>80</v>
      </c>
      <c r="K917" s="337" t="str">
        <f t="shared" si="517"/>
        <v/>
      </c>
      <c r="L917" s="325" t="str">
        <f t="shared" si="518"/>
        <v/>
      </c>
      <c r="M917" s="325" t="str">
        <f t="shared" si="519"/>
        <v/>
      </c>
      <c r="N917" s="330" t="str">
        <f t="shared" si="520"/>
        <v/>
      </c>
      <c r="O917" s="330" t="str">
        <f t="shared" si="521"/>
        <v/>
      </c>
      <c r="P917" s="334"/>
      <c r="Q917" s="330"/>
      <c r="R917" s="279" t="str">
        <f>IF(H917&gt;0, rate1(1,$L$52,$L$51,$L$54,L917,$L$53,$L$50,P917),"")</f>
        <v/>
      </c>
      <c r="S917" s="325"/>
      <c r="T917" s="325"/>
      <c r="U917" s="330"/>
      <c r="V917" s="338"/>
      <c r="W917" s="330"/>
      <c r="X917" s="330"/>
      <c r="Y917" s="330"/>
      <c r="Z917" s="110" t="str">
        <f>IF(H917&gt;0, rate1(1,$L$52,$L$51,$L$54,U917,$L$53,$L$50,Y917),"")</f>
        <v/>
      </c>
      <c r="AA917" s="338" t="str">
        <f t="shared" si="522"/>
        <v/>
      </c>
      <c r="AB917" s="338" t="str">
        <f t="shared" si="523"/>
        <v/>
      </c>
      <c r="AC917" s="330" t="str">
        <f t="shared" si="524"/>
        <v/>
      </c>
      <c r="AD917" s="330" t="str">
        <f t="shared" si="525"/>
        <v/>
      </c>
      <c r="AE917" s="330" t="str">
        <f t="shared" si="526"/>
        <v/>
      </c>
      <c r="AF917" s="330" t="str">
        <f t="shared" si="527"/>
        <v/>
      </c>
      <c r="AG917" s="330" t="str">
        <f t="shared" si="528"/>
        <v/>
      </c>
      <c r="AH917" s="330" t="str">
        <f t="shared" si="529"/>
        <v/>
      </c>
      <c r="AI917" s="330" t="str">
        <f t="shared" si="530"/>
        <v/>
      </c>
      <c r="AJ917" s="330" t="str">
        <f t="shared" si="531"/>
        <v/>
      </c>
      <c r="AK917" s="339" t="str">
        <f t="shared" si="532"/>
        <v/>
      </c>
      <c r="AL917" s="44" t="str">
        <f t="shared" si="533"/>
        <v/>
      </c>
    </row>
    <row r="918" spans="2:38" ht="15" x14ac:dyDescent="0.15">
      <c r="B918" s="330" t="str">
        <f t="shared" si="511"/>
        <v/>
      </c>
      <c r="C918" s="330" t="str">
        <f t="shared" si="512"/>
        <v/>
      </c>
      <c r="D918" s="330" t="str">
        <f t="shared" si="513"/>
        <v/>
      </c>
      <c r="E918" s="330" t="str">
        <f t="shared" si="510"/>
        <v xml:space="preserve"> </v>
      </c>
      <c r="F918" s="330" t="str">
        <f t="shared" si="514"/>
        <v/>
      </c>
      <c r="G918" s="330" t="str">
        <f t="shared" si="515"/>
        <v/>
      </c>
      <c r="H918" s="315"/>
      <c r="I918" s="330" t="str">
        <f t="shared" si="516"/>
        <v/>
      </c>
      <c r="J918" s="330">
        <f t="shared" si="509"/>
        <v>80</v>
      </c>
      <c r="K918" s="337" t="str">
        <f t="shared" si="517"/>
        <v/>
      </c>
      <c r="L918" s="325" t="str">
        <f t="shared" si="518"/>
        <v/>
      </c>
      <c r="M918" s="325" t="str">
        <f t="shared" si="519"/>
        <v/>
      </c>
      <c r="N918" s="330" t="str">
        <f t="shared" si="520"/>
        <v/>
      </c>
      <c r="O918" s="330" t="str">
        <f t="shared" si="521"/>
        <v/>
      </c>
      <c r="P918" s="334"/>
      <c r="Q918" s="330"/>
      <c r="R918" s="279" t="str">
        <f>IF(H918&gt;0, rate1(1,$L$52,$L$51,$L$54,L918,$L$53,$L$50,P918),"")</f>
        <v/>
      </c>
      <c r="S918" s="325"/>
      <c r="T918" s="325"/>
      <c r="U918" s="330"/>
      <c r="V918" s="338"/>
      <c r="W918" s="330"/>
      <c r="X918" s="330"/>
      <c r="Y918" s="330"/>
      <c r="Z918" s="110" t="str">
        <f>IF(H918&gt;0, rate1(1,$L$52,$L$51,$L$54,U918,$L$53,$L$50,Y918),"")</f>
        <v/>
      </c>
      <c r="AA918" s="338" t="str">
        <f t="shared" si="522"/>
        <v/>
      </c>
      <c r="AB918" s="338" t="str">
        <f t="shared" si="523"/>
        <v/>
      </c>
      <c r="AC918" s="330" t="str">
        <f t="shared" si="524"/>
        <v/>
      </c>
      <c r="AD918" s="330" t="str">
        <f t="shared" si="525"/>
        <v/>
      </c>
      <c r="AE918" s="330" t="str">
        <f t="shared" si="526"/>
        <v/>
      </c>
      <c r="AF918" s="330" t="str">
        <f t="shared" si="527"/>
        <v/>
      </c>
      <c r="AG918" s="330" t="str">
        <f t="shared" si="528"/>
        <v/>
      </c>
      <c r="AH918" s="330" t="str">
        <f t="shared" si="529"/>
        <v/>
      </c>
      <c r="AI918" s="330" t="str">
        <f t="shared" si="530"/>
        <v/>
      </c>
      <c r="AJ918" s="330" t="str">
        <f t="shared" si="531"/>
        <v/>
      </c>
      <c r="AK918" s="339" t="str">
        <f t="shared" si="532"/>
        <v/>
      </c>
      <c r="AL918" s="44" t="str">
        <f t="shared" si="533"/>
        <v/>
      </c>
    </row>
    <row r="919" spans="2:38" ht="15" x14ac:dyDescent="0.15">
      <c r="B919" s="330" t="str">
        <f t="shared" si="511"/>
        <v/>
      </c>
      <c r="C919" s="330" t="str">
        <f t="shared" si="512"/>
        <v/>
      </c>
      <c r="D919" s="330" t="str">
        <f t="shared" si="513"/>
        <v/>
      </c>
      <c r="E919" s="330" t="str">
        <f t="shared" si="510"/>
        <v xml:space="preserve"> </v>
      </c>
      <c r="F919" s="330" t="str">
        <f t="shared" si="514"/>
        <v/>
      </c>
      <c r="G919" s="330" t="str">
        <f t="shared" si="515"/>
        <v/>
      </c>
      <c r="H919" s="315"/>
      <c r="I919" s="330" t="str">
        <f t="shared" si="516"/>
        <v/>
      </c>
      <c r="J919" s="330">
        <f t="shared" si="509"/>
        <v>80</v>
      </c>
      <c r="K919" s="337" t="str">
        <f t="shared" si="517"/>
        <v/>
      </c>
      <c r="L919" s="325" t="str">
        <f t="shared" si="518"/>
        <v/>
      </c>
      <c r="M919" s="325" t="str">
        <f t="shared" si="519"/>
        <v/>
      </c>
      <c r="N919" s="330" t="str">
        <f t="shared" si="520"/>
        <v/>
      </c>
      <c r="O919" s="330" t="str">
        <f t="shared" si="521"/>
        <v/>
      </c>
      <c r="P919" s="334"/>
      <c r="Q919" s="330"/>
      <c r="R919" s="279" t="str">
        <f>IF(H919&gt;0, rate1(1,$L$52,$L$51,$L$54,L919,$L$53,$L$50,P919),"")</f>
        <v/>
      </c>
      <c r="S919" s="325"/>
      <c r="T919" s="325"/>
      <c r="U919" s="330"/>
      <c r="V919" s="338"/>
      <c r="W919" s="330"/>
      <c r="X919" s="330"/>
      <c r="Y919" s="330"/>
      <c r="Z919" s="110" t="str">
        <f>IF(H919&gt;0, rate1(1,$L$52,$L$51,$L$54,U919,$L$53,$L$50,Y919),"")</f>
        <v/>
      </c>
      <c r="AA919" s="338" t="str">
        <f t="shared" si="522"/>
        <v/>
      </c>
      <c r="AB919" s="338" t="str">
        <f t="shared" si="523"/>
        <v/>
      </c>
      <c r="AC919" s="330" t="str">
        <f t="shared" si="524"/>
        <v/>
      </c>
      <c r="AD919" s="330" t="str">
        <f t="shared" si="525"/>
        <v/>
      </c>
      <c r="AE919" s="330" t="str">
        <f t="shared" si="526"/>
        <v/>
      </c>
      <c r="AF919" s="330" t="str">
        <f t="shared" si="527"/>
        <v/>
      </c>
      <c r="AG919" s="330" t="str">
        <f t="shared" si="528"/>
        <v/>
      </c>
      <c r="AH919" s="330" t="str">
        <f t="shared" si="529"/>
        <v/>
      </c>
      <c r="AI919" s="330" t="str">
        <f t="shared" si="530"/>
        <v/>
      </c>
      <c r="AJ919" s="330" t="str">
        <f t="shared" si="531"/>
        <v/>
      </c>
      <c r="AK919" s="339" t="str">
        <f t="shared" si="532"/>
        <v/>
      </c>
      <c r="AL919" s="44" t="str">
        <f t="shared" si="533"/>
        <v/>
      </c>
    </row>
    <row r="920" spans="2:38" ht="15" x14ac:dyDescent="0.15">
      <c r="B920" s="330" t="str">
        <f t="shared" si="511"/>
        <v/>
      </c>
      <c r="C920" s="330" t="str">
        <f t="shared" si="512"/>
        <v/>
      </c>
      <c r="D920" s="330" t="str">
        <f t="shared" si="513"/>
        <v/>
      </c>
      <c r="E920" s="330" t="str">
        <f t="shared" si="510"/>
        <v xml:space="preserve"> </v>
      </c>
      <c r="F920" s="330" t="str">
        <f t="shared" si="514"/>
        <v/>
      </c>
      <c r="G920" s="330" t="str">
        <f t="shared" si="515"/>
        <v/>
      </c>
      <c r="H920" s="315"/>
      <c r="I920" s="330" t="str">
        <f t="shared" si="516"/>
        <v/>
      </c>
      <c r="J920" s="330">
        <f t="shared" si="509"/>
        <v>80</v>
      </c>
      <c r="K920" s="337" t="str">
        <f t="shared" si="517"/>
        <v/>
      </c>
      <c r="L920" s="325" t="str">
        <f t="shared" si="518"/>
        <v/>
      </c>
      <c r="M920" s="325" t="str">
        <f t="shared" si="519"/>
        <v/>
      </c>
      <c r="N920" s="330" t="str">
        <f t="shared" si="520"/>
        <v/>
      </c>
      <c r="O920" s="330" t="str">
        <f t="shared" si="521"/>
        <v/>
      </c>
      <c r="P920" s="334"/>
      <c r="Q920" s="330"/>
      <c r="R920" s="279" t="str">
        <f>IF(H920&gt;0, rate1(1,$L$52,$L$51,$L$54,L920,$L$53,$L$50,P920),"")</f>
        <v/>
      </c>
      <c r="S920" s="325"/>
      <c r="T920" s="325"/>
      <c r="U920" s="330"/>
      <c r="V920" s="338"/>
      <c r="W920" s="330"/>
      <c r="X920" s="330"/>
      <c r="Y920" s="330"/>
      <c r="Z920" s="110" t="str">
        <f>IF(H920&gt;0, rate1(1,$L$52,$L$51,$L$54,U920,$L$53,$L$50,Y920),"")</f>
        <v/>
      </c>
      <c r="AA920" s="338" t="str">
        <f t="shared" si="522"/>
        <v/>
      </c>
      <c r="AB920" s="338" t="str">
        <f t="shared" si="523"/>
        <v/>
      </c>
      <c r="AC920" s="330" t="str">
        <f t="shared" si="524"/>
        <v/>
      </c>
      <c r="AD920" s="330" t="str">
        <f t="shared" si="525"/>
        <v/>
      </c>
      <c r="AE920" s="330" t="str">
        <f t="shared" si="526"/>
        <v/>
      </c>
      <c r="AF920" s="330" t="str">
        <f t="shared" si="527"/>
        <v/>
      </c>
      <c r="AG920" s="330" t="str">
        <f t="shared" si="528"/>
        <v/>
      </c>
      <c r="AH920" s="330" t="str">
        <f t="shared" si="529"/>
        <v/>
      </c>
      <c r="AI920" s="330" t="str">
        <f t="shared" si="530"/>
        <v/>
      </c>
      <c r="AJ920" s="330" t="str">
        <f t="shared" si="531"/>
        <v/>
      </c>
      <c r="AK920" s="339" t="str">
        <f t="shared" si="532"/>
        <v/>
      </c>
      <c r="AL920" s="44" t="str">
        <f t="shared" si="533"/>
        <v/>
      </c>
    </row>
    <row r="921" spans="2:38" ht="15" x14ac:dyDescent="0.15">
      <c r="B921" s="330" t="str">
        <f t="shared" si="511"/>
        <v/>
      </c>
      <c r="C921" s="330" t="str">
        <f t="shared" si="512"/>
        <v/>
      </c>
      <c r="D921" s="330" t="str">
        <f t="shared" si="513"/>
        <v/>
      </c>
      <c r="E921" s="330" t="str">
        <f t="shared" si="510"/>
        <v xml:space="preserve"> </v>
      </c>
      <c r="F921" s="330" t="str">
        <f t="shared" si="514"/>
        <v/>
      </c>
      <c r="G921" s="330" t="str">
        <f t="shared" si="515"/>
        <v/>
      </c>
      <c r="H921" s="315"/>
      <c r="I921" s="330" t="str">
        <f t="shared" si="516"/>
        <v/>
      </c>
      <c r="J921" s="330">
        <f t="shared" si="509"/>
        <v>80</v>
      </c>
      <c r="K921" s="337" t="str">
        <f t="shared" si="517"/>
        <v/>
      </c>
      <c r="L921" s="325" t="str">
        <f t="shared" si="518"/>
        <v/>
      </c>
      <c r="M921" s="325" t="str">
        <f t="shared" si="519"/>
        <v/>
      </c>
      <c r="N921" s="330" t="str">
        <f t="shared" si="520"/>
        <v/>
      </c>
      <c r="O921" s="330" t="str">
        <f t="shared" si="521"/>
        <v/>
      </c>
      <c r="P921" s="334"/>
      <c r="Q921" s="330"/>
      <c r="R921" s="279" t="str">
        <f>IF(H921&gt;0, rate1(1,$L$52,$L$51,$L$54,L921,$L$53,$L$50,P921),"")</f>
        <v/>
      </c>
      <c r="S921" s="325"/>
      <c r="T921" s="325"/>
      <c r="U921" s="330"/>
      <c r="V921" s="338"/>
      <c r="W921" s="330"/>
      <c r="X921" s="330"/>
      <c r="Y921" s="330"/>
      <c r="Z921" s="110" t="str">
        <f>IF(H921&gt;0, rate1(1,$L$52,$L$51,$L$54,U921,$L$53,$L$50,Y921),"")</f>
        <v/>
      </c>
      <c r="AA921" s="338" t="str">
        <f t="shared" si="522"/>
        <v/>
      </c>
      <c r="AB921" s="338" t="str">
        <f t="shared" si="523"/>
        <v/>
      </c>
      <c r="AC921" s="330" t="str">
        <f t="shared" si="524"/>
        <v/>
      </c>
      <c r="AD921" s="330" t="str">
        <f t="shared" si="525"/>
        <v/>
      </c>
      <c r="AE921" s="330" t="str">
        <f t="shared" si="526"/>
        <v/>
      </c>
      <c r="AF921" s="330" t="str">
        <f t="shared" si="527"/>
        <v/>
      </c>
      <c r="AG921" s="330" t="str">
        <f t="shared" si="528"/>
        <v/>
      </c>
      <c r="AH921" s="330" t="str">
        <f t="shared" si="529"/>
        <v/>
      </c>
      <c r="AI921" s="330" t="str">
        <f t="shared" si="530"/>
        <v/>
      </c>
      <c r="AJ921" s="330" t="str">
        <f t="shared" si="531"/>
        <v/>
      </c>
      <c r="AK921" s="339" t="str">
        <f t="shared" si="532"/>
        <v/>
      </c>
      <c r="AL921" s="44" t="str">
        <f t="shared" si="533"/>
        <v/>
      </c>
    </row>
    <row r="922" spans="2:38" ht="15" x14ac:dyDescent="0.15">
      <c r="B922" s="330" t="str">
        <f t="shared" si="511"/>
        <v/>
      </c>
      <c r="C922" s="330" t="str">
        <f t="shared" si="512"/>
        <v/>
      </c>
      <c r="D922" s="330" t="str">
        <f t="shared" si="513"/>
        <v/>
      </c>
      <c r="E922" s="330" t="str">
        <f t="shared" si="510"/>
        <v xml:space="preserve"> </v>
      </c>
      <c r="F922" s="330" t="str">
        <f t="shared" si="514"/>
        <v/>
      </c>
      <c r="G922" s="330" t="str">
        <f t="shared" si="515"/>
        <v/>
      </c>
      <c r="H922" s="315"/>
      <c r="I922" s="330" t="str">
        <f t="shared" si="516"/>
        <v/>
      </c>
      <c r="J922" s="330">
        <f t="shared" si="509"/>
        <v>80</v>
      </c>
      <c r="K922" s="337" t="str">
        <f t="shared" si="517"/>
        <v/>
      </c>
      <c r="L922" s="325" t="str">
        <f t="shared" si="518"/>
        <v/>
      </c>
      <c r="M922" s="325" t="str">
        <f t="shared" si="519"/>
        <v/>
      </c>
      <c r="N922" s="330" t="str">
        <f t="shared" si="520"/>
        <v/>
      </c>
      <c r="O922" s="330" t="str">
        <f t="shared" si="521"/>
        <v/>
      </c>
      <c r="P922" s="334"/>
      <c r="Q922" s="330"/>
      <c r="R922" s="279" t="str">
        <f>IF(H922&gt;0, rate1(1,$L$52,$L$51,$L$54,L922,$L$53,$L$50,P922),"")</f>
        <v/>
      </c>
      <c r="S922" s="325"/>
      <c r="T922" s="325"/>
      <c r="U922" s="330"/>
      <c r="V922" s="338"/>
      <c r="W922" s="330"/>
      <c r="X922" s="330"/>
      <c r="Y922" s="330"/>
      <c r="Z922" s="110" t="str">
        <f>IF(H922&gt;0, rate1(1,$L$52,$L$51,$L$54,U922,$L$53,$L$50,Y922),"")</f>
        <v/>
      </c>
      <c r="AA922" s="338" t="str">
        <f t="shared" si="522"/>
        <v/>
      </c>
      <c r="AB922" s="338" t="str">
        <f t="shared" si="523"/>
        <v/>
      </c>
      <c r="AC922" s="330" t="str">
        <f t="shared" si="524"/>
        <v/>
      </c>
      <c r="AD922" s="330" t="str">
        <f t="shared" si="525"/>
        <v/>
      </c>
      <c r="AE922" s="330" t="str">
        <f t="shared" si="526"/>
        <v/>
      </c>
      <c r="AF922" s="330" t="str">
        <f t="shared" si="527"/>
        <v/>
      </c>
      <c r="AG922" s="330" t="str">
        <f t="shared" si="528"/>
        <v/>
      </c>
      <c r="AH922" s="330" t="str">
        <f t="shared" si="529"/>
        <v/>
      </c>
      <c r="AI922" s="330" t="str">
        <f t="shared" si="530"/>
        <v/>
      </c>
      <c r="AJ922" s="330" t="str">
        <f t="shared" si="531"/>
        <v/>
      </c>
      <c r="AK922" s="339" t="str">
        <f t="shared" si="532"/>
        <v/>
      </c>
      <c r="AL922" s="44" t="str">
        <f t="shared" si="533"/>
        <v/>
      </c>
    </row>
    <row r="923" spans="2:38" ht="15" x14ac:dyDescent="0.15">
      <c r="B923" s="330" t="str">
        <f t="shared" si="511"/>
        <v/>
      </c>
      <c r="C923" s="330" t="str">
        <f t="shared" si="512"/>
        <v/>
      </c>
      <c r="D923" s="330" t="str">
        <f t="shared" si="513"/>
        <v/>
      </c>
      <c r="E923" s="330" t="str">
        <f t="shared" si="510"/>
        <v xml:space="preserve"> </v>
      </c>
      <c r="F923" s="330" t="str">
        <f t="shared" si="514"/>
        <v/>
      </c>
      <c r="G923" s="330" t="str">
        <f t="shared" si="515"/>
        <v/>
      </c>
      <c r="H923" s="315"/>
      <c r="I923" s="330" t="str">
        <f t="shared" si="516"/>
        <v/>
      </c>
      <c r="J923" s="330">
        <f t="shared" si="509"/>
        <v>80</v>
      </c>
      <c r="K923" s="337" t="str">
        <f t="shared" si="517"/>
        <v/>
      </c>
      <c r="L923" s="325" t="str">
        <f t="shared" si="518"/>
        <v/>
      </c>
      <c r="M923" s="325" t="str">
        <f t="shared" si="519"/>
        <v/>
      </c>
      <c r="N923" s="330" t="str">
        <f t="shared" si="520"/>
        <v/>
      </c>
      <c r="O923" s="330" t="str">
        <f t="shared" si="521"/>
        <v/>
      </c>
      <c r="P923" s="334"/>
      <c r="Q923" s="330"/>
      <c r="R923" s="279" t="str">
        <f>IF(H923&gt;0, rate1(1,$L$52,$L$51,$L$54,L923,$L$53,$L$50,P923),"")</f>
        <v/>
      </c>
      <c r="S923" s="325"/>
      <c r="T923" s="325"/>
      <c r="U923" s="330"/>
      <c r="V923" s="338"/>
      <c r="W923" s="330"/>
      <c r="X923" s="330"/>
      <c r="Y923" s="330"/>
      <c r="Z923" s="110" t="str">
        <f>IF(H923&gt;0, rate1(1,$L$52,$L$51,$L$54,U923,$L$53,$L$50,Y923),"")</f>
        <v/>
      </c>
      <c r="AA923" s="338" t="str">
        <f t="shared" si="522"/>
        <v/>
      </c>
      <c r="AB923" s="338" t="str">
        <f t="shared" si="523"/>
        <v/>
      </c>
      <c r="AC923" s="330" t="str">
        <f t="shared" si="524"/>
        <v/>
      </c>
      <c r="AD923" s="330" t="str">
        <f t="shared" si="525"/>
        <v/>
      </c>
      <c r="AE923" s="330" t="str">
        <f t="shared" si="526"/>
        <v/>
      </c>
      <c r="AF923" s="330" t="str">
        <f t="shared" si="527"/>
        <v/>
      </c>
      <c r="AG923" s="330" t="str">
        <f t="shared" si="528"/>
        <v/>
      </c>
      <c r="AH923" s="330" t="str">
        <f t="shared" si="529"/>
        <v/>
      </c>
      <c r="AI923" s="330" t="str">
        <f t="shared" si="530"/>
        <v/>
      </c>
      <c r="AJ923" s="330" t="str">
        <f t="shared" si="531"/>
        <v/>
      </c>
      <c r="AK923" s="339" t="str">
        <f t="shared" si="532"/>
        <v/>
      </c>
      <c r="AL923" s="44" t="str">
        <f t="shared" si="533"/>
        <v/>
      </c>
    </row>
    <row r="924" spans="2:38" ht="15" x14ac:dyDescent="0.15">
      <c r="B924" s="330" t="str">
        <f t="shared" si="511"/>
        <v/>
      </c>
      <c r="C924" s="330" t="str">
        <f t="shared" si="512"/>
        <v/>
      </c>
      <c r="D924" s="330" t="str">
        <f t="shared" si="513"/>
        <v/>
      </c>
      <c r="E924" s="330" t="str">
        <f t="shared" si="510"/>
        <v xml:space="preserve"> </v>
      </c>
      <c r="F924" s="330" t="str">
        <f t="shared" si="514"/>
        <v/>
      </c>
      <c r="G924" s="330" t="str">
        <f t="shared" si="515"/>
        <v/>
      </c>
      <c r="H924" s="315"/>
      <c r="I924" s="330" t="str">
        <f t="shared" si="516"/>
        <v/>
      </c>
      <c r="J924" s="330">
        <f t="shared" si="509"/>
        <v>80</v>
      </c>
      <c r="K924" s="337" t="str">
        <f t="shared" si="517"/>
        <v/>
      </c>
      <c r="L924" s="325" t="str">
        <f t="shared" si="518"/>
        <v/>
      </c>
      <c r="M924" s="325" t="str">
        <f t="shared" si="519"/>
        <v/>
      </c>
      <c r="N924" s="330" t="str">
        <f t="shared" si="520"/>
        <v/>
      </c>
      <c r="O924" s="330" t="str">
        <f t="shared" si="521"/>
        <v/>
      </c>
      <c r="P924" s="334"/>
      <c r="Q924" s="330"/>
      <c r="R924" s="279" t="str">
        <f>IF(H924&gt;0, rate1(1,$L$52,$L$51,$L$54,L924,$L$53,$L$50,P924),"")</f>
        <v/>
      </c>
      <c r="S924" s="325"/>
      <c r="T924" s="325"/>
      <c r="U924" s="330"/>
      <c r="V924" s="338"/>
      <c r="W924" s="330"/>
      <c r="X924" s="330"/>
      <c r="Y924" s="330"/>
      <c r="Z924" s="110" t="str">
        <f>IF(H924&gt;0, rate1(1,$L$52,$L$51,$L$54,U924,$L$53,$L$50,Y924),"")</f>
        <v/>
      </c>
      <c r="AA924" s="338" t="str">
        <f t="shared" si="522"/>
        <v/>
      </c>
      <c r="AB924" s="338" t="str">
        <f t="shared" si="523"/>
        <v/>
      </c>
      <c r="AC924" s="330" t="str">
        <f t="shared" si="524"/>
        <v/>
      </c>
      <c r="AD924" s="330" t="str">
        <f t="shared" si="525"/>
        <v/>
      </c>
      <c r="AE924" s="330" t="str">
        <f t="shared" si="526"/>
        <v/>
      </c>
      <c r="AF924" s="330" t="str">
        <f t="shared" si="527"/>
        <v/>
      </c>
      <c r="AG924" s="330" t="str">
        <f t="shared" si="528"/>
        <v/>
      </c>
      <c r="AH924" s="330" t="str">
        <f t="shared" si="529"/>
        <v/>
      </c>
      <c r="AI924" s="330" t="str">
        <f t="shared" si="530"/>
        <v/>
      </c>
      <c r="AJ924" s="330" t="str">
        <f t="shared" si="531"/>
        <v/>
      </c>
      <c r="AK924" s="339" t="str">
        <f t="shared" si="532"/>
        <v/>
      </c>
      <c r="AL924" s="44" t="str">
        <f t="shared" si="533"/>
        <v/>
      </c>
    </row>
    <row r="925" spans="2:38" ht="15" x14ac:dyDescent="0.15">
      <c r="B925" s="330" t="str">
        <f t="shared" si="511"/>
        <v/>
      </c>
      <c r="C925" s="330" t="str">
        <f t="shared" si="512"/>
        <v/>
      </c>
      <c r="D925" s="330" t="str">
        <f t="shared" si="513"/>
        <v/>
      </c>
      <c r="E925" s="330" t="str">
        <f t="shared" si="510"/>
        <v xml:space="preserve"> </v>
      </c>
      <c r="F925" s="330" t="str">
        <f t="shared" si="514"/>
        <v/>
      </c>
      <c r="G925" s="330" t="str">
        <f t="shared" si="515"/>
        <v/>
      </c>
      <c r="H925" s="315"/>
      <c r="I925" s="330" t="str">
        <f t="shared" si="516"/>
        <v/>
      </c>
      <c r="J925" s="330">
        <f t="shared" si="509"/>
        <v>80</v>
      </c>
      <c r="K925" s="337" t="str">
        <f t="shared" si="517"/>
        <v/>
      </c>
      <c r="L925" s="325" t="str">
        <f t="shared" si="518"/>
        <v/>
      </c>
      <c r="M925" s="325" t="str">
        <f t="shared" si="519"/>
        <v/>
      </c>
      <c r="N925" s="330" t="str">
        <f t="shared" si="520"/>
        <v/>
      </c>
      <c r="O925" s="330" t="str">
        <f t="shared" si="521"/>
        <v/>
      </c>
      <c r="P925" s="334"/>
      <c r="Q925" s="330"/>
      <c r="R925" s="279" t="str">
        <f>IF(H925&gt;0, rate1(1,$L$52,$L$51,$L$54,L925,$L$53,$L$50,P925),"")</f>
        <v/>
      </c>
      <c r="S925" s="325"/>
      <c r="T925" s="325"/>
      <c r="U925" s="330"/>
      <c r="V925" s="338"/>
      <c r="W925" s="330"/>
      <c r="X925" s="330"/>
      <c r="Y925" s="330"/>
      <c r="Z925" s="110" t="str">
        <f>IF(H925&gt;0, rate1(1,$L$52,$L$51,$L$54,U925,$L$53,$L$50,Y925),"")</f>
        <v/>
      </c>
      <c r="AA925" s="338" t="str">
        <f t="shared" si="522"/>
        <v/>
      </c>
      <c r="AB925" s="338" t="str">
        <f t="shared" si="523"/>
        <v/>
      </c>
      <c r="AC925" s="330" t="str">
        <f t="shared" si="524"/>
        <v/>
      </c>
      <c r="AD925" s="330" t="str">
        <f t="shared" si="525"/>
        <v/>
      </c>
      <c r="AE925" s="330" t="str">
        <f t="shared" si="526"/>
        <v/>
      </c>
      <c r="AF925" s="330" t="str">
        <f t="shared" si="527"/>
        <v/>
      </c>
      <c r="AG925" s="330" t="str">
        <f t="shared" si="528"/>
        <v/>
      </c>
      <c r="AH925" s="330" t="str">
        <f t="shared" si="529"/>
        <v/>
      </c>
      <c r="AI925" s="330" t="str">
        <f t="shared" si="530"/>
        <v/>
      </c>
      <c r="AJ925" s="330" t="str">
        <f t="shared" si="531"/>
        <v/>
      </c>
      <c r="AK925" s="339" t="str">
        <f t="shared" si="532"/>
        <v/>
      </c>
      <c r="AL925" s="44" t="str">
        <f t="shared" si="533"/>
        <v/>
      </c>
    </row>
    <row r="926" spans="2:38" ht="15" x14ac:dyDescent="0.15">
      <c r="B926" s="330" t="str">
        <f t="shared" si="511"/>
        <v/>
      </c>
      <c r="C926" s="330" t="str">
        <f t="shared" si="512"/>
        <v/>
      </c>
      <c r="D926" s="330" t="str">
        <f t="shared" si="513"/>
        <v/>
      </c>
      <c r="E926" s="330" t="str">
        <f t="shared" si="510"/>
        <v xml:space="preserve"> </v>
      </c>
      <c r="F926" s="330" t="str">
        <f t="shared" si="514"/>
        <v/>
      </c>
      <c r="G926" s="330" t="str">
        <f t="shared" si="515"/>
        <v/>
      </c>
      <c r="H926" s="315"/>
      <c r="I926" s="330" t="str">
        <f t="shared" si="516"/>
        <v/>
      </c>
      <c r="J926" s="330">
        <f t="shared" si="509"/>
        <v>80</v>
      </c>
      <c r="K926" s="337" t="str">
        <f t="shared" si="517"/>
        <v/>
      </c>
      <c r="L926" s="325" t="str">
        <f t="shared" si="518"/>
        <v/>
      </c>
      <c r="M926" s="325" t="str">
        <f t="shared" si="519"/>
        <v/>
      </c>
      <c r="N926" s="330" t="str">
        <f t="shared" si="520"/>
        <v/>
      </c>
      <c r="O926" s="330" t="str">
        <f t="shared" si="521"/>
        <v/>
      </c>
      <c r="P926" s="334"/>
      <c r="Q926" s="330"/>
      <c r="R926" s="279" t="str">
        <f>IF(H926&gt;0, rate1(1,$L$52,$L$51,$L$54,L926,$L$53,$L$50,P926),"")</f>
        <v/>
      </c>
      <c r="S926" s="325"/>
      <c r="T926" s="325"/>
      <c r="U926" s="330"/>
      <c r="V926" s="338"/>
      <c r="W926" s="330"/>
      <c r="X926" s="330"/>
      <c r="Y926" s="330"/>
      <c r="Z926" s="110" t="str">
        <f>IF(H926&gt;0, rate1(1,$L$52,$L$51,$L$54,U926,$L$53,$L$50,Y926),"")</f>
        <v/>
      </c>
      <c r="AA926" s="338" t="str">
        <f t="shared" si="522"/>
        <v/>
      </c>
      <c r="AB926" s="338" t="str">
        <f t="shared" si="523"/>
        <v/>
      </c>
      <c r="AC926" s="330" t="str">
        <f t="shared" si="524"/>
        <v/>
      </c>
      <c r="AD926" s="330" t="str">
        <f t="shared" si="525"/>
        <v/>
      </c>
      <c r="AE926" s="330" t="str">
        <f t="shared" si="526"/>
        <v/>
      </c>
      <c r="AF926" s="330" t="str">
        <f t="shared" si="527"/>
        <v/>
      </c>
      <c r="AG926" s="330" t="str">
        <f t="shared" si="528"/>
        <v/>
      </c>
      <c r="AH926" s="330" t="str">
        <f t="shared" si="529"/>
        <v/>
      </c>
      <c r="AI926" s="330" t="str">
        <f t="shared" si="530"/>
        <v/>
      </c>
      <c r="AJ926" s="330" t="str">
        <f t="shared" si="531"/>
        <v/>
      </c>
      <c r="AK926" s="339" t="str">
        <f t="shared" si="532"/>
        <v/>
      </c>
      <c r="AL926" s="44" t="str">
        <f t="shared" si="533"/>
        <v/>
      </c>
    </row>
    <row r="927" spans="2:38" ht="15" x14ac:dyDescent="0.15">
      <c r="B927" s="330" t="str">
        <f t="shared" si="511"/>
        <v/>
      </c>
      <c r="C927" s="330" t="str">
        <f t="shared" si="512"/>
        <v/>
      </c>
      <c r="D927" s="330" t="str">
        <f t="shared" si="513"/>
        <v/>
      </c>
      <c r="E927" s="330" t="str">
        <f t="shared" si="510"/>
        <v xml:space="preserve"> </v>
      </c>
      <c r="F927" s="330" t="str">
        <f t="shared" si="514"/>
        <v/>
      </c>
      <c r="G927" s="330" t="str">
        <f t="shared" si="515"/>
        <v/>
      </c>
      <c r="H927" s="315"/>
      <c r="I927" s="330" t="str">
        <f t="shared" si="516"/>
        <v/>
      </c>
      <c r="J927" s="330">
        <f t="shared" si="509"/>
        <v>80</v>
      </c>
      <c r="K927" s="337" t="str">
        <f t="shared" si="517"/>
        <v/>
      </c>
      <c r="L927" s="325" t="str">
        <f t="shared" si="518"/>
        <v/>
      </c>
      <c r="M927" s="325" t="str">
        <f t="shared" si="519"/>
        <v/>
      </c>
      <c r="N927" s="330" t="str">
        <f t="shared" si="520"/>
        <v/>
      </c>
      <c r="O927" s="330" t="str">
        <f t="shared" si="521"/>
        <v/>
      </c>
      <c r="P927" s="334"/>
      <c r="Q927" s="330"/>
      <c r="R927" s="279" t="str">
        <f>IF(H927&gt;0, rate1(1,$L$52,$L$51,$L$54,L927,$L$53,$L$50,P927),"")</f>
        <v/>
      </c>
      <c r="S927" s="325"/>
      <c r="T927" s="325"/>
      <c r="U927" s="330"/>
      <c r="V927" s="338"/>
      <c r="W927" s="330"/>
      <c r="X927" s="330"/>
      <c r="Y927" s="330"/>
      <c r="Z927" s="110" t="str">
        <f>IF(H927&gt;0, rate1(1,$L$52,$L$51,$L$54,U927,$L$53,$L$50,Y927),"")</f>
        <v/>
      </c>
      <c r="AA927" s="338" t="str">
        <f t="shared" si="522"/>
        <v/>
      </c>
      <c r="AB927" s="338" t="str">
        <f t="shared" si="523"/>
        <v/>
      </c>
      <c r="AC927" s="330" t="str">
        <f t="shared" si="524"/>
        <v/>
      </c>
      <c r="AD927" s="330" t="str">
        <f t="shared" si="525"/>
        <v/>
      </c>
      <c r="AE927" s="330" t="str">
        <f t="shared" si="526"/>
        <v/>
      </c>
      <c r="AF927" s="330" t="str">
        <f t="shared" si="527"/>
        <v/>
      </c>
      <c r="AG927" s="330" t="str">
        <f t="shared" si="528"/>
        <v/>
      </c>
      <c r="AH927" s="330" t="str">
        <f t="shared" si="529"/>
        <v/>
      </c>
      <c r="AI927" s="330" t="str">
        <f t="shared" si="530"/>
        <v/>
      </c>
      <c r="AJ927" s="330" t="str">
        <f t="shared" si="531"/>
        <v/>
      </c>
      <c r="AK927" s="339" t="str">
        <f t="shared" si="532"/>
        <v/>
      </c>
      <c r="AL927" s="44" t="str">
        <f t="shared" si="533"/>
        <v/>
      </c>
    </row>
    <row r="928" spans="2:38" ht="15" x14ac:dyDescent="0.15">
      <c r="B928" s="330" t="str">
        <f t="shared" si="511"/>
        <v/>
      </c>
      <c r="C928" s="330" t="str">
        <f t="shared" si="512"/>
        <v/>
      </c>
      <c r="D928" s="330" t="str">
        <f t="shared" si="513"/>
        <v/>
      </c>
      <c r="E928" s="330" t="str">
        <f t="shared" si="510"/>
        <v xml:space="preserve"> </v>
      </c>
      <c r="F928" s="330" t="str">
        <f t="shared" si="514"/>
        <v/>
      </c>
      <c r="G928" s="330" t="str">
        <f t="shared" si="515"/>
        <v/>
      </c>
      <c r="H928" s="315"/>
      <c r="I928" s="330" t="str">
        <f t="shared" si="516"/>
        <v/>
      </c>
      <c r="J928" s="330">
        <f t="shared" si="509"/>
        <v>80</v>
      </c>
      <c r="K928" s="337" t="str">
        <f t="shared" si="517"/>
        <v/>
      </c>
      <c r="L928" s="325" t="str">
        <f t="shared" si="518"/>
        <v/>
      </c>
      <c r="M928" s="325" t="str">
        <f t="shared" si="519"/>
        <v/>
      </c>
      <c r="N928" s="330" t="str">
        <f t="shared" si="520"/>
        <v/>
      </c>
      <c r="O928" s="330" t="str">
        <f t="shared" si="521"/>
        <v/>
      </c>
      <c r="P928" s="334"/>
      <c r="Q928" s="330"/>
      <c r="R928" s="279" t="str">
        <f>IF(H928&gt;0, rate1(1,$L$52,$L$51,$L$54,L928,$L$53,$L$50,P928),"")</f>
        <v/>
      </c>
      <c r="S928" s="325"/>
      <c r="T928" s="325"/>
      <c r="U928" s="330"/>
      <c r="V928" s="338"/>
      <c r="W928" s="330"/>
      <c r="X928" s="330"/>
      <c r="Y928" s="330"/>
      <c r="Z928" s="110" t="str">
        <f>IF(H928&gt;0, rate1(1,$L$52,$L$51,$L$54,U928,$L$53,$L$50,Y928),"")</f>
        <v/>
      </c>
      <c r="AA928" s="338" t="str">
        <f t="shared" si="522"/>
        <v/>
      </c>
      <c r="AB928" s="338" t="str">
        <f t="shared" si="523"/>
        <v/>
      </c>
      <c r="AC928" s="330" t="str">
        <f t="shared" si="524"/>
        <v/>
      </c>
      <c r="AD928" s="330" t="str">
        <f t="shared" si="525"/>
        <v/>
      </c>
      <c r="AE928" s="330" t="str">
        <f t="shared" si="526"/>
        <v/>
      </c>
      <c r="AF928" s="330" t="str">
        <f t="shared" si="527"/>
        <v/>
      </c>
      <c r="AG928" s="330" t="str">
        <f t="shared" si="528"/>
        <v/>
      </c>
      <c r="AH928" s="330" t="str">
        <f t="shared" si="529"/>
        <v/>
      </c>
      <c r="AI928" s="330" t="str">
        <f t="shared" si="530"/>
        <v/>
      </c>
      <c r="AJ928" s="330" t="str">
        <f t="shared" si="531"/>
        <v/>
      </c>
      <c r="AK928" s="339" t="str">
        <f t="shared" si="532"/>
        <v/>
      </c>
      <c r="AL928" s="44" t="str">
        <f t="shared" si="533"/>
        <v/>
      </c>
    </row>
    <row r="929" spans="2:38" ht="15" x14ac:dyDescent="0.15">
      <c r="B929" s="330" t="str">
        <f t="shared" si="511"/>
        <v/>
      </c>
      <c r="C929" s="330" t="str">
        <f t="shared" si="512"/>
        <v/>
      </c>
      <c r="D929" s="330" t="str">
        <f t="shared" si="513"/>
        <v/>
      </c>
      <c r="E929" s="330" t="str">
        <f t="shared" si="510"/>
        <v xml:space="preserve"> </v>
      </c>
      <c r="F929" s="330" t="str">
        <f t="shared" si="514"/>
        <v/>
      </c>
      <c r="G929" s="330" t="str">
        <f t="shared" si="515"/>
        <v/>
      </c>
      <c r="H929" s="315"/>
      <c r="I929" s="330" t="str">
        <f t="shared" si="516"/>
        <v/>
      </c>
      <c r="J929" s="330">
        <f t="shared" si="509"/>
        <v>80</v>
      </c>
      <c r="K929" s="337" t="str">
        <f t="shared" si="517"/>
        <v/>
      </c>
      <c r="L929" s="325" t="str">
        <f t="shared" si="518"/>
        <v/>
      </c>
      <c r="M929" s="325" t="str">
        <f t="shared" si="519"/>
        <v/>
      </c>
      <c r="N929" s="330" t="str">
        <f t="shared" si="520"/>
        <v/>
      </c>
      <c r="O929" s="330" t="str">
        <f t="shared" si="521"/>
        <v/>
      </c>
      <c r="P929" s="334"/>
      <c r="Q929" s="330"/>
      <c r="R929" s="279" t="str">
        <f>IF(H929&gt;0, rate1(1,$L$52,$L$51,$L$54,L929,$L$53,$L$50,P929),"")</f>
        <v/>
      </c>
      <c r="S929" s="325"/>
      <c r="T929" s="325"/>
      <c r="U929" s="330"/>
      <c r="V929" s="338"/>
      <c r="W929" s="330"/>
      <c r="X929" s="330"/>
      <c r="Y929" s="330"/>
      <c r="Z929" s="110" t="str">
        <f>IF(H929&gt;0, rate1(1,$L$52,$L$51,$L$54,U929,$L$53,$L$50,Y929),"")</f>
        <v/>
      </c>
      <c r="AA929" s="338" t="str">
        <f t="shared" si="522"/>
        <v/>
      </c>
      <c r="AB929" s="338" t="str">
        <f t="shared" si="523"/>
        <v/>
      </c>
      <c r="AC929" s="330" t="str">
        <f t="shared" si="524"/>
        <v/>
      </c>
      <c r="AD929" s="330" t="str">
        <f t="shared" si="525"/>
        <v/>
      </c>
      <c r="AE929" s="330" t="str">
        <f t="shared" si="526"/>
        <v/>
      </c>
      <c r="AF929" s="330" t="str">
        <f t="shared" si="527"/>
        <v/>
      </c>
      <c r="AG929" s="330" t="str">
        <f t="shared" si="528"/>
        <v/>
      </c>
      <c r="AH929" s="330" t="str">
        <f t="shared" si="529"/>
        <v/>
      </c>
      <c r="AI929" s="330" t="str">
        <f t="shared" si="530"/>
        <v/>
      </c>
      <c r="AJ929" s="330" t="str">
        <f t="shared" si="531"/>
        <v/>
      </c>
      <c r="AK929" s="339" t="str">
        <f t="shared" si="532"/>
        <v/>
      </c>
      <c r="AL929" s="44" t="str">
        <f t="shared" si="533"/>
        <v/>
      </c>
    </row>
    <row r="930" spans="2:38" ht="15" x14ac:dyDescent="0.15">
      <c r="B930" s="330" t="str">
        <f t="shared" si="511"/>
        <v/>
      </c>
      <c r="C930" s="330" t="str">
        <f t="shared" si="512"/>
        <v/>
      </c>
      <c r="D930" s="330" t="str">
        <f t="shared" si="513"/>
        <v/>
      </c>
      <c r="E930" s="330" t="str">
        <f t="shared" si="510"/>
        <v xml:space="preserve"> </v>
      </c>
      <c r="F930" s="330" t="str">
        <f t="shared" si="514"/>
        <v/>
      </c>
      <c r="G930" s="330" t="str">
        <f t="shared" si="515"/>
        <v/>
      </c>
      <c r="H930" s="315"/>
      <c r="I930" s="330" t="str">
        <f t="shared" si="516"/>
        <v/>
      </c>
      <c r="J930" s="330">
        <f t="shared" si="509"/>
        <v>80</v>
      </c>
      <c r="K930" s="337" t="str">
        <f t="shared" si="517"/>
        <v/>
      </c>
      <c r="L930" s="325" t="str">
        <f t="shared" si="518"/>
        <v/>
      </c>
      <c r="M930" s="325" t="str">
        <f t="shared" si="519"/>
        <v/>
      </c>
      <c r="N930" s="330" t="str">
        <f t="shared" si="520"/>
        <v/>
      </c>
      <c r="O930" s="330" t="str">
        <f t="shared" si="521"/>
        <v/>
      </c>
      <c r="P930" s="334"/>
      <c r="Q930" s="330"/>
      <c r="R930" s="279" t="str">
        <f>IF(H930&gt;0, rate1(1,$L$52,$L$51,$L$54,L930,$L$53,$L$50,P930),"")</f>
        <v/>
      </c>
      <c r="S930" s="325"/>
      <c r="T930" s="325"/>
      <c r="U930" s="330"/>
      <c r="V930" s="338"/>
      <c r="W930" s="330"/>
      <c r="X930" s="330"/>
      <c r="Y930" s="330"/>
      <c r="Z930" s="110" t="str">
        <f>IF(H930&gt;0, rate1(1,$L$52,$L$51,$L$54,U930,$L$53,$L$50,Y930),"")</f>
        <v/>
      </c>
      <c r="AA930" s="338" t="str">
        <f t="shared" si="522"/>
        <v/>
      </c>
      <c r="AB930" s="338" t="str">
        <f t="shared" si="523"/>
        <v/>
      </c>
      <c r="AC930" s="330" t="str">
        <f t="shared" si="524"/>
        <v/>
      </c>
      <c r="AD930" s="330" t="str">
        <f t="shared" si="525"/>
        <v/>
      </c>
      <c r="AE930" s="330" t="str">
        <f t="shared" si="526"/>
        <v/>
      </c>
      <c r="AF930" s="330" t="str">
        <f t="shared" si="527"/>
        <v/>
      </c>
      <c r="AG930" s="330" t="str">
        <f t="shared" si="528"/>
        <v/>
      </c>
      <c r="AH930" s="330" t="str">
        <f t="shared" si="529"/>
        <v/>
      </c>
      <c r="AI930" s="330" t="str">
        <f t="shared" si="530"/>
        <v/>
      </c>
      <c r="AJ930" s="330" t="str">
        <f t="shared" si="531"/>
        <v/>
      </c>
      <c r="AK930" s="339" t="str">
        <f t="shared" si="532"/>
        <v/>
      </c>
      <c r="AL930" s="44" t="str">
        <f t="shared" si="533"/>
        <v/>
      </c>
    </row>
    <row r="931" spans="2:38" ht="15" x14ac:dyDescent="0.15">
      <c r="B931" s="330" t="str">
        <f t="shared" si="511"/>
        <v/>
      </c>
      <c r="C931" s="330" t="str">
        <f t="shared" si="512"/>
        <v/>
      </c>
      <c r="D931" s="330" t="str">
        <f t="shared" si="513"/>
        <v/>
      </c>
      <c r="E931" s="330" t="str">
        <f t="shared" si="510"/>
        <v xml:space="preserve"> </v>
      </c>
      <c r="F931" s="330" t="str">
        <f t="shared" si="514"/>
        <v/>
      </c>
      <c r="G931" s="330" t="str">
        <f t="shared" si="515"/>
        <v/>
      </c>
      <c r="H931" s="315"/>
      <c r="I931" s="330" t="str">
        <f t="shared" si="516"/>
        <v/>
      </c>
      <c r="J931" s="330">
        <f t="shared" si="509"/>
        <v>80</v>
      </c>
      <c r="K931" s="337" t="str">
        <f t="shared" si="517"/>
        <v/>
      </c>
      <c r="L931" s="325" t="str">
        <f t="shared" si="518"/>
        <v/>
      </c>
      <c r="M931" s="325" t="str">
        <f t="shared" si="519"/>
        <v/>
      </c>
      <c r="N931" s="330" t="str">
        <f t="shared" si="520"/>
        <v/>
      </c>
      <c r="O931" s="330" t="str">
        <f t="shared" si="521"/>
        <v/>
      </c>
      <c r="P931" s="334"/>
      <c r="Q931" s="330"/>
      <c r="R931" s="279" t="str">
        <f>IF(H931&gt;0, rate1(1,$L$52,$L$51,$L$54,L931,$L$53,$L$50,P931),"")</f>
        <v/>
      </c>
      <c r="S931" s="325"/>
      <c r="T931" s="325"/>
      <c r="U931" s="330"/>
      <c r="V931" s="338"/>
      <c r="W931" s="330"/>
      <c r="X931" s="330"/>
      <c r="Y931" s="330"/>
      <c r="Z931" s="110" t="str">
        <f>IF(H931&gt;0, rate1(1,$L$52,$L$51,$L$54,U931,$L$53,$L$50,Y931),"")</f>
        <v/>
      </c>
      <c r="AA931" s="338" t="str">
        <f t="shared" si="522"/>
        <v/>
      </c>
      <c r="AB931" s="338" t="str">
        <f t="shared" si="523"/>
        <v/>
      </c>
      <c r="AC931" s="330" t="str">
        <f t="shared" si="524"/>
        <v/>
      </c>
      <c r="AD931" s="330" t="str">
        <f t="shared" si="525"/>
        <v/>
      </c>
      <c r="AE931" s="330" t="str">
        <f t="shared" si="526"/>
        <v/>
      </c>
      <c r="AF931" s="330" t="str">
        <f t="shared" si="527"/>
        <v/>
      </c>
      <c r="AG931" s="330" t="str">
        <f t="shared" si="528"/>
        <v/>
      </c>
      <c r="AH931" s="330" t="str">
        <f t="shared" si="529"/>
        <v/>
      </c>
      <c r="AI931" s="330" t="str">
        <f t="shared" si="530"/>
        <v/>
      </c>
      <c r="AJ931" s="330" t="str">
        <f t="shared" si="531"/>
        <v/>
      </c>
      <c r="AK931" s="339" t="str">
        <f t="shared" si="532"/>
        <v/>
      </c>
      <c r="AL931" s="44" t="str">
        <f t="shared" si="533"/>
        <v/>
      </c>
    </row>
    <row r="932" spans="2:38" ht="15" x14ac:dyDescent="0.15">
      <c r="B932" s="330" t="str">
        <f t="shared" si="511"/>
        <v/>
      </c>
      <c r="C932" s="330" t="str">
        <f t="shared" si="512"/>
        <v/>
      </c>
      <c r="D932" s="330" t="str">
        <f t="shared" si="513"/>
        <v/>
      </c>
      <c r="E932" s="330" t="str">
        <f t="shared" si="510"/>
        <v xml:space="preserve"> </v>
      </c>
      <c r="F932" s="330" t="str">
        <f t="shared" si="514"/>
        <v/>
      </c>
      <c r="G932" s="330" t="str">
        <f t="shared" si="515"/>
        <v/>
      </c>
      <c r="H932" s="315"/>
      <c r="I932" s="330" t="str">
        <f t="shared" si="516"/>
        <v/>
      </c>
      <c r="J932" s="330">
        <f t="shared" si="509"/>
        <v>80</v>
      </c>
      <c r="K932" s="337" t="str">
        <f t="shared" si="517"/>
        <v/>
      </c>
      <c r="L932" s="325" t="str">
        <f t="shared" si="518"/>
        <v/>
      </c>
      <c r="M932" s="325" t="str">
        <f t="shared" si="519"/>
        <v/>
      </c>
      <c r="N932" s="330" t="str">
        <f t="shared" si="520"/>
        <v/>
      </c>
      <c r="O932" s="330" t="str">
        <f t="shared" si="521"/>
        <v/>
      </c>
      <c r="P932" s="334"/>
      <c r="Q932" s="330"/>
      <c r="R932" s="279" t="str">
        <f>IF(H932&gt;0, rate1(1,$L$52,$L$51,$L$54,L932,$L$53,$L$50,P932),"")</f>
        <v/>
      </c>
      <c r="S932" s="325"/>
      <c r="T932" s="325"/>
      <c r="U932" s="330"/>
      <c r="V932" s="338"/>
      <c r="W932" s="330"/>
      <c r="X932" s="330"/>
      <c r="Y932" s="330"/>
      <c r="Z932" s="110" t="str">
        <f>IF(H932&gt;0, rate1(1,$L$52,$L$51,$L$54,U932,$L$53,$L$50,Y932),"")</f>
        <v/>
      </c>
      <c r="AA932" s="338" t="str">
        <f t="shared" si="522"/>
        <v/>
      </c>
      <c r="AB932" s="338" t="str">
        <f t="shared" si="523"/>
        <v/>
      </c>
      <c r="AC932" s="330" t="str">
        <f t="shared" si="524"/>
        <v/>
      </c>
      <c r="AD932" s="330" t="str">
        <f t="shared" si="525"/>
        <v/>
      </c>
      <c r="AE932" s="330" t="str">
        <f t="shared" si="526"/>
        <v/>
      </c>
      <c r="AF932" s="330" t="str">
        <f t="shared" si="527"/>
        <v/>
      </c>
      <c r="AG932" s="330" t="str">
        <f t="shared" si="528"/>
        <v/>
      </c>
      <c r="AH932" s="330" t="str">
        <f t="shared" si="529"/>
        <v/>
      </c>
      <c r="AI932" s="330" t="str">
        <f t="shared" si="530"/>
        <v/>
      </c>
      <c r="AJ932" s="330" t="str">
        <f t="shared" si="531"/>
        <v/>
      </c>
      <c r="AK932" s="339" t="str">
        <f t="shared" si="532"/>
        <v/>
      </c>
      <c r="AL932" s="44" t="str">
        <f t="shared" si="533"/>
        <v/>
      </c>
    </row>
    <row r="933" spans="2:38" ht="15" x14ac:dyDescent="0.15">
      <c r="B933" s="330" t="str">
        <f t="shared" si="511"/>
        <v/>
      </c>
      <c r="C933" s="330" t="str">
        <f t="shared" si="512"/>
        <v/>
      </c>
      <c r="D933" s="330" t="str">
        <f t="shared" si="513"/>
        <v/>
      </c>
      <c r="E933" s="330" t="str">
        <f t="shared" si="510"/>
        <v xml:space="preserve"> </v>
      </c>
      <c r="F933" s="330" t="str">
        <f t="shared" si="514"/>
        <v/>
      </c>
      <c r="G933" s="330" t="str">
        <f t="shared" si="515"/>
        <v/>
      </c>
      <c r="H933" s="315"/>
      <c r="I933" s="330" t="str">
        <f t="shared" si="516"/>
        <v/>
      </c>
      <c r="J933" s="330">
        <f t="shared" si="509"/>
        <v>80</v>
      </c>
      <c r="K933" s="337" t="str">
        <f t="shared" si="517"/>
        <v/>
      </c>
      <c r="L933" s="325" t="str">
        <f t="shared" si="518"/>
        <v/>
      </c>
      <c r="M933" s="325" t="str">
        <f t="shared" si="519"/>
        <v/>
      </c>
      <c r="N933" s="330" t="str">
        <f t="shared" si="520"/>
        <v/>
      </c>
      <c r="O933" s="330" t="str">
        <f t="shared" si="521"/>
        <v/>
      </c>
      <c r="P933" s="334"/>
      <c r="Q933" s="330"/>
      <c r="R933" s="279" t="str">
        <f>IF(H933&gt;0, rate1(1,$L$52,$L$51,$L$54,L933,$L$53,$L$50,P933),"")</f>
        <v/>
      </c>
      <c r="S933" s="325"/>
      <c r="T933" s="325"/>
      <c r="U933" s="330"/>
      <c r="V933" s="338"/>
      <c r="W933" s="330"/>
      <c r="X933" s="330"/>
      <c r="Y933" s="330"/>
      <c r="Z933" s="110" t="str">
        <f>IF(H933&gt;0, rate1(1,$L$52,$L$51,$L$54,U933,$L$53,$L$50,Y933),"")</f>
        <v/>
      </c>
      <c r="AA933" s="338" t="str">
        <f t="shared" si="522"/>
        <v/>
      </c>
      <c r="AB933" s="338" t="str">
        <f t="shared" si="523"/>
        <v/>
      </c>
      <c r="AC933" s="330" t="str">
        <f t="shared" si="524"/>
        <v/>
      </c>
      <c r="AD933" s="330" t="str">
        <f t="shared" si="525"/>
        <v/>
      </c>
      <c r="AE933" s="330" t="str">
        <f t="shared" si="526"/>
        <v/>
      </c>
      <c r="AF933" s="330" t="str">
        <f t="shared" si="527"/>
        <v/>
      </c>
      <c r="AG933" s="330" t="str">
        <f t="shared" si="528"/>
        <v/>
      </c>
      <c r="AH933" s="330" t="str">
        <f t="shared" si="529"/>
        <v/>
      </c>
      <c r="AI933" s="330" t="str">
        <f t="shared" si="530"/>
        <v/>
      </c>
      <c r="AJ933" s="330" t="str">
        <f t="shared" si="531"/>
        <v/>
      </c>
      <c r="AK933" s="339" t="str">
        <f t="shared" si="532"/>
        <v/>
      </c>
      <c r="AL933" s="44" t="str">
        <f t="shared" si="533"/>
        <v/>
      </c>
    </row>
    <row r="934" spans="2:38" ht="15" x14ac:dyDescent="0.15">
      <c r="B934" s="330" t="str">
        <f t="shared" si="511"/>
        <v/>
      </c>
      <c r="C934" s="330" t="str">
        <f t="shared" si="512"/>
        <v/>
      </c>
      <c r="D934" s="330" t="str">
        <f t="shared" si="513"/>
        <v/>
      </c>
      <c r="E934" s="330" t="str">
        <f t="shared" si="510"/>
        <v xml:space="preserve"> </v>
      </c>
      <c r="F934" s="330" t="str">
        <f t="shared" si="514"/>
        <v/>
      </c>
      <c r="G934" s="330" t="str">
        <f t="shared" si="515"/>
        <v/>
      </c>
      <c r="H934" s="315"/>
      <c r="I934" s="330" t="str">
        <f t="shared" si="516"/>
        <v/>
      </c>
      <c r="J934" s="330">
        <f t="shared" si="509"/>
        <v>80</v>
      </c>
      <c r="K934" s="337" t="str">
        <f t="shared" si="517"/>
        <v/>
      </c>
      <c r="L934" s="325" t="str">
        <f t="shared" si="518"/>
        <v/>
      </c>
      <c r="M934" s="325" t="str">
        <f t="shared" si="519"/>
        <v/>
      </c>
      <c r="N934" s="330" t="str">
        <f t="shared" si="520"/>
        <v/>
      </c>
      <c r="O934" s="330" t="str">
        <f t="shared" si="521"/>
        <v/>
      </c>
      <c r="P934" s="334"/>
      <c r="Q934" s="330"/>
      <c r="R934" s="279" t="str">
        <f>IF(H934&gt;0, rate1(1,$L$52,$L$51,$L$54,L934,$L$53,$L$50,P934),"")</f>
        <v/>
      </c>
      <c r="S934" s="325"/>
      <c r="T934" s="325"/>
      <c r="U934" s="330"/>
      <c r="V934" s="338"/>
      <c r="W934" s="330"/>
      <c r="X934" s="330"/>
      <c r="Y934" s="330"/>
      <c r="Z934" s="110" t="str">
        <f>IF(H934&gt;0, rate1(1,$L$52,$L$51,$L$54,U934,$L$53,$L$50,Y934),"")</f>
        <v/>
      </c>
      <c r="AA934" s="338" t="str">
        <f t="shared" si="522"/>
        <v/>
      </c>
      <c r="AB934" s="338" t="str">
        <f t="shared" si="523"/>
        <v/>
      </c>
      <c r="AC934" s="330" t="str">
        <f t="shared" si="524"/>
        <v/>
      </c>
      <c r="AD934" s="330" t="str">
        <f t="shared" si="525"/>
        <v/>
      </c>
      <c r="AE934" s="330" t="str">
        <f t="shared" si="526"/>
        <v/>
      </c>
      <c r="AF934" s="330" t="str">
        <f t="shared" si="527"/>
        <v/>
      </c>
      <c r="AG934" s="330" t="str">
        <f t="shared" si="528"/>
        <v/>
      </c>
      <c r="AH934" s="330" t="str">
        <f t="shared" si="529"/>
        <v/>
      </c>
      <c r="AI934" s="330" t="str">
        <f t="shared" si="530"/>
        <v/>
      </c>
      <c r="AJ934" s="330" t="str">
        <f t="shared" si="531"/>
        <v/>
      </c>
      <c r="AK934" s="339" t="str">
        <f t="shared" si="532"/>
        <v/>
      </c>
      <c r="AL934" s="44" t="str">
        <f t="shared" si="533"/>
        <v/>
      </c>
    </row>
    <row r="935" spans="2:38" ht="15" x14ac:dyDescent="0.15">
      <c r="B935" s="330" t="str">
        <f t="shared" si="511"/>
        <v/>
      </c>
      <c r="C935" s="330" t="str">
        <f t="shared" si="512"/>
        <v/>
      </c>
      <c r="D935" s="330" t="str">
        <f t="shared" si="513"/>
        <v/>
      </c>
      <c r="E935" s="330" t="str">
        <f t="shared" si="510"/>
        <v xml:space="preserve"> </v>
      </c>
      <c r="F935" s="330" t="str">
        <f t="shared" si="514"/>
        <v/>
      </c>
      <c r="G935" s="330" t="str">
        <f t="shared" si="515"/>
        <v/>
      </c>
      <c r="H935" s="315"/>
      <c r="I935" s="330" t="str">
        <f t="shared" si="516"/>
        <v/>
      </c>
      <c r="J935" s="330">
        <f t="shared" si="509"/>
        <v>80</v>
      </c>
      <c r="K935" s="337" t="str">
        <f t="shared" si="517"/>
        <v/>
      </c>
      <c r="L935" s="325" t="str">
        <f t="shared" si="518"/>
        <v/>
      </c>
      <c r="M935" s="325" t="str">
        <f t="shared" si="519"/>
        <v/>
      </c>
      <c r="N935" s="330" t="str">
        <f t="shared" si="520"/>
        <v/>
      </c>
      <c r="O935" s="330" t="str">
        <f t="shared" si="521"/>
        <v/>
      </c>
      <c r="P935" s="334"/>
      <c r="Q935" s="330"/>
      <c r="R935" s="279" t="str">
        <f>IF(H935&gt;0, rate1(1,$L$52,$L$51,$L$54,L935,$L$53,$L$50,P935),"")</f>
        <v/>
      </c>
      <c r="S935" s="325"/>
      <c r="T935" s="325"/>
      <c r="U935" s="330"/>
      <c r="V935" s="338"/>
      <c r="W935" s="330"/>
      <c r="X935" s="330"/>
      <c r="Y935" s="330"/>
      <c r="Z935" s="110" t="str">
        <f>IF(H935&gt;0, rate1(1,$L$52,$L$51,$L$54,U935,$L$53,$L$50,Y935),"")</f>
        <v/>
      </c>
      <c r="AA935" s="338" t="str">
        <f t="shared" si="522"/>
        <v/>
      </c>
      <c r="AB935" s="338" t="str">
        <f t="shared" si="523"/>
        <v/>
      </c>
      <c r="AC935" s="330" t="str">
        <f t="shared" si="524"/>
        <v/>
      </c>
      <c r="AD935" s="330" t="str">
        <f t="shared" si="525"/>
        <v/>
      </c>
      <c r="AE935" s="330" t="str">
        <f t="shared" si="526"/>
        <v/>
      </c>
      <c r="AF935" s="330" t="str">
        <f t="shared" si="527"/>
        <v/>
      </c>
      <c r="AG935" s="330" t="str">
        <f t="shared" si="528"/>
        <v/>
      </c>
      <c r="AH935" s="330" t="str">
        <f t="shared" si="529"/>
        <v/>
      </c>
      <c r="AI935" s="330" t="str">
        <f t="shared" si="530"/>
        <v/>
      </c>
      <c r="AJ935" s="330" t="str">
        <f t="shared" si="531"/>
        <v/>
      </c>
      <c r="AK935" s="339" t="str">
        <f t="shared" si="532"/>
        <v/>
      </c>
      <c r="AL935" s="44" t="str">
        <f t="shared" si="533"/>
        <v/>
      </c>
    </row>
    <row r="936" spans="2:38" ht="15" x14ac:dyDescent="0.15">
      <c r="B936" s="330" t="str">
        <f t="shared" si="511"/>
        <v/>
      </c>
      <c r="C936" s="330" t="str">
        <f t="shared" si="512"/>
        <v/>
      </c>
      <c r="D936" s="330" t="str">
        <f t="shared" si="513"/>
        <v/>
      </c>
      <c r="E936" s="330" t="str">
        <f t="shared" si="510"/>
        <v xml:space="preserve"> </v>
      </c>
      <c r="F936" s="330" t="str">
        <f t="shared" si="514"/>
        <v/>
      </c>
      <c r="G936" s="330" t="str">
        <f t="shared" si="515"/>
        <v/>
      </c>
      <c r="H936" s="315"/>
      <c r="I936" s="330" t="str">
        <f t="shared" si="516"/>
        <v/>
      </c>
      <c r="J936" s="330">
        <f t="shared" si="509"/>
        <v>80</v>
      </c>
      <c r="K936" s="337" t="str">
        <f t="shared" si="517"/>
        <v/>
      </c>
      <c r="L936" s="325" t="str">
        <f t="shared" si="518"/>
        <v/>
      </c>
      <c r="M936" s="325" t="str">
        <f t="shared" si="519"/>
        <v/>
      </c>
      <c r="N936" s="330" t="str">
        <f t="shared" si="520"/>
        <v/>
      </c>
      <c r="O936" s="330" t="str">
        <f t="shared" si="521"/>
        <v/>
      </c>
      <c r="P936" s="334"/>
      <c r="Q936" s="330"/>
      <c r="R936" s="279" t="str">
        <f>IF(H936&gt;0, rate1(1,$L$52,$L$51,$L$54,L936,$L$53,$L$50,P936),"")</f>
        <v/>
      </c>
      <c r="S936" s="325"/>
      <c r="T936" s="325"/>
      <c r="U936" s="330"/>
      <c r="V936" s="338"/>
      <c r="W936" s="330"/>
      <c r="X936" s="330"/>
      <c r="Y936" s="330"/>
      <c r="Z936" s="110" t="str">
        <f>IF(H936&gt;0, rate1(1,$L$52,$L$51,$L$54,U936,$L$53,$L$50,Y936),"")</f>
        <v/>
      </c>
      <c r="AA936" s="338" t="str">
        <f t="shared" si="522"/>
        <v/>
      </c>
      <c r="AB936" s="338" t="str">
        <f t="shared" si="523"/>
        <v/>
      </c>
      <c r="AC936" s="330" t="str">
        <f t="shared" si="524"/>
        <v/>
      </c>
      <c r="AD936" s="330" t="str">
        <f t="shared" si="525"/>
        <v/>
      </c>
      <c r="AE936" s="330" t="str">
        <f t="shared" si="526"/>
        <v/>
      </c>
      <c r="AF936" s="330" t="str">
        <f t="shared" si="527"/>
        <v/>
      </c>
      <c r="AG936" s="330" t="str">
        <f t="shared" si="528"/>
        <v/>
      </c>
      <c r="AH936" s="330" t="str">
        <f t="shared" si="529"/>
        <v/>
      </c>
      <c r="AI936" s="330" t="str">
        <f t="shared" si="530"/>
        <v/>
      </c>
      <c r="AJ936" s="330" t="str">
        <f t="shared" si="531"/>
        <v/>
      </c>
      <c r="AK936" s="339" t="str">
        <f t="shared" si="532"/>
        <v/>
      </c>
      <c r="AL936" s="44" t="str">
        <f t="shared" si="533"/>
        <v/>
      </c>
    </row>
    <row r="937" spans="2:38" ht="15" x14ac:dyDescent="0.15">
      <c r="B937" s="330" t="str">
        <f t="shared" si="511"/>
        <v/>
      </c>
      <c r="C937" s="330" t="str">
        <f t="shared" si="512"/>
        <v/>
      </c>
      <c r="D937" s="330" t="str">
        <f t="shared" si="513"/>
        <v/>
      </c>
      <c r="E937" s="330" t="str">
        <f t="shared" si="510"/>
        <v xml:space="preserve"> </v>
      </c>
      <c r="F937" s="330" t="str">
        <f t="shared" si="514"/>
        <v/>
      </c>
      <c r="G937" s="330" t="str">
        <f t="shared" si="515"/>
        <v/>
      </c>
      <c r="H937" s="315"/>
      <c r="I937" s="330" t="str">
        <f t="shared" si="516"/>
        <v/>
      </c>
      <c r="J937" s="330">
        <f t="shared" si="509"/>
        <v>80</v>
      </c>
      <c r="K937" s="337" t="str">
        <f t="shared" si="517"/>
        <v/>
      </c>
      <c r="L937" s="325" t="str">
        <f t="shared" si="518"/>
        <v/>
      </c>
      <c r="M937" s="325" t="str">
        <f t="shared" si="519"/>
        <v/>
      </c>
      <c r="N937" s="330" t="str">
        <f t="shared" si="520"/>
        <v/>
      </c>
      <c r="O937" s="330" t="str">
        <f t="shared" si="521"/>
        <v/>
      </c>
      <c r="P937" s="334"/>
      <c r="Q937" s="330"/>
      <c r="R937" s="279" t="str">
        <f>IF(H937&gt;0, rate1(1,$L$52,$L$51,$L$54,L937,$L$53,$L$50,P937),"")</f>
        <v/>
      </c>
      <c r="S937" s="325"/>
      <c r="T937" s="325"/>
      <c r="U937" s="330"/>
      <c r="V937" s="338"/>
      <c r="W937" s="330"/>
      <c r="X937" s="330"/>
      <c r="Y937" s="330"/>
      <c r="Z937" s="110" t="str">
        <f>IF(H937&gt;0, rate1(1,$L$52,$L$51,$L$54,U937,$L$53,$L$50,Y937),"")</f>
        <v/>
      </c>
      <c r="AA937" s="338" t="str">
        <f t="shared" si="522"/>
        <v/>
      </c>
      <c r="AB937" s="338" t="str">
        <f t="shared" si="523"/>
        <v/>
      </c>
      <c r="AC937" s="330" t="str">
        <f t="shared" si="524"/>
        <v/>
      </c>
      <c r="AD937" s="330" t="str">
        <f t="shared" si="525"/>
        <v/>
      </c>
      <c r="AE937" s="330" t="str">
        <f t="shared" si="526"/>
        <v/>
      </c>
      <c r="AF937" s="330" t="str">
        <f t="shared" si="527"/>
        <v/>
      </c>
      <c r="AG937" s="330" t="str">
        <f t="shared" si="528"/>
        <v/>
      </c>
      <c r="AH937" s="330" t="str">
        <f t="shared" si="529"/>
        <v/>
      </c>
      <c r="AI937" s="330" t="str">
        <f t="shared" si="530"/>
        <v/>
      </c>
      <c r="AJ937" s="330" t="str">
        <f t="shared" si="531"/>
        <v/>
      </c>
      <c r="AK937" s="339" t="str">
        <f t="shared" si="532"/>
        <v/>
      </c>
      <c r="AL937" s="44" t="str">
        <f t="shared" si="533"/>
        <v/>
      </c>
    </row>
    <row r="938" spans="2:38" ht="15" x14ac:dyDescent="0.15">
      <c r="B938" s="330" t="str">
        <f t="shared" si="511"/>
        <v/>
      </c>
      <c r="C938" s="330" t="str">
        <f t="shared" si="512"/>
        <v/>
      </c>
      <c r="D938" s="330" t="str">
        <f t="shared" si="513"/>
        <v/>
      </c>
      <c r="E938" s="330" t="str">
        <f t="shared" si="510"/>
        <v xml:space="preserve"> </v>
      </c>
      <c r="F938" s="330" t="str">
        <f t="shared" si="514"/>
        <v/>
      </c>
      <c r="G938" s="330" t="str">
        <f t="shared" si="515"/>
        <v/>
      </c>
      <c r="H938" s="315"/>
      <c r="I938" s="330" t="str">
        <f t="shared" si="516"/>
        <v/>
      </c>
      <c r="J938" s="330">
        <f t="shared" si="509"/>
        <v>80</v>
      </c>
      <c r="K938" s="337" t="str">
        <f t="shared" si="517"/>
        <v/>
      </c>
      <c r="L938" s="325" t="str">
        <f t="shared" si="518"/>
        <v/>
      </c>
      <c r="M938" s="325" t="str">
        <f t="shared" si="519"/>
        <v/>
      </c>
      <c r="N938" s="330" t="str">
        <f t="shared" si="520"/>
        <v/>
      </c>
      <c r="O938" s="330" t="str">
        <f t="shared" si="521"/>
        <v/>
      </c>
      <c r="P938" s="334"/>
      <c r="Q938" s="330"/>
      <c r="R938" s="279" t="str">
        <f>IF(H938&gt;0, rate1(1,$L$52,$L$51,$L$54,L938,$L$53,$L$50,P938),"")</f>
        <v/>
      </c>
      <c r="S938" s="325"/>
      <c r="T938" s="325"/>
      <c r="U938" s="330"/>
      <c r="V938" s="338"/>
      <c r="W938" s="330"/>
      <c r="X938" s="330"/>
      <c r="Y938" s="330"/>
      <c r="Z938" s="110" t="str">
        <f>IF(H938&gt;0, rate1(1,$L$52,$L$51,$L$54,U938,$L$53,$L$50,Y938),"")</f>
        <v/>
      </c>
      <c r="AA938" s="338" t="str">
        <f t="shared" si="522"/>
        <v/>
      </c>
      <c r="AB938" s="338" t="str">
        <f t="shared" si="523"/>
        <v/>
      </c>
      <c r="AC938" s="330" t="str">
        <f t="shared" si="524"/>
        <v/>
      </c>
      <c r="AD938" s="330" t="str">
        <f t="shared" si="525"/>
        <v/>
      </c>
      <c r="AE938" s="330" t="str">
        <f t="shared" si="526"/>
        <v/>
      </c>
      <c r="AF938" s="330" t="str">
        <f t="shared" si="527"/>
        <v/>
      </c>
      <c r="AG938" s="330" t="str">
        <f t="shared" si="528"/>
        <v/>
      </c>
      <c r="AH938" s="330" t="str">
        <f t="shared" si="529"/>
        <v/>
      </c>
      <c r="AI938" s="330" t="str">
        <f t="shared" si="530"/>
        <v/>
      </c>
      <c r="AJ938" s="330" t="str">
        <f t="shared" si="531"/>
        <v/>
      </c>
      <c r="AK938" s="339" t="str">
        <f t="shared" si="532"/>
        <v/>
      </c>
      <c r="AL938" s="44" t="str">
        <f t="shared" si="533"/>
        <v/>
      </c>
    </row>
    <row r="939" spans="2:38" ht="15" x14ac:dyDescent="0.15">
      <c r="B939" s="330" t="str">
        <f t="shared" si="511"/>
        <v/>
      </c>
      <c r="C939" s="330" t="str">
        <f t="shared" si="512"/>
        <v/>
      </c>
      <c r="D939" s="330" t="str">
        <f t="shared" si="513"/>
        <v/>
      </c>
      <c r="E939" s="330" t="str">
        <f t="shared" si="510"/>
        <v xml:space="preserve"> </v>
      </c>
      <c r="F939" s="330" t="str">
        <f t="shared" si="514"/>
        <v/>
      </c>
      <c r="G939" s="330" t="str">
        <f t="shared" si="515"/>
        <v/>
      </c>
      <c r="H939" s="315"/>
      <c r="I939" s="330" t="str">
        <f t="shared" si="516"/>
        <v/>
      </c>
      <c r="J939" s="330">
        <f t="shared" si="509"/>
        <v>80</v>
      </c>
      <c r="K939" s="337" t="str">
        <f t="shared" si="517"/>
        <v/>
      </c>
      <c r="L939" s="325" t="str">
        <f t="shared" si="518"/>
        <v/>
      </c>
      <c r="M939" s="325" t="str">
        <f t="shared" si="519"/>
        <v/>
      </c>
      <c r="N939" s="330" t="str">
        <f t="shared" si="520"/>
        <v/>
      </c>
      <c r="O939" s="330" t="str">
        <f t="shared" si="521"/>
        <v/>
      </c>
      <c r="P939" s="334"/>
      <c r="Q939" s="330"/>
      <c r="R939" s="279" t="str">
        <f>IF(H939&gt;0, rate1(1,$L$52,$L$51,$L$54,L939,$L$53,$L$50,P939),"")</f>
        <v/>
      </c>
      <c r="S939" s="325"/>
      <c r="T939" s="325"/>
      <c r="U939" s="330"/>
      <c r="V939" s="338"/>
      <c r="W939" s="330"/>
      <c r="X939" s="330"/>
      <c r="Y939" s="330"/>
      <c r="Z939" s="110" t="str">
        <f>IF(H939&gt;0, rate1(1,$L$52,$L$51,$L$54,U939,$L$53,$L$50,Y939),"")</f>
        <v/>
      </c>
      <c r="AA939" s="338" t="str">
        <f t="shared" si="522"/>
        <v/>
      </c>
      <c r="AB939" s="338" t="str">
        <f t="shared" si="523"/>
        <v/>
      </c>
      <c r="AC939" s="330" t="str">
        <f t="shared" si="524"/>
        <v/>
      </c>
      <c r="AD939" s="330" t="str">
        <f t="shared" si="525"/>
        <v/>
      </c>
      <c r="AE939" s="330" t="str">
        <f t="shared" si="526"/>
        <v/>
      </c>
      <c r="AF939" s="330" t="str">
        <f t="shared" si="527"/>
        <v/>
      </c>
      <c r="AG939" s="330" t="str">
        <f t="shared" si="528"/>
        <v/>
      </c>
      <c r="AH939" s="330" t="str">
        <f t="shared" si="529"/>
        <v/>
      </c>
      <c r="AI939" s="330" t="str">
        <f t="shared" si="530"/>
        <v/>
      </c>
      <c r="AJ939" s="330" t="str">
        <f t="shared" si="531"/>
        <v/>
      </c>
      <c r="AK939" s="339" t="str">
        <f t="shared" si="532"/>
        <v/>
      </c>
      <c r="AL939" s="44" t="str">
        <f t="shared" si="533"/>
        <v/>
      </c>
    </row>
    <row r="940" spans="2:38" ht="15" x14ac:dyDescent="0.15">
      <c r="B940" s="330" t="str">
        <f t="shared" si="511"/>
        <v/>
      </c>
      <c r="C940" s="330" t="str">
        <f t="shared" si="512"/>
        <v/>
      </c>
      <c r="D940" s="330" t="str">
        <f t="shared" si="513"/>
        <v/>
      </c>
      <c r="E940" s="330" t="str">
        <f t="shared" si="510"/>
        <v xml:space="preserve"> </v>
      </c>
      <c r="F940" s="330" t="str">
        <f t="shared" si="514"/>
        <v/>
      </c>
      <c r="G940" s="330" t="str">
        <f t="shared" si="515"/>
        <v/>
      </c>
      <c r="H940" s="315"/>
      <c r="I940" s="330" t="str">
        <f t="shared" si="516"/>
        <v/>
      </c>
      <c r="J940" s="330">
        <f t="shared" si="509"/>
        <v>80</v>
      </c>
      <c r="K940" s="337" t="str">
        <f t="shared" si="517"/>
        <v/>
      </c>
      <c r="L940" s="325" t="str">
        <f t="shared" si="518"/>
        <v/>
      </c>
      <c r="M940" s="325" t="str">
        <f t="shared" si="519"/>
        <v/>
      </c>
      <c r="N940" s="330" t="str">
        <f t="shared" si="520"/>
        <v/>
      </c>
      <c r="O940" s="330" t="str">
        <f t="shared" si="521"/>
        <v/>
      </c>
      <c r="P940" s="334"/>
      <c r="Q940" s="330"/>
      <c r="R940" s="279" t="str">
        <f>IF(H940&gt;0, rate1(1,$L$52,$L$51,$L$54,L940,$L$53,$L$50,P940),"")</f>
        <v/>
      </c>
      <c r="S940" s="325"/>
      <c r="T940" s="325"/>
      <c r="U940" s="330"/>
      <c r="V940" s="338"/>
      <c r="W940" s="330"/>
      <c r="X940" s="330"/>
      <c r="Y940" s="330"/>
      <c r="Z940" s="110" t="str">
        <f>IF(H940&gt;0, rate1(1,$L$52,$L$51,$L$54,U940,$L$53,$L$50,Y940),"")</f>
        <v/>
      </c>
      <c r="AA940" s="338" t="str">
        <f t="shared" si="522"/>
        <v/>
      </c>
      <c r="AB940" s="338" t="str">
        <f t="shared" si="523"/>
        <v/>
      </c>
      <c r="AC940" s="330" t="str">
        <f t="shared" si="524"/>
        <v/>
      </c>
      <c r="AD940" s="330" t="str">
        <f t="shared" si="525"/>
        <v/>
      </c>
      <c r="AE940" s="330" t="str">
        <f t="shared" si="526"/>
        <v/>
      </c>
      <c r="AF940" s="330" t="str">
        <f t="shared" si="527"/>
        <v/>
      </c>
      <c r="AG940" s="330" t="str">
        <f t="shared" si="528"/>
        <v/>
      </c>
      <c r="AH940" s="330" t="str">
        <f t="shared" si="529"/>
        <v/>
      </c>
      <c r="AI940" s="330" t="str">
        <f t="shared" si="530"/>
        <v/>
      </c>
      <c r="AJ940" s="330" t="str">
        <f t="shared" si="531"/>
        <v/>
      </c>
      <c r="AK940" s="339" t="str">
        <f t="shared" si="532"/>
        <v/>
      </c>
      <c r="AL940" s="44" t="str">
        <f t="shared" si="533"/>
        <v/>
      </c>
    </row>
    <row r="941" spans="2:38" ht="15" x14ac:dyDescent="0.15">
      <c r="B941" s="330" t="str">
        <f t="shared" si="511"/>
        <v/>
      </c>
      <c r="C941" s="330" t="str">
        <f t="shared" si="512"/>
        <v/>
      </c>
      <c r="D941" s="330" t="str">
        <f t="shared" si="513"/>
        <v/>
      </c>
      <c r="E941" s="330" t="str">
        <f t="shared" si="510"/>
        <v xml:space="preserve"> </v>
      </c>
      <c r="F941" s="330" t="str">
        <f t="shared" si="514"/>
        <v/>
      </c>
      <c r="G941" s="330" t="str">
        <f t="shared" si="515"/>
        <v/>
      </c>
      <c r="H941" s="315"/>
      <c r="I941" s="330" t="str">
        <f t="shared" si="516"/>
        <v/>
      </c>
      <c r="J941" s="330">
        <f t="shared" si="509"/>
        <v>80</v>
      </c>
      <c r="K941" s="337" t="str">
        <f t="shared" si="517"/>
        <v/>
      </c>
      <c r="L941" s="325" t="str">
        <f t="shared" si="518"/>
        <v/>
      </c>
      <c r="M941" s="325" t="str">
        <f t="shared" si="519"/>
        <v/>
      </c>
      <c r="N941" s="330" t="str">
        <f t="shared" si="520"/>
        <v/>
      </c>
      <c r="O941" s="330" t="str">
        <f t="shared" si="521"/>
        <v/>
      </c>
      <c r="P941" s="334"/>
      <c r="Q941" s="330"/>
      <c r="R941" s="279" t="str">
        <f>IF(H941&gt;0, rate1(1,$L$52,$L$51,$L$54,L941,$L$53,$L$50,P941),"")</f>
        <v/>
      </c>
      <c r="S941" s="325"/>
      <c r="T941" s="325"/>
      <c r="U941" s="330"/>
      <c r="V941" s="338"/>
      <c r="W941" s="330"/>
      <c r="X941" s="330"/>
      <c r="Y941" s="330"/>
      <c r="Z941" s="110" t="str">
        <f>IF(H941&gt;0, rate1(1,$L$52,$L$51,$L$54,U941,$L$53,$L$50,Y941),"")</f>
        <v/>
      </c>
      <c r="AA941" s="338" t="str">
        <f t="shared" si="522"/>
        <v/>
      </c>
      <c r="AB941" s="338" t="str">
        <f t="shared" si="523"/>
        <v/>
      </c>
      <c r="AC941" s="330" t="str">
        <f t="shared" si="524"/>
        <v/>
      </c>
      <c r="AD941" s="330" t="str">
        <f t="shared" si="525"/>
        <v/>
      </c>
      <c r="AE941" s="330" t="str">
        <f t="shared" si="526"/>
        <v/>
      </c>
      <c r="AF941" s="330" t="str">
        <f t="shared" si="527"/>
        <v/>
      </c>
      <c r="AG941" s="330" t="str">
        <f t="shared" si="528"/>
        <v/>
      </c>
      <c r="AH941" s="330" t="str">
        <f t="shared" si="529"/>
        <v/>
      </c>
      <c r="AI941" s="330" t="str">
        <f t="shared" si="530"/>
        <v/>
      </c>
      <c r="AJ941" s="330" t="str">
        <f t="shared" si="531"/>
        <v/>
      </c>
      <c r="AK941" s="339" t="str">
        <f t="shared" si="532"/>
        <v/>
      </c>
      <c r="AL941" s="44" t="str">
        <f t="shared" si="533"/>
        <v/>
      </c>
    </row>
    <row r="942" spans="2:38" ht="15" x14ac:dyDescent="0.15">
      <c r="B942" s="330" t="str">
        <f t="shared" si="511"/>
        <v/>
      </c>
      <c r="C942" s="330" t="str">
        <f t="shared" si="512"/>
        <v/>
      </c>
      <c r="D942" s="330" t="str">
        <f t="shared" si="513"/>
        <v/>
      </c>
      <c r="E942" s="330" t="str">
        <f t="shared" si="510"/>
        <v xml:space="preserve"> </v>
      </c>
      <c r="F942" s="330" t="str">
        <f t="shared" si="514"/>
        <v/>
      </c>
      <c r="G942" s="330" t="str">
        <f t="shared" si="515"/>
        <v/>
      </c>
      <c r="H942" s="315"/>
      <c r="I942" s="330" t="str">
        <f t="shared" si="516"/>
        <v/>
      </c>
      <c r="J942" s="330">
        <f t="shared" si="509"/>
        <v>80</v>
      </c>
      <c r="K942" s="337" t="str">
        <f t="shared" si="517"/>
        <v/>
      </c>
      <c r="L942" s="325" t="str">
        <f t="shared" si="518"/>
        <v/>
      </c>
      <c r="M942" s="325" t="str">
        <f t="shared" si="519"/>
        <v/>
      </c>
      <c r="N942" s="330" t="str">
        <f t="shared" si="520"/>
        <v/>
      </c>
      <c r="O942" s="330" t="str">
        <f t="shared" si="521"/>
        <v/>
      </c>
      <c r="P942" s="334"/>
      <c r="Q942" s="330"/>
      <c r="R942" s="279" t="str">
        <f>IF(H942&gt;0, rate1(1,$L$52,$L$51,$L$54,L942,$L$53,$L$50,P942),"")</f>
        <v/>
      </c>
      <c r="S942" s="325"/>
      <c r="T942" s="325"/>
      <c r="U942" s="330"/>
      <c r="V942" s="338"/>
      <c r="W942" s="330"/>
      <c r="X942" s="330"/>
      <c r="Y942" s="330"/>
      <c r="Z942" s="110" t="str">
        <f>IF(H942&gt;0, rate1(1,$L$52,$L$51,$L$54,U942,$L$53,$L$50,Y942),"")</f>
        <v/>
      </c>
      <c r="AA942" s="338" t="str">
        <f t="shared" si="522"/>
        <v/>
      </c>
      <c r="AB942" s="338" t="str">
        <f t="shared" si="523"/>
        <v/>
      </c>
      <c r="AC942" s="330" t="str">
        <f t="shared" si="524"/>
        <v/>
      </c>
      <c r="AD942" s="330" t="str">
        <f t="shared" si="525"/>
        <v/>
      </c>
      <c r="AE942" s="330" t="str">
        <f t="shared" si="526"/>
        <v/>
      </c>
      <c r="AF942" s="330" t="str">
        <f t="shared" si="527"/>
        <v/>
      </c>
      <c r="AG942" s="330" t="str">
        <f t="shared" si="528"/>
        <v/>
      </c>
      <c r="AH942" s="330" t="str">
        <f t="shared" si="529"/>
        <v/>
      </c>
      <c r="AI942" s="330" t="str">
        <f t="shared" si="530"/>
        <v/>
      </c>
      <c r="AJ942" s="330" t="str">
        <f t="shared" si="531"/>
        <v/>
      </c>
      <c r="AK942" s="339" t="str">
        <f t="shared" si="532"/>
        <v/>
      </c>
      <c r="AL942" s="44" t="str">
        <f t="shared" si="533"/>
        <v/>
      </c>
    </row>
    <row r="943" spans="2:38" ht="15" x14ac:dyDescent="0.15">
      <c r="B943" s="330" t="str">
        <f t="shared" si="511"/>
        <v/>
      </c>
      <c r="C943" s="330" t="str">
        <f t="shared" si="512"/>
        <v/>
      </c>
      <c r="D943" s="330" t="str">
        <f t="shared" si="513"/>
        <v/>
      </c>
      <c r="E943" s="330" t="str">
        <f t="shared" si="510"/>
        <v xml:space="preserve"> </v>
      </c>
      <c r="F943" s="330" t="str">
        <f t="shared" si="514"/>
        <v/>
      </c>
      <c r="G943" s="330" t="str">
        <f t="shared" si="515"/>
        <v/>
      </c>
      <c r="H943" s="315"/>
      <c r="I943" s="330" t="str">
        <f t="shared" si="516"/>
        <v/>
      </c>
      <c r="J943" s="330">
        <f t="shared" si="509"/>
        <v>80</v>
      </c>
      <c r="K943" s="337" t="str">
        <f t="shared" si="517"/>
        <v/>
      </c>
      <c r="L943" s="325" t="str">
        <f t="shared" si="518"/>
        <v/>
      </c>
      <c r="M943" s="325" t="str">
        <f t="shared" si="519"/>
        <v/>
      </c>
      <c r="N943" s="330" t="str">
        <f t="shared" si="520"/>
        <v/>
      </c>
      <c r="O943" s="330" t="str">
        <f t="shared" si="521"/>
        <v/>
      </c>
      <c r="P943" s="334"/>
      <c r="Q943" s="330"/>
      <c r="R943" s="279" t="str">
        <f>IF(H943&gt;0, rate1(1,$L$52,$L$51,$L$54,L943,$L$53,$L$50,P943),"")</f>
        <v/>
      </c>
      <c r="S943" s="325"/>
      <c r="T943" s="325"/>
      <c r="U943" s="330"/>
      <c r="V943" s="338"/>
      <c r="W943" s="330"/>
      <c r="X943" s="330"/>
      <c r="Y943" s="330"/>
      <c r="Z943" s="110" t="str">
        <f>IF(H943&gt;0, rate1(1,$L$52,$L$51,$L$54,U943,$L$53,$L$50,Y943),"")</f>
        <v/>
      </c>
      <c r="AA943" s="338" t="str">
        <f t="shared" si="522"/>
        <v/>
      </c>
      <c r="AB943" s="338" t="str">
        <f t="shared" si="523"/>
        <v/>
      </c>
      <c r="AC943" s="330" t="str">
        <f t="shared" si="524"/>
        <v/>
      </c>
      <c r="AD943" s="330" t="str">
        <f t="shared" si="525"/>
        <v/>
      </c>
      <c r="AE943" s="330" t="str">
        <f t="shared" si="526"/>
        <v/>
      </c>
      <c r="AF943" s="330" t="str">
        <f t="shared" si="527"/>
        <v/>
      </c>
      <c r="AG943" s="330" t="str">
        <f t="shared" si="528"/>
        <v/>
      </c>
      <c r="AH943" s="330" t="str">
        <f t="shared" si="529"/>
        <v/>
      </c>
      <c r="AI943" s="330" t="str">
        <f t="shared" si="530"/>
        <v/>
      </c>
      <c r="AJ943" s="330" t="str">
        <f t="shared" si="531"/>
        <v/>
      </c>
      <c r="AK943" s="339" t="str">
        <f t="shared" si="532"/>
        <v/>
      </c>
      <c r="AL943" s="44" t="str">
        <f t="shared" si="533"/>
        <v/>
      </c>
    </row>
    <row r="944" spans="2:38" ht="15" x14ac:dyDescent="0.15">
      <c r="B944" s="330" t="str">
        <f t="shared" si="511"/>
        <v/>
      </c>
      <c r="C944" s="330" t="str">
        <f t="shared" si="512"/>
        <v/>
      </c>
      <c r="D944" s="330" t="str">
        <f t="shared" si="513"/>
        <v/>
      </c>
      <c r="E944" s="330" t="str">
        <f t="shared" si="510"/>
        <v xml:space="preserve"> </v>
      </c>
      <c r="F944" s="330" t="str">
        <f t="shared" si="514"/>
        <v/>
      </c>
      <c r="G944" s="330" t="str">
        <f t="shared" si="515"/>
        <v/>
      </c>
      <c r="H944" s="315"/>
      <c r="I944" s="330" t="str">
        <f t="shared" si="516"/>
        <v/>
      </c>
      <c r="J944" s="330">
        <f t="shared" si="509"/>
        <v>80</v>
      </c>
      <c r="K944" s="337" t="str">
        <f t="shared" si="517"/>
        <v/>
      </c>
      <c r="L944" s="325" t="str">
        <f t="shared" si="518"/>
        <v/>
      </c>
      <c r="M944" s="325" t="str">
        <f t="shared" si="519"/>
        <v/>
      </c>
      <c r="N944" s="330" t="str">
        <f t="shared" si="520"/>
        <v/>
      </c>
      <c r="O944" s="330" t="str">
        <f t="shared" si="521"/>
        <v/>
      </c>
      <c r="P944" s="334"/>
      <c r="Q944" s="330"/>
      <c r="R944" s="279" t="str">
        <f>IF(H944&gt;0, rate1(1,$L$52,$L$51,$L$54,L944,$L$53,$L$50,P944),"")</f>
        <v/>
      </c>
      <c r="S944" s="325"/>
      <c r="T944" s="325"/>
      <c r="U944" s="330"/>
      <c r="V944" s="338"/>
      <c r="W944" s="330"/>
      <c r="X944" s="330"/>
      <c r="Y944" s="330"/>
      <c r="Z944" s="110" t="str">
        <f>IF(H944&gt;0, rate1(1,$L$52,$L$51,$L$54,U944,$L$53,$L$50,Y944),"")</f>
        <v/>
      </c>
      <c r="AA944" s="338" t="str">
        <f t="shared" si="522"/>
        <v/>
      </c>
      <c r="AB944" s="338" t="str">
        <f t="shared" si="523"/>
        <v/>
      </c>
      <c r="AC944" s="330" t="str">
        <f t="shared" si="524"/>
        <v/>
      </c>
      <c r="AD944" s="330" t="str">
        <f t="shared" si="525"/>
        <v/>
      </c>
      <c r="AE944" s="330" t="str">
        <f t="shared" si="526"/>
        <v/>
      </c>
      <c r="AF944" s="330" t="str">
        <f t="shared" si="527"/>
        <v/>
      </c>
      <c r="AG944" s="330" t="str">
        <f t="shared" si="528"/>
        <v/>
      </c>
      <c r="AH944" s="330" t="str">
        <f t="shared" si="529"/>
        <v/>
      </c>
      <c r="AI944" s="330" t="str">
        <f t="shared" si="530"/>
        <v/>
      </c>
      <c r="AJ944" s="330" t="str">
        <f t="shared" si="531"/>
        <v/>
      </c>
      <c r="AK944" s="339" t="str">
        <f t="shared" si="532"/>
        <v/>
      </c>
      <c r="AL944" s="44" t="str">
        <f t="shared" si="533"/>
        <v/>
      </c>
    </row>
    <row r="945" spans="2:38" ht="15" x14ac:dyDescent="0.15">
      <c r="B945" s="330" t="str">
        <f t="shared" si="511"/>
        <v/>
      </c>
      <c r="C945" s="330" t="str">
        <f t="shared" si="512"/>
        <v/>
      </c>
      <c r="D945" s="330" t="str">
        <f t="shared" si="513"/>
        <v/>
      </c>
      <c r="E945" s="330" t="str">
        <f t="shared" si="510"/>
        <v xml:space="preserve"> </v>
      </c>
      <c r="F945" s="330" t="str">
        <f t="shared" si="514"/>
        <v/>
      </c>
      <c r="G945" s="330" t="str">
        <f t="shared" si="515"/>
        <v/>
      </c>
      <c r="H945" s="315"/>
      <c r="I945" s="330" t="str">
        <f t="shared" si="516"/>
        <v/>
      </c>
      <c r="J945" s="330">
        <f t="shared" si="509"/>
        <v>80</v>
      </c>
      <c r="K945" s="337" t="str">
        <f t="shared" si="517"/>
        <v/>
      </c>
      <c r="L945" s="325" t="str">
        <f t="shared" si="518"/>
        <v/>
      </c>
      <c r="M945" s="325" t="str">
        <f t="shared" si="519"/>
        <v/>
      </c>
      <c r="N945" s="330" t="str">
        <f t="shared" si="520"/>
        <v/>
      </c>
      <c r="O945" s="330" t="str">
        <f t="shared" si="521"/>
        <v/>
      </c>
      <c r="P945" s="334"/>
      <c r="Q945" s="330"/>
      <c r="R945" s="279" t="str">
        <f>IF(H945&gt;0, rate1(1,$L$52,$L$51,$L$54,L945,$L$53,$L$50,P945),"")</f>
        <v/>
      </c>
      <c r="S945" s="325"/>
      <c r="T945" s="325"/>
      <c r="U945" s="330"/>
      <c r="V945" s="338"/>
      <c r="W945" s="330"/>
      <c r="X945" s="330"/>
      <c r="Y945" s="330"/>
      <c r="Z945" s="110" t="str">
        <f>IF(H945&gt;0, rate1(1,$L$52,$L$51,$L$54,U945,$L$53,$L$50,Y945),"")</f>
        <v/>
      </c>
      <c r="AA945" s="338" t="str">
        <f t="shared" si="522"/>
        <v/>
      </c>
      <c r="AB945" s="338" t="str">
        <f t="shared" si="523"/>
        <v/>
      </c>
      <c r="AC945" s="330" t="str">
        <f t="shared" si="524"/>
        <v/>
      </c>
      <c r="AD945" s="330" t="str">
        <f t="shared" si="525"/>
        <v/>
      </c>
      <c r="AE945" s="330" t="str">
        <f t="shared" si="526"/>
        <v/>
      </c>
      <c r="AF945" s="330" t="str">
        <f t="shared" si="527"/>
        <v/>
      </c>
      <c r="AG945" s="330" t="str">
        <f t="shared" si="528"/>
        <v/>
      </c>
      <c r="AH945" s="330" t="str">
        <f t="shared" si="529"/>
        <v/>
      </c>
      <c r="AI945" s="330" t="str">
        <f t="shared" si="530"/>
        <v/>
      </c>
      <c r="AJ945" s="330" t="str">
        <f t="shared" si="531"/>
        <v/>
      </c>
      <c r="AK945" s="339" t="str">
        <f t="shared" si="532"/>
        <v/>
      </c>
      <c r="AL945" s="44" t="str">
        <f t="shared" si="533"/>
        <v/>
      </c>
    </row>
    <row r="946" spans="2:38" ht="15" x14ac:dyDescent="0.15">
      <c r="B946" s="330" t="str">
        <f t="shared" si="511"/>
        <v/>
      </c>
      <c r="C946" s="330" t="str">
        <f t="shared" si="512"/>
        <v/>
      </c>
      <c r="D946" s="330" t="str">
        <f t="shared" si="513"/>
        <v/>
      </c>
      <c r="E946" s="330" t="str">
        <f t="shared" si="510"/>
        <v xml:space="preserve"> </v>
      </c>
      <c r="F946" s="330" t="str">
        <f t="shared" si="514"/>
        <v/>
      </c>
      <c r="G946" s="330" t="str">
        <f t="shared" si="515"/>
        <v/>
      </c>
      <c r="H946" s="315"/>
      <c r="I946" s="330" t="str">
        <f t="shared" si="516"/>
        <v/>
      </c>
      <c r="J946" s="330">
        <f t="shared" si="509"/>
        <v>80</v>
      </c>
      <c r="K946" s="337" t="str">
        <f t="shared" si="517"/>
        <v/>
      </c>
      <c r="L946" s="325" t="str">
        <f t="shared" si="518"/>
        <v/>
      </c>
      <c r="M946" s="325" t="str">
        <f t="shared" si="519"/>
        <v/>
      </c>
      <c r="N946" s="330" t="str">
        <f t="shared" si="520"/>
        <v/>
      </c>
      <c r="O946" s="330" t="str">
        <f t="shared" si="521"/>
        <v/>
      </c>
      <c r="P946" s="334"/>
      <c r="Q946" s="330"/>
      <c r="R946" s="279" t="str">
        <f>IF(H946&gt;0, rate1(1,$L$52,$L$51,$L$54,L946,$L$53,$L$50,P946),"")</f>
        <v/>
      </c>
      <c r="S946" s="325"/>
      <c r="T946" s="325"/>
      <c r="U946" s="330"/>
      <c r="V946" s="338"/>
      <c r="W946" s="330"/>
      <c r="X946" s="330"/>
      <c r="Y946" s="330"/>
      <c r="Z946" s="110" t="str">
        <f>IF(H946&gt;0, rate1(1,$L$52,$L$51,$L$54,U946,$L$53,$L$50,Y946),"")</f>
        <v/>
      </c>
      <c r="AA946" s="338" t="str">
        <f t="shared" si="522"/>
        <v/>
      </c>
      <c r="AB946" s="338" t="str">
        <f t="shared" si="523"/>
        <v/>
      </c>
      <c r="AC946" s="330" t="str">
        <f t="shared" si="524"/>
        <v/>
      </c>
      <c r="AD946" s="330" t="str">
        <f t="shared" si="525"/>
        <v/>
      </c>
      <c r="AE946" s="330" t="str">
        <f t="shared" si="526"/>
        <v/>
      </c>
      <c r="AF946" s="330" t="str">
        <f t="shared" si="527"/>
        <v/>
      </c>
      <c r="AG946" s="330" t="str">
        <f t="shared" si="528"/>
        <v/>
      </c>
      <c r="AH946" s="330" t="str">
        <f t="shared" si="529"/>
        <v/>
      </c>
      <c r="AI946" s="330" t="str">
        <f t="shared" si="530"/>
        <v/>
      </c>
      <c r="AJ946" s="330" t="str">
        <f t="shared" si="531"/>
        <v/>
      </c>
      <c r="AK946" s="339" t="str">
        <f t="shared" si="532"/>
        <v/>
      </c>
      <c r="AL946" s="44" t="str">
        <f t="shared" si="533"/>
        <v/>
      </c>
    </row>
    <row r="947" spans="2:38" ht="15" x14ac:dyDescent="0.15">
      <c r="B947" s="330" t="str">
        <f t="shared" si="511"/>
        <v/>
      </c>
      <c r="C947" s="330" t="str">
        <f t="shared" si="512"/>
        <v/>
      </c>
      <c r="D947" s="330" t="str">
        <f t="shared" si="513"/>
        <v/>
      </c>
      <c r="E947" s="330" t="str">
        <f t="shared" si="510"/>
        <v xml:space="preserve"> </v>
      </c>
      <c r="F947" s="330" t="str">
        <f t="shared" si="514"/>
        <v/>
      </c>
      <c r="G947" s="330" t="str">
        <f t="shared" si="515"/>
        <v/>
      </c>
      <c r="H947" s="315"/>
      <c r="I947" s="330" t="str">
        <f t="shared" si="516"/>
        <v/>
      </c>
      <c r="J947" s="330">
        <f t="shared" si="509"/>
        <v>80</v>
      </c>
      <c r="K947" s="337" t="str">
        <f t="shared" si="517"/>
        <v/>
      </c>
      <c r="L947" s="325" t="str">
        <f t="shared" si="518"/>
        <v/>
      </c>
      <c r="M947" s="325" t="str">
        <f t="shared" si="519"/>
        <v/>
      </c>
      <c r="N947" s="330" t="str">
        <f t="shared" si="520"/>
        <v/>
      </c>
      <c r="O947" s="330" t="str">
        <f t="shared" si="521"/>
        <v/>
      </c>
      <c r="P947" s="334"/>
      <c r="Q947" s="330"/>
      <c r="R947" s="279" t="str">
        <f>IF(H947&gt;0, rate1(1,$L$52,$L$51,$L$54,L947,$L$53,$L$50,P947),"")</f>
        <v/>
      </c>
      <c r="S947" s="325"/>
      <c r="T947" s="325"/>
      <c r="U947" s="330"/>
      <c r="V947" s="338"/>
      <c r="W947" s="330"/>
      <c r="X947" s="330"/>
      <c r="Y947" s="330"/>
      <c r="Z947" s="110" t="str">
        <f>IF(H947&gt;0, rate1(1,$L$52,$L$51,$L$54,U947,$L$53,$L$50,Y947),"")</f>
        <v/>
      </c>
      <c r="AA947" s="338" t="str">
        <f t="shared" si="522"/>
        <v/>
      </c>
      <c r="AB947" s="338" t="str">
        <f t="shared" si="523"/>
        <v/>
      </c>
      <c r="AC947" s="330" t="str">
        <f t="shared" si="524"/>
        <v/>
      </c>
      <c r="AD947" s="330" t="str">
        <f t="shared" si="525"/>
        <v/>
      </c>
      <c r="AE947" s="330" t="str">
        <f t="shared" si="526"/>
        <v/>
      </c>
      <c r="AF947" s="330" t="str">
        <f t="shared" si="527"/>
        <v/>
      </c>
      <c r="AG947" s="330" t="str">
        <f t="shared" si="528"/>
        <v/>
      </c>
      <c r="AH947" s="330" t="str">
        <f t="shared" si="529"/>
        <v/>
      </c>
      <c r="AI947" s="330" t="str">
        <f t="shared" si="530"/>
        <v/>
      </c>
      <c r="AJ947" s="330" t="str">
        <f t="shared" si="531"/>
        <v/>
      </c>
      <c r="AK947" s="339" t="str">
        <f t="shared" si="532"/>
        <v/>
      </c>
      <c r="AL947" s="44" t="str">
        <f t="shared" si="533"/>
        <v/>
      </c>
    </row>
    <row r="948" spans="2:38" ht="15" x14ac:dyDescent="0.15">
      <c r="B948" s="330" t="str">
        <f t="shared" si="511"/>
        <v/>
      </c>
      <c r="C948" s="330" t="str">
        <f t="shared" si="512"/>
        <v/>
      </c>
      <c r="D948" s="330" t="str">
        <f t="shared" si="513"/>
        <v/>
      </c>
      <c r="E948" s="330" t="str">
        <f t="shared" si="510"/>
        <v xml:space="preserve"> </v>
      </c>
      <c r="F948" s="330" t="str">
        <f t="shared" si="514"/>
        <v/>
      </c>
      <c r="G948" s="330" t="str">
        <f t="shared" si="515"/>
        <v/>
      </c>
      <c r="H948" s="315"/>
      <c r="I948" s="330" t="str">
        <f t="shared" si="516"/>
        <v/>
      </c>
      <c r="J948" s="330">
        <f t="shared" si="509"/>
        <v>80</v>
      </c>
      <c r="K948" s="337" t="str">
        <f t="shared" si="517"/>
        <v/>
      </c>
      <c r="L948" s="325" t="str">
        <f t="shared" si="518"/>
        <v/>
      </c>
      <c r="M948" s="325" t="str">
        <f t="shared" si="519"/>
        <v/>
      </c>
      <c r="N948" s="330" t="str">
        <f t="shared" si="520"/>
        <v/>
      </c>
      <c r="O948" s="330" t="str">
        <f t="shared" si="521"/>
        <v/>
      </c>
      <c r="P948" s="334"/>
      <c r="Q948" s="330"/>
      <c r="R948" s="279" t="str">
        <f>IF(H948&gt;0, rate1(1,$L$52,$L$51,$L$54,L948,$L$53,$L$50,P948),"")</f>
        <v/>
      </c>
      <c r="S948" s="325"/>
      <c r="T948" s="325"/>
      <c r="U948" s="330"/>
      <c r="V948" s="338"/>
      <c r="W948" s="330"/>
      <c r="X948" s="330"/>
      <c r="Y948" s="330"/>
      <c r="Z948" s="110" t="str">
        <f>IF(H948&gt;0, rate1(1,$L$52,$L$51,$L$54,U948,$L$53,$L$50,Y948),"")</f>
        <v/>
      </c>
      <c r="AA948" s="338" t="str">
        <f t="shared" si="522"/>
        <v/>
      </c>
      <c r="AB948" s="338" t="str">
        <f t="shared" si="523"/>
        <v/>
      </c>
      <c r="AC948" s="330" t="str">
        <f t="shared" si="524"/>
        <v/>
      </c>
      <c r="AD948" s="330" t="str">
        <f t="shared" si="525"/>
        <v/>
      </c>
      <c r="AE948" s="330" t="str">
        <f t="shared" si="526"/>
        <v/>
      </c>
      <c r="AF948" s="330" t="str">
        <f t="shared" si="527"/>
        <v/>
      </c>
      <c r="AG948" s="330" t="str">
        <f t="shared" si="528"/>
        <v/>
      </c>
      <c r="AH948" s="330" t="str">
        <f t="shared" si="529"/>
        <v/>
      </c>
      <c r="AI948" s="330" t="str">
        <f t="shared" si="530"/>
        <v/>
      </c>
      <c r="AJ948" s="330" t="str">
        <f t="shared" si="531"/>
        <v/>
      </c>
      <c r="AK948" s="339" t="str">
        <f t="shared" si="532"/>
        <v/>
      </c>
      <c r="AL948" s="44" t="str">
        <f t="shared" si="533"/>
        <v/>
      </c>
    </row>
    <row r="949" spans="2:38" ht="15" x14ac:dyDescent="0.15">
      <c r="B949" s="330" t="str">
        <f t="shared" si="511"/>
        <v/>
      </c>
      <c r="C949" s="330" t="str">
        <f t="shared" si="512"/>
        <v/>
      </c>
      <c r="D949" s="330" t="str">
        <f t="shared" si="513"/>
        <v/>
      </c>
      <c r="E949" s="330" t="str">
        <f t="shared" si="510"/>
        <v xml:space="preserve"> </v>
      </c>
      <c r="F949" s="330" t="str">
        <f t="shared" si="514"/>
        <v/>
      </c>
      <c r="G949" s="330" t="str">
        <f t="shared" si="515"/>
        <v/>
      </c>
      <c r="H949" s="315"/>
      <c r="I949" s="330" t="str">
        <f t="shared" si="516"/>
        <v/>
      </c>
      <c r="J949" s="330">
        <f t="shared" si="509"/>
        <v>80</v>
      </c>
      <c r="K949" s="337" t="str">
        <f t="shared" si="517"/>
        <v/>
      </c>
      <c r="L949" s="325" t="str">
        <f t="shared" si="518"/>
        <v/>
      </c>
      <c r="M949" s="325" t="str">
        <f t="shared" si="519"/>
        <v/>
      </c>
      <c r="N949" s="330" t="str">
        <f t="shared" si="520"/>
        <v/>
      </c>
      <c r="O949" s="330" t="str">
        <f t="shared" si="521"/>
        <v/>
      </c>
      <c r="P949" s="334"/>
      <c r="Q949" s="330"/>
      <c r="R949" s="279" t="str">
        <f>IF(H949&gt;0, rate1(1,$L$52,$L$51,$L$54,L949,$L$53,$L$50,P949),"")</f>
        <v/>
      </c>
      <c r="S949" s="325"/>
      <c r="T949" s="325"/>
      <c r="U949" s="330"/>
      <c r="V949" s="338"/>
      <c r="W949" s="330"/>
      <c r="X949" s="330"/>
      <c r="Y949" s="330"/>
      <c r="Z949" s="110" t="str">
        <f>IF(H949&gt;0, rate1(1,$L$52,$L$51,$L$54,U949,$L$53,$L$50,Y949),"")</f>
        <v/>
      </c>
      <c r="AA949" s="338" t="str">
        <f t="shared" si="522"/>
        <v/>
      </c>
      <c r="AB949" s="338" t="str">
        <f t="shared" si="523"/>
        <v/>
      </c>
      <c r="AC949" s="330" t="str">
        <f t="shared" si="524"/>
        <v/>
      </c>
      <c r="AD949" s="330" t="str">
        <f t="shared" si="525"/>
        <v/>
      </c>
      <c r="AE949" s="330" t="str">
        <f t="shared" si="526"/>
        <v/>
      </c>
      <c r="AF949" s="330" t="str">
        <f t="shared" si="527"/>
        <v/>
      </c>
      <c r="AG949" s="330" t="str">
        <f t="shared" si="528"/>
        <v/>
      </c>
      <c r="AH949" s="330" t="str">
        <f t="shared" si="529"/>
        <v/>
      </c>
      <c r="AI949" s="330" t="str">
        <f t="shared" si="530"/>
        <v/>
      </c>
      <c r="AJ949" s="330" t="str">
        <f t="shared" si="531"/>
        <v/>
      </c>
      <c r="AK949" s="339" t="str">
        <f t="shared" si="532"/>
        <v/>
      </c>
      <c r="AL949" s="44" t="str">
        <f t="shared" si="533"/>
        <v/>
      </c>
    </row>
    <row r="950" spans="2:38" ht="15" x14ac:dyDescent="0.15">
      <c r="B950" s="330" t="str">
        <f t="shared" si="511"/>
        <v/>
      </c>
      <c r="C950" s="330" t="str">
        <f t="shared" si="512"/>
        <v/>
      </c>
      <c r="D950" s="330" t="str">
        <f t="shared" si="513"/>
        <v/>
      </c>
      <c r="E950" s="330" t="str">
        <f t="shared" si="510"/>
        <v xml:space="preserve"> </v>
      </c>
      <c r="F950" s="330" t="str">
        <f t="shared" si="514"/>
        <v/>
      </c>
      <c r="G950" s="330" t="str">
        <f t="shared" si="515"/>
        <v/>
      </c>
      <c r="H950" s="315"/>
      <c r="I950" s="330" t="str">
        <f t="shared" si="516"/>
        <v/>
      </c>
      <c r="J950" s="330">
        <f t="shared" si="509"/>
        <v>80</v>
      </c>
      <c r="K950" s="337" t="str">
        <f t="shared" si="517"/>
        <v/>
      </c>
      <c r="L950" s="325" t="str">
        <f t="shared" si="518"/>
        <v/>
      </c>
      <c r="M950" s="325" t="str">
        <f t="shared" si="519"/>
        <v/>
      </c>
      <c r="N950" s="330" t="str">
        <f t="shared" si="520"/>
        <v/>
      </c>
      <c r="O950" s="330" t="str">
        <f t="shared" si="521"/>
        <v/>
      </c>
      <c r="P950" s="334"/>
      <c r="Q950" s="330"/>
      <c r="R950" s="279" t="str">
        <f>IF(H950&gt;0, rate1(1,$L$52,$L$51,$L$54,L950,$L$53,$L$50,P950),"")</f>
        <v/>
      </c>
      <c r="S950" s="325"/>
      <c r="T950" s="325"/>
      <c r="U950" s="330"/>
      <c r="V950" s="338"/>
      <c r="W950" s="330"/>
      <c r="X950" s="330"/>
      <c r="Y950" s="330"/>
      <c r="Z950" s="110" t="str">
        <f>IF(H950&gt;0, rate1(1,$L$52,$L$51,$L$54,U950,$L$53,$L$50,Y950),"")</f>
        <v/>
      </c>
      <c r="AA950" s="338" t="str">
        <f t="shared" si="522"/>
        <v/>
      </c>
      <c r="AB950" s="338" t="str">
        <f t="shared" si="523"/>
        <v/>
      </c>
      <c r="AC950" s="330" t="str">
        <f t="shared" si="524"/>
        <v/>
      </c>
      <c r="AD950" s="330" t="str">
        <f t="shared" si="525"/>
        <v/>
      </c>
      <c r="AE950" s="330" t="str">
        <f t="shared" si="526"/>
        <v/>
      </c>
      <c r="AF950" s="330" t="str">
        <f t="shared" si="527"/>
        <v/>
      </c>
      <c r="AG950" s="330" t="str">
        <f t="shared" si="528"/>
        <v/>
      </c>
      <c r="AH950" s="330" t="str">
        <f t="shared" si="529"/>
        <v/>
      </c>
      <c r="AI950" s="330" t="str">
        <f t="shared" si="530"/>
        <v/>
      </c>
      <c r="AJ950" s="330" t="str">
        <f t="shared" si="531"/>
        <v/>
      </c>
      <c r="AK950" s="339" t="str">
        <f t="shared" si="532"/>
        <v/>
      </c>
      <c r="AL950" s="44" t="str">
        <f t="shared" si="533"/>
        <v/>
      </c>
    </row>
    <row r="951" spans="2:38" ht="15" x14ac:dyDescent="0.15">
      <c r="B951" s="330" t="str">
        <f t="shared" si="511"/>
        <v/>
      </c>
      <c r="C951" s="330" t="str">
        <f t="shared" si="512"/>
        <v/>
      </c>
      <c r="D951" s="330" t="str">
        <f t="shared" si="513"/>
        <v/>
      </c>
      <c r="E951" s="330" t="str">
        <f t="shared" si="510"/>
        <v xml:space="preserve"> </v>
      </c>
      <c r="F951" s="330" t="str">
        <f t="shared" si="514"/>
        <v/>
      </c>
      <c r="G951" s="330" t="str">
        <f t="shared" si="515"/>
        <v/>
      </c>
      <c r="H951" s="315"/>
      <c r="I951" s="330" t="str">
        <f t="shared" si="516"/>
        <v/>
      </c>
      <c r="J951" s="330">
        <f t="shared" si="509"/>
        <v>80</v>
      </c>
      <c r="K951" s="337" t="str">
        <f t="shared" si="517"/>
        <v/>
      </c>
      <c r="L951" s="325" t="str">
        <f t="shared" si="518"/>
        <v/>
      </c>
      <c r="M951" s="325" t="str">
        <f t="shared" si="519"/>
        <v/>
      </c>
      <c r="N951" s="330" t="str">
        <f t="shared" si="520"/>
        <v/>
      </c>
      <c r="O951" s="330" t="str">
        <f t="shared" si="521"/>
        <v/>
      </c>
      <c r="P951" s="334"/>
      <c r="Q951" s="330"/>
      <c r="R951" s="279" t="str">
        <f>IF(H951&gt;0, rate1(1,$L$52,$L$51,$L$54,L951,$L$53,$L$50,P951),"")</f>
        <v/>
      </c>
      <c r="S951" s="325"/>
      <c r="T951" s="325"/>
      <c r="U951" s="330"/>
      <c r="V951" s="338"/>
      <c r="W951" s="330"/>
      <c r="X951" s="330"/>
      <c r="Y951" s="330"/>
      <c r="Z951" s="110" t="str">
        <f>IF(H951&gt;0, rate1(1,$L$52,$L$51,$L$54,U951,$L$53,$L$50,Y951),"")</f>
        <v/>
      </c>
      <c r="AA951" s="338" t="str">
        <f t="shared" si="522"/>
        <v/>
      </c>
      <c r="AB951" s="338" t="str">
        <f t="shared" si="523"/>
        <v/>
      </c>
      <c r="AC951" s="330" t="str">
        <f t="shared" si="524"/>
        <v/>
      </c>
      <c r="AD951" s="330" t="str">
        <f t="shared" si="525"/>
        <v/>
      </c>
      <c r="AE951" s="330" t="str">
        <f t="shared" si="526"/>
        <v/>
      </c>
      <c r="AF951" s="330" t="str">
        <f t="shared" si="527"/>
        <v/>
      </c>
      <c r="AG951" s="330" t="str">
        <f t="shared" si="528"/>
        <v/>
      </c>
      <c r="AH951" s="330" t="str">
        <f t="shared" si="529"/>
        <v/>
      </c>
      <c r="AI951" s="330" t="str">
        <f t="shared" si="530"/>
        <v/>
      </c>
      <c r="AJ951" s="330" t="str">
        <f t="shared" si="531"/>
        <v/>
      </c>
      <c r="AK951" s="339" t="str">
        <f t="shared" si="532"/>
        <v/>
      </c>
      <c r="AL951" s="44" t="str">
        <f t="shared" si="533"/>
        <v/>
      </c>
    </row>
    <row r="952" spans="2:38" ht="15" x14ac:dyDescent="0.15">
      <c r="B952" s="330" t="str">
        <f t="shared" si="511"/>
        <v/>
      </c>
      <c r="C952" s="330" t="str">
        <f t="shared" si="512"/>
        <v/>
      </c>
      <c r="D952" s="330" t="str">
        <f t="shared" si="513"/>
        <v/>
      </c>
      <c r="E952" s="330" t="str">
        <f t="shared" si="510"/>
        <v xml:space="preserve"> </v>
      </c>
      <c r="F952" s="330" t="str">
        <f t="shared" si="514"/>
        <v/>
      </c>
      <c r="G952" s="330" t="str">
        <f t="shared" si="515"/>
        <v/>
      </c>
      <c r="H952" s="315"/>
      <c r="I952" s="330" t="str">
        <f t="shared" si="516"/>
        <v/>
      </c>
      <c r="J952" s="330">
        <f t="shared" si="509"/>
        <v>80</v>
      </c>
      <c r="K952" s="337" t="str">
        <f t="shared" si="517"/>
        <v/>
      </c>
      <c r="L952" s="325" t="str">
        <f t="shared" si="518"/>
        <v/>
      </c>
      <c r="M952" s="325" t="str">
        <f t="shared" si="519"/>
        <v/>
      </c>
      <c r="N952" s="330" t="str">
        <f t="shared" si="520"/>
        <v/>
      </c>
      <c r="O952" s="330" t="str">
        <f t="shared" si="521"/>
        <v/>
      </c>
      <c r="P952" s="334"/>
      <c r="Q952" s="330"/>
      <c r="R952" s="279" t="str">
        <f>IF(H952&gt;0, rate1(1,$L$52,$L$51,$L$54,L952,$L$53,$L$50,P952),"")</f>
        <v/>
      </c>
      <c r="S952" s="325"/>
      <c r="T952" s="325"/>
      <c r="U952" s="330"/>
      <c r="V952" s="338"/>
      <c r="W952" s="330"/>
      <c r="X952" s="330"/>
      <c r="Y952" s="330"/>
      <c r="Z952" s="110" t="str">
        <f>IF(H952&gt;0, rate1(1,$L$52,$L$51,$L$54,U952,$L$53,$L$50,Y952),"")</f>
        <v/>
      </c>
      <c r="AA952" s="338" t="str">
        <f t="shared" si="522"/>
        <v/>
      </c>
      <c r="AB952" s="338" t="str">
        <f t="shared" si="523"/>
        <v/>
      </c>
      <c r="AC952" s="330" t="str">
        <f t="shared" si="524"/>
        <v/>
      </c>
      <c r="AD952" s="330" t="str">
        <f t="shared" si="525"/>
        <v/>
      </c>
      <c r="AE952" s="330" t="str">
        <f t="shared" si="526"/>
        <v/>
      </c>
      <c r="AF952" s="330" t="str">
        <f t="shared" si="527"/>
        <v/>
      </c>
      <c r="AG952" s="330" t="str">
        <f t="shared" si="528"/>
        <v/>
      </c>
      <c r="AH952" s="330" t="str">
        <f t="shared" si="529"/>
        <v/>
      </c>
      <c r="AI952" s="330" t="str">
        <f t="shared" si="530"/>
        <v/>
      </c>
      <c r="AJ952" s="330" t="str">
        <f t="shared" si="531"/>
        <v/>
      </c>
      <c r="AK952" s="339" t="str">
        <f t="shared" si="532"/>
        <v/>
      </c>
      <c r="AL952" s="44" t="str">
        <f t="shared" si="533"/>
        <v/>
      </c>
    </row>
    <row r="953" spans="2:38" ht="15" x14ac:dyDescent="0.15">
      <c r="B953" s="330" t="str">
        <f t="shared" si="511"/>
        <v/>
      </c>
      <c r="C953" s="330" t="str">
        <f t="shared" si="512"/>
        <v/>
      </c>
      <c r="D953" s="330" t="str">
        <f t="shared" si="513"/>
        <v/>
      </c>
      <c r="E953" s="330" t="str">
        <f t="shared" si="510"/>
        <v xml:space="preserve"> </v>
      </c>
      <c r="F953" s="330" t="str">
        <f t="shared" si="514"/>
        <v/>
      </c>
      <c r="G953" s="330" t="str">
        <f t="shared" si="515"/>
        <v/>
      </c>
      <c r="H953" s="315"/>
      <c r="I953" s="330" t="str">
        <f t="shared" si="516"/>
        <v/>
      </c>
      <c r="J953" s="330">
        <f t="shared" si="509"/>
        <v>80</v>
      </c>
      <c r="K953" s="337" t="str">
        <f t="shared" si="517"/>
        <v/>
      </c>
      <c r="L953" s="325" t="str">
        <f t="shared" si="518"/>
        <v/>
      </c>
      <c r="M953" s="325" t="str">
        <f t="shared" si="519"/>
        <v/>
      </c>
      <c r="N953" s="330" t="str">
        <f t="shared" si="520"/>
        <v/>
      </c>
      <c r="O953" s="330" t="str">
        <f t="shared" si="521"/>
        <v/>
      </c>
      <c r="P953" s="334"/>
      <c r="Q953" s="330"/>
      <c r="R953" s="279" t="str">
        <f>IF(H953&gt;0, rate1(1,$L$52,$L$51,$L$54,L953,$L$53,$L$50,P953),"")</f>
        <v/>
      </c>
      <c r="S953" s="325"/>
      <c r="T953" s="325"/>
      <c r="U953" s="330"/>
      <c r="V953" s="338"/>
      <c r="W953" s="330"/>
      <c r="X953" s="330"/>
      <c r="Y953" s="330"/>
      <c r="Z953" s="110" t="str">
        <f>IF(H953&gt;0, rate1(1,$L$52,$L$51,$L$54,U953,$L$53,$L$50,Y953),"")</f>
        <v/>
      </c>
      <c r="AA953" s="338" t="str">
        <f t="shared" si="522"/>
        <v/>
      </c>
      <c r="AB953" s="338" t="str">
        <f t="shared" si="523"/>
        <v/>
      </c>
      <c r="AC953" s="330" t="str">
        <f t="shared" si="524"/>
        <v/>
      </c>
      <c r="AD953" s="330" t="str">
        <f t="shared" si="525"/>
        <v/>
      </c>
      <c r="AE953" s="330" t="str">
        <f t="shared" si="526"/>
        <v/>
      </c>
      <c r="AF953" s="330" t="str">
        <f t="shared" si="527"/>
        <v/>
      </c>
      <c r="AG953" s="330" t="str">
        <f t="shared" si="528"/>
        <v/>
      </c>
      <c r="AH953" s="330" t="str">
        <f t="shared" si="529"/>
        <v/>
      </c>
      <c r="AI953" s="330" t="str">
        <f t="shared" si="530"/>
        <v/>
      </c>
      <c r="AJ953" s="330" t="str">
        <f t="shared" si="531"/>
        <v/>
      </c>
      <c r="AK953" s="339" t="str">
        <f t="shared" si="532"/>
        <v/>
      </c>
      <c r="AL953" s="44" t="str">
        <f t="shared" si="533"/>
        <v/>
      </c>
    </row>
    <row r="954" spans="2:38" ht="15" x14ac:dyDescent="0.15">
      <c r="B954" s="330" t="str">
        <f t="shared" si="511"/>
        <v/>
      </c>
      <c r="C954" s="330" t="str">
        <f t="shared" si="512"/>
        <v/>
      </c>
      <c r="D954" s="330" t="str">
        <f t="shared" si="513"/>
        <v/>
      </c>
      <c r="E954" s="330" t="str">
        <f t="shared" si="510"/>
        <v xml:space="preserve"> </v>
      </c>
      <c r="F954" s="330" t="str">
        <f t="shared" si="514"/>
        <v/>
      </c>
      <c r="G954" s="330" t="str">
        <f t="shared" si="515"/>
        <v/>
      </c>
      <c r="H954" s="315"/>
      <c r="I954" s="330" t="str">
        <f t="shared" si="516"/>
        <v/>
      </c>
      <c r="J954" s="330">
        <f t="shared" si="509"/>
        <v>80</v>
      </c>
      <c r="K954" s="337" t="str">
        <f t="shared" si="517"/>
        <v/>
      </c>
      <c r="L954" s="325" t="str">
        <f t="shared" si="518"/>
        <v/>
      </c>
      <c r="M954" s="325" t="str">
        <f t="shared" si="519"/>
        <v/>
      </c>
      <c r="N954" s="330" t="str">
        <f t="shared" si="520"/>
        <v/>
      </c>
      <c r="O954" s="330" t="str">
        <f t="shared" si="521"/>
        <v/>
      </c>
      <c r="P954" s="334"/>
      <c r="Q954" s="330"/>
      <c r="R954" s="279" t="str">
        <f>IF(H954&gt;0, rate1(1,$L$52,$L$51,$L$54,L954,$L$53,$L$50,P954),"")</f>
        <v/>
      </c>
      <c r="S954" s="325"/>
      <c r="T954" s="325"/>
      <c r="U954" s="330"/>
      <c r="V954" s="338"/>
      <c r="W954" s="330"/>
      <c r="X954" s="330"/>
      <c r="Y954" s="330"/>
      <c r="Z954" s="110" t="str">
        <f>IF(H954&gt;0, rate1(1,$L$52,$L$51,$L$54,U954,$L$53,$L$50,Y954),"")</f>
        <v/>
      </c>
      <c r="AA954" s="338" t="str">
        <f t="shared" si="522"/>
        <v/>
      </c>
      <c r="AB954" s="338" t="str">
        <f t="shared" si="523"/>
        <v/>
      </c>
      <c r="AC954" s="330" t="str">
        <f t="shared" si="524"/>
        <v/>
      </c>
      <c r="AD954" s="330" t="str">
        <f t="shared" si="525"/>
        <v/>
      </c>
      <c r="AE954" s="330" t="str">
        <f t="shared" si="526"/>
        <v/>
      </c>
      <c r="AF954" s="330" t="str">
        <f t="shared" si="527"/>
        <v/>
      </c>
      <c r="AG954" s="330" t="str">
        <f t="shared" si="528"/>
        <v/>
      </c>
      <c r="AH954" s="330" t="str">
        <f t="shared" si="529"/>
        <v/>
      </c>
      <c r="AI954" s="330" t="str">
        <f t="shared" si="530"/>
        <v/>
      </c>
      <c r="AJ954" s="330" t="str">
        <f t="shared" si="531"/>
        <v/>
      </c>
      <c r="AK954" s="339" t="str">
        <f t="shared" si="532"/>
        <v/>
      </c>
      <c r="AL954" s="44" t="str">
        <f t="shared" si="533"/>
        <v/>
      </c>
    </row>
    <row r="955" spans="2:38" ht="15" x14ac:dyDescent="0.15">
      <c r="B955" s="330" t="str">
        <f t="shared" si="511"/>
        <v/>
      </c>
      <c r="C955" s="330" t="str">
        <f t="shared" si="512"/>
        <v/>
      </c>
      <c r="D955" s="330" t="str">
        <f t="shared" si="513"/>
        <v/>
      </c>
      <c r="E955" s="330" t="str">
        <f t="shared" si="510"/>
        <v xml:space="preserve"> </v>
      </c>
      <c r="F955" s="330" t="str">
        <f t="shared" si="514"/>
        <v/>
      </c>
      <c r="G955" s="330" t="str">
        <f t="shared" si="515"/>
        <v/>
      </c>
      <c r="H955" s="315"/>
      <c r="I955" s="330" t="str">
        <f t="shared" si="516"/>
        <v/>
      </c>
      <c r="J955" s="330">
        <f t="shared" si="509"/>
        <v>80</v>
      </c>
      <c r="K955" s="337" t="str">
        <f t="shared" si="517"/>
        <v/>
      </c>
      <c r="L955" s="325" t="str">
        <f t="shared" si="518"/>
        <v/>
      </c>
      <c r="M955" s="325" t="str">
        <f t="shared" si="519"/>
        <v/>
      </c>
      <c r="N955" s="330" t="str">
        <f t="shared" si="520"/>
        <v/>
      </c>
      <c r="O955" s="330" t="str">
        <f t="shared" si="521"/>
        <v/>
      </c>
      <c r="P955" s="334"/>
      <c r="Q955" s="330"/>
      <c r="R955" s="279" t="str">
        <f>IF(H955&gt;0, rate1(1,$L$52,$L$51,$L$54,L955,$L$53,$L$50,P955),"")</f>
        <v/>
      </c>
      <c r="S955" s="325"/>
      <c r="T955" s="325"/>
      <c r="U955" s="330"/>
      <c r="V955" s="338"/>
      <c r="W955" s="330"/>
      <c r="X955" s="330"/>
      <c r="Y955" s="330"/>
      <c r="Z955" s="110" t="str">
        <f>IF(H955&gt;0, rate1(1,$L$52,$L$51,$L$54,U955,$L$53,$L$50,Y955),"")</f>
        <v/>
      </c>
      <c r="AA955" s="338" t="str">
        <f t="shared" si="522"/>
        <v/>
      </c>
      <c r="AB955" s="338" t="str">
        <f t="shared" si="523"/>
        <v/>
      </c>
      <c r="AC955" s="330" t="str">
        <f t="shared" si="524"/>
        <v/>
      </c>
      <c r="AD955" s="330" t="str">
        <f t="shared" si="525"/>
        <v/>
      </c>
      <c r="AE955" s="330" t="str">
        <f t="shared" si="526"/>
        <v/>
      </c>
      <c r="AF955" s="330" t="str">
        <f t="shared" si="527"/>
        <v/>
      </c>
      <c r="AG955" s="330" t="str">
        <f t="shared" si="528"/>
        <v/>
      </c>
      <c r="AH955" s="330" t="str">
        <f t="shared" si="529"/>
        <v/>
      </c>
      <c r="AI955" s="330" t="str">
        <f t="shared" si="530"/>
        <v/>
      </c>
      <c r="AJ955" s="330" t="str">
        <f t="shared" si="531"/>
        <v/>
      </c>
      <c r="AK955" s="339" t="str">
        <f t="shared" si="532"/>
        <v/>
      </c>
      <c r="AL955" s="44" t="str">
        <f t="shared" si="533"/>
        <v/>
      </c>
    </row>
    <row r="956" spans="2:38" ht="15" x14ac:dyDescent="0.15">
      <c r="B956" s="330" t="str">
        <f t="shared" si="511"/>
        <v/>
      </c>
      <c r="C956" s="330" t="str">
        <f t="shared" si="512"/>
        <v/>
      </c>
      <c r="D956" s="330" t="str">
        <f t="shared" si="513"/>
        <v/>
      </c>
      <c r="E956" s="330" t="str">
        <f t="shared" si="510"/>
        <v xml:space="preserve"> </v>
      </c>
      <c r="F956" s="330" t="str">
        <f t="shared" si="514"/>
        <v/>
      </c>
      <c r="G956" s="330" t="str">
        <f t="shared" si="515"/>
        <v/>
      </c>
      <c r="H956" s="315"/>
      <c r="I956" s="330" t="str">
        <f t="shared" si="516"/>
        <v/>
      </c>
      <c r="J956" s="330">
        <f t="shared" si="509"/>
        <v>80</v>
      </c>
      <c r="K956" s="337" t="str">
        <f t="shared" si="517"/>
        <v/>
      </c>
      <c r="L956" s="325" t="str">
        <f t="shared" si="518"/>
        <v/>
      </c>
      <c r="M956" s="325" t="str">
        <f t="shared" si="519"/>
        <v/>
      </c>
      <c r="N956" s="330" t="str">
        <f t="shared" si="520"/>
        <v/>
      </c>
      <c r="O956" s="330" t="str">
        <f t="shared" si="521"/>
        <v/>
      </c>
      <c r="P956" s="334"/>
      <c r="Q956" s="330"/>
      <c r="R956" s="279" t="str">
        <f>IF(H956&gt;0, rate1(1,$L$52,$L$51,$L$54,L956,$L$53,$L$50,P956),"")</f>
        <v/>
      </c>
      <c r="S956" s="325"/>
      <c r="T956" s="325"/>
      <c r="U956" s="330"/>
      <c r="V956" s="338"/>
      <c r="W956" s="330"/>
      <c r="X956" s="330"/>
      <c r="Y956" s="330"/>
      <c r="Z956" s="110" t="str">
        <f>IF(H956&gt;0, rate1(1,$L$52,$L$51,$L$54,U956,$L$53,$L$50,Y956),"")</f>
        <v/>
      </c>
      <c r="AA956" s="338" t="str">
        <f t="shared" si="522"/>
        <v/>
      </c>
      <c r="AB956" s="338" t="str">
        <f t="shared" si="523"/>
        <v/>
      </c>
      <c r="AC956" s="330" t="str">
        <f t="shared" si="524"/>
        <v/>
      </c>
      <c r="AD956" s="330" t="str">
        <f t="shared" si="525"/>
        <v/>
      </c>
      <c r="AE956" s="330" t="str">
        <f t="shared" si="526"/>
        <v/>
      </c>
      <c r="AF956" s="330" t="str">
        <f t="shared" si="527"/>
        <v/>
      </c>
      <c r="AG956" s="330" t="str">
        <f t="shared" si="528"/>
        <v/>
      </c>
      <c r="AH956" s="330" t="str">
        <f t="shared" si="529"/>
        <v/>
      </c>
      <c r="AI956" s="330" t="str">
        <f t="shared" si="530"/>
        <v/>
      </c>
      <c r="AJ956" s="330" t="str">
        <f t="shared" si="531"/>
        <v/>
      </c>
      <c r="AK956" s="339" t="str">
        <f t="shared" si="532"/>
        <v/>
      </c>
      <c r="AL956" s="44" t="str">
        <f t="shared" si="533"/>
        <v/>
      </c>
    </row>
    <row r="957" spans="2:38" ht="15" x14ac:dyDescent="0.15">
      <c r="B957" s="330" t="str">
        <f t="shared" si="511"/>
        <v/>
      </c>
      <c r="C957" s="330" t="str">
        <f t="shared" si="512"/>
        <v/>
      </c>
      <c r="D957" s="330" t="str">
        <f t="shared" si="513"/>
        <v/>
      </c>
      <c r="E957" s="330" t="str">
        <f t="shared" si="510"/>
        <v xml:space="preserve"> </v>
      </c>
      <c r="F957" s="330" t="str">
        <f t="shared" si="514"/>
        <v/>
      </c>
      <c r="G957" s="330" t="str">
        <f t="shared" si="515"/>
        <v/>
      </c>
      <c r="H957" s="315"/>
      <c r="I957" s="330" t="str">
        <f t="shared" si="516"/>
        <v/>
      </c>
      <c r="J957" s="330">
        <f t="shared" si="509"/>
        <v>80</v>
      </c>
      <c r="K957" s="337" t="str">
        <f t="shared" si="517"/>
        <v/>
      </c>
      <c r="L957" s="325" t="str">
        <f t="shared" si="518"/>
        <v/>
      </c>
      <c r="M957" s="325" t="str">
        <f t="shared" si="519"/>
        <v/>
      </c>
      <c r="N957" s="330" t="str">
        <f t="shared" si="520"/>
        <v/>
      </c>
      <c r="O957" s="330" t="str">
        <f t="shared" si="521"/>
        <v/>
      </c>
      <c r="P957" s="334"/>
      <c r="Q957" s="330"/>
      <c r="R957" s="279" t="str">
        <f>IF(H957&gt;0, rate1(1,$L$52,$L$51,$L$54,L957,$L$53,$L$50,P957),"")</f>
        <v/>
      </c>
      <c r="S957" s="325"/>
      <c r="T957" s="325"/>
      <c r="U957" s="330"/>
      <c r="V957" s="338"/>
      <c r="W957" s="330"/>
      <c r="X957" s="330"/>
      <c r="Y957" s="330"/>
      <c r="Z957" s="110" t="str">
        <f>IF(H957&gt;0, rate1(1,$L$52,$L$51,$L$54,U957,$L$53,$L$50,Y957),"")</f>
        <v/>
      </c>
      <c r="AA957" s="338" t="str">
        <f t="shared" si="522"/>
        <v/>
      </c>
      <c r="AB957" s="338" t="str">
        <f t="shared" si="523"/>
        <v/>
      </c>
      <c r="AC957" s="330" t="str">
        <f t="shared" si="524"/>
        <v/>
      </c>
      <c r="AD957" s="330" t="str">
        <f t="shared" si="525"/>
        <v/>
      </c>
      <c r="AE957" s="330" t="str">
        <f t="shared" si="526"/>
        <v/>
      </c>
      <c r="AF957" s="330" t="str">
        <f t="shared" si="527"/>
        <v/>
      </c>
      <c r="AG957" s="330" t="str">
        <f t="shared" si="528"/>
        <v/>
      </c>
      <c r="AH957" s="330" t="str">
        <f t="shared" si="529"/>
        <v/>
      </c>
      <c r="AI957" s="330" t="str">
        <f t="shared" si="530"/>
        <v/>
      </c>
      <c r="AJ957" s="330" t="str">
        <f t="shared" si="531"/>
        <v/>
      </c>
      <c r="AK957" s="339" t="str">
        <f t="shared" si="532"/>
        <v/>
      </c>
      <c r="AL957" s="44" t="str">
        <f t="shared" si="533"/>
        <v/>
      </c>
    </row>
    <row r="958" spans="2:38" ht="15" x14ac:dyDescent="0.15">
      <c r="B958" s="330" t="str">
        <f t="shared" si="511"/>
        <v/>
      </c>
      <c r="C958" s="330" t="str">
        <f t="shared" si="512"/>
        <v/>
      </c>
      <c r="D958" s="330" t="str">
        <f t="shared" si="513"/>
        <v/>
      </c>
      <c r="E958" s="330" t="str">
        <f t="shared" si="510"/>
        <v xml:space="preserve"> </v>
      </c>
      <c r="F958" s="330" t="str">
        <f t="shared" si="514"/>
        <v/>
      </c>
      <c r="G958" s="330" t="str">
        <f t="shared" si="515"/>
        <v/>
      </c>
      <c r="H958" s="315"/>
      <c r="I958" s="330" t="str">
        <f t="shared" si="516"/>
        <v/>
      </c>
      <c r="J958" s="330">
        <f t="shared" ref="J958:J1000" si="534">$B$7</f>
        <v>80</v>
      </c>
      <c r="K958" s="337" t="str">
        <f t="shared" si="517"/>
        <v/>
      </c>
      <c r="L958" s="325" t="str">
        <f t="shared" si="518"/>
        <v/>
      </c>
      <c r="M958" s="325" t="str">
        <f t="shared" si="519"/>
        <v/>
      </c>
      <c r="N958" s="330" t="str">
        <f t="shared" si="520"/>
        <v/>
      </c>
      <c r="O958" s="330" t="str">
        <f t="shared" si="521"/>
        <v/>
      </c>
      <c r="P958" s="334"/>
      <c r="Q958" s="330"/>
      <c r="R958" s="279" t="str">
        <f>IF(H958&gt;0, rate1(1,$L$52,$L$51,$L$54,L958,$L$53,$L$50,P958),"")</f>
        <v/>
      </c>
      <c r="S958" s="325"/>
      <c r="T958" s="325"/>
      <c r="U958" s="330"/>
      <c r="V958" s="338"/>
      <c r="W958" s="330"/>
      <c r="X958" s="330"/>
      <c r="Y958" s="330"/>
      <c r="Z958" s="110" t="str">
        <f>IF(H958&gt;0, rate1(1,$L$52,$L$51,$L$54,U958,$L$53,$L$50,Y958),"")</f>
        <v/>
      </c>
      <c r="AA958" s="338" t="str">
        <f t="shared" si="522"/>
        <v/>
      </c>
      <c r="AB958" s="338" t="str">
        <f t="shared" si="523"/>
        <v/>
      </c>
      <c r="AC958" s="330" t="str">
        <f t="shared" si="524"/>
        <v/>
      </c>
      <c r="AD958" s="330" t="str">
        <f t="shared" si="525"/>
        <v/>
      </c>
      <c r="AE958" s="330" t="str">
        <f t="shared" si="526"/>
        <v/>
      </c>
      <c r="AF958" s="330" t="str">
        <f t="shared" si="527"/>
        <v/>
      </c>
      <c r="AG958" s="330" t="str">
        <f t="shared" si="528"/>
        <v/>
      </c>
      <c r="AH958" s="330" t="str">
        <f t="shared" si="529"/>
        <v/>
      </c>
      <c r="AI958" s="330" t="str">
        <f t="shared" si="530"/>
        <v/>
      </c>
      <c r="AJ958" s="330" t="str">
        <f t="shared" si="531"/>
        <v/>
      </c>
      <c r="AK958" s="339" t="str">
        <f t="shared" si="532"/>
        <v/>
      </c>
      <c r="AL958" s="44" t="str">
        <f t="shared" si="533"/>
        <v/>
      </c>
    </row>
    <row r="959" spans="2:38" ht="15" x14ac:dyDescent="0.15">
      <c r="B959" s="330" t="str">
        <f t="shared" si="511"/>
        <v/>
      </c>
      <c r="C959" s="330" t="str">
        <f t="shared" si="512"/>
        <v/>
      </c>
      <c r="D959" s="330" t="str">
        <f t="shared" si="513"/>
        <v/>
      </c>
      <c r="E959" s="330" t="str">
        <f t="shared" ref="E959:E1000" si="535">IF(H959&gt;0,IF(AND(C959&lt;$B$6,C959&gt;$K$12),bb2wang($B$6,$K$12,C959,$H$8,$H$9,I959,$H$10,$H$11,$K$10,$K$11,$H$13),E958)," ")</f>
        <v xml:space="preserve"> </v>
      </c>
      <c r="F959" s="330" t="str">
        <f t="shared" si="514"/>
        <v/>
      </c>
      <c r="G959" s="330" t="str">
        <f t="shared" si="515"/>
        <v/>
      </c>
      <c r="H959" s="315"/>
      <c r="I959" s="330" t="str">
        <f t="shared" si="516"/>
        <v/>
      </c>
      <c r="J959" s="330">
        <f t="shared" si="534"/>
        <v>80</v>
      </c>
      <c r="K959" s="337" t="str">
        <f t="shared" si="517"/>
        <v/>
      </c>
      <c r="L959" s="325" t="str">
        <f t="shared" si="518"/>
        <v/>
      </c>
      <c r="M959" s="325" t="str">
        <f t="shared" si="519"/>
        <v/>
      </c>
      <c r="N959" s="330" t="str">
        <f t="shared" si="520"/>
        <v/>
      </c>
      <c r="O959" s="330" t="str">
        <f t="shared" si="521"/>
        <v/>
      </c>
      <c r="P959" s="334"/>
      <c r="Q959" s="330"/>
      <c r="R959" s="279" t="str">
        <f>IF(H959&gt;0, rate1(1,$L$52,$L$51,$L$54,L959,$L$53,$L$50,P959),"")</f>
        <v/>
      </c>
      <c r="S959" s="325"/>
      <c r="T959" s="325"/>
      <c r="U959" s="330"/>
      <c r="V959" s="338"/>
      <c r="W959" s="330"/>
      <c r="X959" s="330"/>
      <c r="Y959" s="330"/>
      <c r="Z959" s="110" t="str">
        <f>IF(H959&gt;0, rate1(1,$L$52,$L$51,$L$54,U959,$L$53,$L$50,Y959),"")</f>
        <v/>
      </c>
      <c r="AA959" s="338" t="str">
        <f t="shared" si="522"/>
        <v/>
      </c>
      <c r="AB959" s="338" t="str">
        <f t="shared" si="523"/>
        <v/>
      </c>
      <c r="AC959" s="330" t="str">
        <f t="shared" si="524"/>
        <v/>
      </c>
      <c r="AD959" s="330" t="str">
        <f t="shared" si="525"/>
        <v/>
      </c>
      <c r="AE959" s="330" t="str">
        <f t="shared" si="526"/>
        <v/>
      </c>
      <c r="AF959" s="330" t="str">
        <f t="shared" si="527"/>
        <v/>
      </c>
      <c r="AG959" s="330" t="str">
        <f t="shared" si="528"/>
        <v/>
      </c>
      <c r="AH959" s="330" t="str">
        <f t="shared" si="529"/>
        <v/>
      </c>
      <c r="AI959" s="330" t="str">
        <f t="shared" si="530"/>
        <v/>
      </c>
      <c r="AJ959" s="330" t="str">
        <f t="shared" si="531"/>
        <v/>
      </c>
      <c r="AK959" s="339" t="str">
        <f t="shared" si="532"/>
        <v/>
      </c>
      <c r="AL959" s="44" t="str">
        <f t="shared" si="533"/>
        <v/>
      </c>
    </row>
    <row r="960" spans="2:38" ht="15" x14ac:dyDescent="0.15">
      <c r="B960" s="330" t="str">
        <f t="shared" ref="B960:B1000" si="536">IF(H960&gt;0, AF959,"")</f>
        <v/>
      </c>
      <c r="C960" s="330" t="str">
        <f t="shared" ref="C960:C1000" si="537">IF(H960&gt;0, AG959,"")</f>
        <v/>
      </c>
      <c r="D960" s="330" t="str">
        <f t="shared" ref="D960:D1000" si="538">IF(H960&gt;0, AH959,"")</f>
        <v/>
      </c>
      <c r="E960" s="330" t="str">
        <f t="shared" si="535"/>
        <v xml:space="preserve"> </v>
      </c>
      <c r="F960" s="330" t="str">
        <f t="shared" ref="F960:F1000" si="539">IF(H960&gt;0, (E960+E959)/2,"")</f>
        <v/>
      </c>
      <c r="G960" s="330" t="str">
        <f t="shared" ref="G960:G1000" si="540">IF(H960&gt;0, F960*$S$53*$C$55*(B960-C960+N960)^1.5,"")</f>
        <v/>
      </c>
      <c r="H960" s="315"/>
      <c r="I960" s="330" t="str">
        <f t="shared" ref="I960:I1000" si="541">IF(H960&gt;0, (B960-C960)*B$19,"")</f>
        <v/>
      </c>
      <c r="J960" s="330">
        <f t="shared" si="534"/>
        <v>80</v>
      </c>
      <c r="K960" s="337" t="str">
        <f t="shared" ref="K960:K1000" si="542">IF(H960&gt;0, IF((1-S959-0.015)&gt;0,1,-1),"")</f>
        <v/>
      </c>
      <c r="L960" s="325" t="str">
        <f t="shared" ref="L960:L1000" si="543">IF(H960&gt;0, D960+K960*H960,"")</f>
        <v/>
      </c>
      <c r="M960" s="325" t="str">
        <f t="shared" ref="M960:M1000" si="544">IF(H960&gt;0, (D960+L960)/2,"")</f>
        <v/>
      </c>
      <c r="N960" s="330" t="str">
        <f t="shared" ref="N960:N1000" si="545">IF(H960&gt;0, 2*($P$53*M960/$S$52/$S$51)^2-(B960-C960)*2,"")</f>
        <v/>
      </c>
      <c r="O960" s="330" t="str">
        <f t="shared" ref="O960:O1000" si="546">IF(H960&gt;0, wh(B960,$F$51,$F$52,$F$53),"")</f>
        <v/>
      </c>
      <c r="P960" s="334"/>
      <c r="Q960" s="330"/>
      <c r="R960" s="279" t="str">
        <f>IF(H960&gt;0, rate1(1,$L$52,$L$51,$L$54,L960,$L$53,$L$50,P960),"")</f>
        <v/>
      </c>
      <c r="S960" s="325"/>
      <c r="T960" s="325"/>
      <c r="U960" s="330"/>
      <c r="V960" s="338"/>
      <c r="W960" s="330"/>
      <c r="X960" s="330"/>
      <c r="Y960" s="330"/>
      <c r="Z960" s="110" t="str">
        <f>IF(H960&gt;0, rate1(1,$L$52,$L$51,$L$54,U960,$L$53,$L$50,Y960),"")</f>
        <v/>
      </c>
      <c r="AA960" s="338" t="str">
        <f t="shared" ref="AA960:AA1000" si="547">IF(H960&gt;0, X960/O960/Z960,"")</f>
        <v/>
      </c>
      <c r="AB960" s="338" t="str">
        <f t="shared" ref="AB960:AB1000" si="548">IF(H960&gt;0, W960/(1-AA960),"")</f>
        <v/>
      </c>
      <c r="AC960" s="330" t="str">
        <f t="shared" ref="AC960:AC1000" si="549">IF(H960&gt;0, delta_z(N960,S960,H960,AE959,AB960),"")</f>
        <v/>
      </c>
      <c r="AD960" s="330" t="str">
        <f t="shared" ref="AD960:AD1000" si="550">IF(H960&gt;0, H960/AC960*K960,"")</f>
        <v/>
      </c>
      <c r="AE960" s="330" t="str">
        <f t="shared" ref="AE960:AE1000" si="551">IF(H960&gt;0, (AD960-AD959)/(AC960+AC959)*2,"")</f>
        <v/>
      </c>
      <c r="AF960" s="330" t="str">
        <f t="shared" ref="AF960:AF1000" si="552">IF(H960&gt;0, B960-(AC960-N960),"")</f>
        <v/>
      </c>
      <c r="AG960" s="330" t="str">
        <f t="shared" ref="AG960:AG1000" si="553">IF(H960&gt;0, C960-AC960,"")</f>
        <v/>
      </c>
      <c r="AH960" s="330" t="str">
        <f t="shared" ref="AH960:AH1000" si="554">IF(H960&gt;0, $S$54*$S$53*$C$55*SQRT(AF960-AG960),"")</f>
        <v/>
      </c>
      <c r="AI960" s="330" t="str">
        <f t="shared" ref="AI960:AI1000" si="555">IF(H960&gt;0, AC960/R960*1000000,"")</f>
        <v/>
      </c>
      <c r="AJ960" s="330" t="str">
        <f t="shared" ref="AJ960:AJ1000" si="556">IF(H960&gt;0, AJ959+AI960/3600,"")</f>
        <v/>
      </c>
      <c r="AK960" s="339" t="str">
        <f t="shared" ref="AK960:AK1000" si="557">IF(H960&gt;0, AK959+AI959*G959/1000000,"")</f>
        <v/>
      </c>
      <c r="AL960" s="44" t="str">
        <f t="shared" ref="AL960:AL1000" si="558">IF(H960&gt;0, AL959+AI959*J959/1000000,"")</f>
        <v/>
      </c>
    </row>
    <row r="961" spans="2:38" ht="15" x14ac:dyDescent="0.15">
      <c r="B961" s="330" t="str">
        <f t="shared" si="536"/>
        <v/>
      </c>
      <c r="C961" s="330" t="str">
        <f t="shared" si="537"/>
        <v/>
      </c>
      <c r="D961" s="330" t="str">
        <f t="shared" si="538"/>
        <v/>
      </c>
      <c r="E961" s="330" t="str">
        <f t="shared" si="535"/>
        <v xml:space="preserve"> </v>
      </c>
      <c r="F961" s="330" t="str">
        <f t="shared" si="539"/>
        <v/>
      </c>
      <c r="G961" s="330" t="str">
        <f t="shared" si="540"/>
        <v/>
      </c>
      <c r="H961" s="315"/>
      <c r="I961" s="330" t="str">
        <f t="shared" si="541"/>
        <v/>
      </c>
      <c r="J961" s="330">
        <f t="shared" si="534"/>
        <v>80</v>
      </c>
      <c r="K961" s="337" t="str">
        <f t="shared" si="542"/>
        <v/>
      </c>
      <c r="L961" s="325" t="str">
        <f t="shared" si="543"/>
        <v/>
      </c>
      <c r="M961" s="325" t="str">
        <f t="shared" si="544"/>
        <v/>
      </c>
      <c r="N961" s="330" t="str">
        <f t="shared" si="545"/>
        <v/>
      </c>
      <c r="O961" s="330" t="str">
        <f t="shared" si="546"/>
        <v/>
      </c>
      <c r="P961" s="334"/>
      <c r="Q961" s="330"/>
      <c r="R961" s="279" t="str">
        <f>IF(H961&gt;0, rate1(1,$L$52,$L$51,$L$54,L961,$L$53,$L$50,P961),"")</f>
        <v/>
      </c>
      <c r="S961" s="325"/>
      <c r="T961" s="325"/>
      <c r="U961" s="330"/>
      <c r="V961" s="338"/>
      <c r="W961" s="330"/>
      <c r="X961" s="330"/>
      <c r="Y961" s="330"/>
      <c r="Z961" s="110" t="str">
        <f>IF(H961&gt;0, rate1(1,$L$52,$L$51,$L$54,U961,$L$53,$L$50,Y961),"")</f>
        <v/>
      </c>
      <c r="AA961" s="338" t="str">
        <f t="shared" si="547"/>
        <v/>
      </c>
      <c r="AB961" s="338" t="str">
        <f t="shared" si="548"/>
        <v/>
      </c>
      <c r="AC961" s="330" t="str">
        <f t="shared" si="549"/>
        <v/>
      </c>
      <c r="AD961" s="330" t="str">
        <f t="shared" si="550"/>
        <v/>
      </c>
      <c r="AE961" s="330" t="str">
        <f t="shared" si="551"/>
        <v/>
      </c>
      <c r="AF961" s="330" t="str">
        <f t="shared" si="552"/>
        <v/>
      </c>
      <c r="AG961" s="330" t="str">
        <f t="shared" si="553"/>
        <v/>
      </c>
      <c r="AH961" s="330" t="str">
        <f t="shared" si="554"/>
        <v/>
      </c>
      <c r="AI961" s="330" t="str">
        <f t="shared" si="555"/>
        <v/>
      </c>
      <c r="AJ961" s="330" t="str">
        <f t="shared" si="556"/>
        <v/>
      </c>
      <c r="AK961" s="339" t="str">
        <f t="shared" si="557"/>
        <v/>
      </c>
      <c r="AL961" s="44" t="str">
        <f t="shared" si="558"/>
        <v/>
      </c>
    </row>
    <row r="962" spans="2:38" ht="15" x14ac:dyDescent="0.15">
      <c r="B962" s="330" t="str">
        <f t="shared" si="536"/>
        <v/>
      </c>
      <c r="C962" s="330" t="str">
        <f t="shared" si="537"/>
        <v/>
      </c>
      <c r="D962" s="330" t="str">
        <f t="shared" si="538"/>
        <v/>
      </c>
      <c r="E962" s="330" t="str">
        <f t="shared" si="535"/>
        <v xml:space="preserve"> </v>
      </c>
      <c r="F962" s="330" t="str">
        <f t="shared" si="539"/>
        <v/>
      </c>
      <c r="G962" s="330" t="str">
        <f t="shared" si="540"/>
        <v/>
      </c>
      <c r="H962" s="315"/>
      <c r="I962" s="330" t="str">
        <f t="shared" si="541"/>
        <v/>
      </c>
      <c r="J962" s="330">
        <f t="shared" si="534"/>
        <v>80</v>
      </c>
      <c r="K962" s="337" t="str">
        <f t="shared" si="542"/>
        <v/>
      </c>
      <c r="L962" s="325" t="str">
        <f t="shared" si="543"/>
        <v/>
      </c>
      <c r="M962" s="325" t="str">
        <f t="shared" si="544"/>
        <v/>
      </c>
      <c r="N962" s="330" t="str">
        <f t="shared" si="545"/>
        <v/>
      </c>
      <c r="O962" s="330" t="str">
        <f t="shared" si="546"/>
        <v/>
      </c>
      <c r="P962" s="334"/>
      <c r="Q962" s="330"/>
      <c r="R962" s="279" t="str">
        <f>IF(H962&gt;0, rate1(1,$L$52,$L$51,$L$54,L962,$L$53,$L$50,P962),"")</f>
        <v/>
      </c>
      <c r="S962" s="325"/>
      <c r="T962" s="325"/>
      <c r="U962" s="330"/>
      <c r="V962" s="338"/>
      <c r="W962" s="330"/>
      <c r="X962" s="330"/>
      <c r="Y962" s="330"/>
      <c r="Z962" s="110" t="str">
        <f>IF(H962&gt;0, rate1(1,$L$52,$L$51,$L$54,U962,$L$53,$L$50,Y962),"")</f>
        <v/>
      </c>
      <c r="AA962" s="338" t="str">
        <f t="shared" si="547"/>
        <v/>
      </c>
      <c r="AB962" s="338" t="str">
        <f t="shared" si="548"/>
        <v/>
      </c>
      <c r="AC962" s="330" t="str">
        <f t="shared" si="549"/>
        <v/>
      </c>
      <c r="AD962" s="330" t="str">
        <f t="shared" si="550"/>
        <v/>
      </c>
      <c r="AE962" s="330" t="str">
        <f t="shared" si="551"/>
        <v/>
      </c>
      <c r="AF962" s="330" t="str">
        <f t="shared" si="552"/>
        <v/>
      </c>
      <c r="AG962" s="330" t="str">
        <f t="shared" si="553"/>
        <v/>
      </c>
      <c r="AH962" s="330" t="str">
        <f t="shared" si="554"/>
        <v/>
      </c>
      <c r="AI962" s="330" t="str">
        <f t="shared" si="555"/>
        <v/>
      </c>
      <c r="AJ962" s="330" t="str">
        <f t="shared" si="556"/>
        <v/>
      </c>
      <c r="AK962" s="339" t="str">
        <f t="shared" si="557"/>
        <v/>
      </c>
      <c r="AL962" s="44" t="str">
        <f t="shared" si="558"/>
        <v/>
      </c>
    </row>
    <row r="963" spans="2:38" ht="15" x14ac:dyDescent="0.15">
      <c r="B963" s="330" t="str">
        <f t="shared" si="536"/>
        <v/>
      </c>
      <c r="C963" s="330" t="str">
        <f t="shared" si="537"/>
        <v/>
      </c>
      <c r="D963" s="330" t="str">
        <f t="shared" si="538"/>
        <v/>
      </c>
      <c r="E963" s="330" t="str">
        <f t="shared" si="535"/>
        <v xml:space="preserve"> </v>
      </c>
      <c r="F963" s="330" t="str">
        <f t="shared" si="539"/>
        <v/>
      </c>
      <c r="G963" s="330" t="str">
        <f t="shared" si="540"/>
        <v/>
      </c>
      <c r="H963" s="315"/>
      <c r="I963" s="330" t="str">
        <f t="shared" si="541"/>
        <v/>
      </c>
      <c r="J963" s="330">
        <f t="shared" si="534"/>
        <v>80</v>
      </c>
      <c r="K963" s="337" t="str">
        <f t="shared" si="542"/>
        <v/>
      </c>
      <c r="L963" s="325" t="str">
        <f t="shared" si="543"/>
        <v/>
      </c>
      <c r="M963" s="325" t="str">
        <f t="shared" si="544"/>
        <v/>
      </c>
      <c r="N963" s="330" t="str">
        <f t="shared" si="545"/>
        <v/>
      </c>
      <c r="O963" s="330" t="str">
        <f t="shared" si="546"/>
        <v/>
      </c>
      <c r="P963" s="334"/>
      <c r="Q963" s="330"/>
      <c r="R963" s="279" t="str">
        <f>IF(H963&gt;0, rate1(1,$L$52,$L$51,$L$54,L963,$L$53,$L$50,P963),"")</f>
        <v/>
      </c>
      <c r="S963" s="325"/>
      <c r="T963" s="325"/>
      <c r="U963" s="330"/>
      <c r="V963" s="338"/>
      <c r="W963" s="330"/>
      <c r="X963" s="330"/>
      <c r="Y963" s="330"/>
      <c r="Z963" s="110" t="str">
        <f>IF(H963&gt;0, rate1(1,$L$52,$L$51,$L$54,U963,$L$53,$L$50,Y963),"")</f>
        <v/>
      </c>
      <c r="AA963" s="338" t="str">
        <f t="shared" si="547"/>
        <v/>
      </c>
      <c r="AB963" s="338" t="str">
        <f t="shared" si="548"/>
        <v/>
      </c>
      <c r="AC963" s="330" t="str">
        <f t="shared" si="549"/>
        <v/>
      </c>
      <c r="AD963" s="330" t="str">
        <f t="shared" si="550"/>
        <v/>
      </c>
      <c r="AE963" s="330" t="str">
        <f t="shared" si="551"/>
        <v/>
      </c>
      <c r="AF963" s="330" t="str">
        <f t="shared" si="552"/>
        <v/>
      </c>
      <c r="AG963" s="330" t="str">
        <f t="shared" si="553"/>
        <v/>
      </c>
      <c r="AH963" s="330" t="str">
        <f t="shared" si="554"/>
        <v/>
      </c>
      <c r="AI963" s="330" t="str">
        <f t="shared" si="555"/>
        <v/>
      </c>
      <c r="AJ963" s="330" t="str">
        <f t="shared" si="556"/>
        <v/>
      </c>
      <c r="AK963" s="339" t="str">
        <f t="shared" si="557"/>
        <v/>
      </c>
      <c r="AL963" s="44" t="str">
        <f t="shared" si="558"/>
        <v/>
      </c>
    </row>
    <row r="964" spans="2:38" ht="15" x14ac:dyDescent="0.15">
      <c r="B964" s="330" t="str">
        <f t="shared" si="536"/>
        <v/>
      </c>
      <c r="C964" s="330" t="str">
        <f t="shared" si="537"/>
        <v/>
      </c>
      <c r="D964" s="330" t="str">
        <f t="shared" si="538"/>
        <v/>
      </c>
      <c r="E964" s="330" t="str">
        <f t="shared" si="535"/>
        <v xml:space="preserve"> </v>
      </c>
      <c r="F964" s="330" t="str">
        <f t="shared" si="539"/>
        <v/>
      </c>
      <c r="G964" s="330" t="str">
        <f t="shared" si="540"/>
        <v/>
      </c>
      <c r="H964" s="315"/>
      <c r="I964" s="330" t="str">
        <f t="shared" si="541"/>
        <v/>
      </c>
      <c r="J964" s="330">
        <f t="shared" si="534"/>
        <v>80</v>
      </c>
      <c r="K964" s="337" t="str">
        <f t="shared" si="542"/>
        <v/>
      </c>
      <c r="L964" s="325" t="str">
        <f t="shared" si="543"/>
        <v/>
      </c>
      <c r="M964" s="325" t="str">
        <f t="shared" si="544"/>
        <v/>
      </c>
      <c r="N964" s="330" t="str">
        <f t="shared" si="545"/>
        <v/>
      </c>
      <c r="O964" s="330" t="str">
        <f t="shared" si="546"/>
        <v/>
      </c>
      <c r="P964" s="334"/>
      <c r="Q964" s="330"/>
      <c r="R964" s="279" t="str">
        <f>IF(H964&gt;0, rate1(1,$L$52,$L$51,$L$54,L964,$L$53,$L$50,P964),"")</f>
        <v/>
      </c>
      <c r="S964" s="325"/>
      <c r="T964" s="325"/>
      <c r="U964" s="330"/>
      <c r="V964" s="338"/>
      <c r="W964" s="330"/>
      <c r="X964" s="330"/>
      <c r="Y964" s="330"/>
      <c r="Z964" s="110" t="str">
        <f>IF(H964&gt;0, rate1(1,$L$52,$L$51,$L$54,U964,$L$53,$L$50,Y964),"")</f>
        <v/>
      </c>
      <c r="AA964" s="338" t="str">
        <f t="shared" si="547"/>
        <v/>
      </c>
      <c r="AB964" s="338" t="str">
        <f t="shared" si="548"/>
        <v/>
      </c>
      <c r="AC964" s="330" t="str">
        <f t="shared" si="549"/>
        <v/>
      </c>
      <c r="AD964" s="330" t="str">
        <f t="shared" si="550"/>
        <v/>
      </c>
      <c r="AE964" s="330" t="str">
        <f t="shared" si="551"/>
        <v/>
      </c>
      <c r="AF964" s="330" t="str">
        <f t="shared" si="552"/>
        <v/>
      </c>
      <c r="AG964" s="330" t="str">
        <f t="shared" si="553"/>
        <v/>
      </c>
      <c r="AH964" s="330" t="str">
        <f t="shared" si="554"/>
        <v/>
      </c>
      <c r="AI964" s="330" t="str">
        <f t="shared" si="555"/>
        <v/>
      </c>
      <c r="AJ964" s="330" t="str">
        <f t="shared" si="556"/>
        <v/>
      </c>
      <c r="AK964" s="339" t="str">
        <f t="shared" si="557"/>
        <v/>
      </c>
      <c r="AL964" s="44" t="str">
        <f t="shared" si="558"/>
        <v/>
      </c>
    </row>
    <row r="965" spans="2:38" ht="15" x14ac:dyDescent="0.15">
      <c r="B965" s="330" t="str">
        <f t="shared" si="536"/>
        <v/>
      </c>
      <c r="C965" s="330" t="str">
        <f t="shared" si="537"/>
        <v/>
      </c>
      <c r="D965" s="330" t="str">
        <f t="shared" si="538"/>
        <v/>
      </c>
      <c r="E965" s="330" t="str">
        <f t="shared" si="535"/>
        <v xml:space="preserve"> </v>
      </c>
      <c r="F965" s="330" t="str">
        <f t="shared" si="539"/>
        <v/>
      </c>
      <c r="G965" s="330" t="str">
        <f t="shared" si="540"/>
        <v/>
      </c>
      <c r="H965" s="315"/>
      <c r="I965" s="330" t="str">
        <f t="shared" si="541"/>
        <v/>
      </c>
      <c r="J965" s="330">
        <f t="shared" si="534"/>
        <v>80</v>
      </c>
      <c r="K965" s="337" t="str">
        <f t="shared" si="542"/>
        <v/>
      </c>
      <c r="L965" s="325" t="str">
        <f t="shared" si="543"/>
        <v/>
      </c>
      <c r="M965" s="325" t="str">
        <f t="shared" si="544"/>
        <v/>
      </c>
      <c r="N965" s="330" t="str">
        <f t="shared" si="545"/>
        <v/>
      </c>
      <c r="O965" s="330" t="str">
        <f t="shared" si="546"/>
        <v/>
      </c>
      <c r="P965" s="334"/>
      <c r="Q965" s="330"/>
      <c r="R965" s="279" t="str">
        <f>IF(H965&gt;0, rate1(1,$L$52,$L$51,$L$54,L965,$L$53,$L$50,P965),"")</f>
        <v/>
      </c>
      <c r="S965" s="325"/>
      <c r="T965" s="325"/>
      <c r="U965" s="330"/>
      <c r="V965" s="338"/>
      <c r="W965" s="330"/>
      <c r="X965" s="330"/>
      <c r="Y965" s="330"/>
      <c r="Z965" s="110" t="str">
        <f>IF(H965&gt;0, rate1(1,$L$52,$L$51,$L$54,U965,$L$53,$L$50,Y965),"")</f>
        <v/>
      </c>
      <c r="AA965" s="338" t="str">
        <f t="shared" si="547"/>
        <v/>
      </c>
      <c r="AB965" s="338" t="str">
        <f t="shared" si="548"/>
        <v/>
      </c>
      <c r="AC965" s="330" t="str">
        <f t="shared" si="549"/>
        <v/>
      </c>
      <c r="AD965" s="330" t="str">
        <f t="shared" si="550"/>
        <v/>
      </c>
      <c r="AE965" s="330" t="str">
        <f t="shared" si="551"/>
        <v/>
      </c>
      <c r="AF965" s="330" t="str">
        <f t="shared" si="552"/>
        <v/>
      </c>
      <c r="AG965" s="330" t="str">
        <f t="shared" si="553"/>
        <v/>
      </c>
      <c r="AH965" s="330" t="str">
        <f t="shared" si="554"/>
        <v/>
      </c>
      <c r="AI965" s="330" t="str">
        <f t="shared" si="555"/>
        <v/>
      </c>
      <c r="AJ965" s="330" t="str">
        <f t="shared" si="556"/>
        <v/>
      </c>
      <c r="AK965" s="339" t="str">
        <f t="shared" si="557"/>
        <v/>
      </c>
      <c r="AL965" s="44" t="str">
        <f t="shared" si="558"/>
        <v/>
      </c>
    </row>
    <row r="966" spans="2:38" ht="15" x14ac:dyDescent="0.15">
      <c r="B966" s="330" t="str">
        <f t="shared" si="536"/>
        <v/>
      </c>
      <c r="C966" s="330" t="str">
        <f t="shared" si="537"/>
        <v/>
      </c>
      <c r="D966" s="330" t="str">
        <f t="shared" si="538"/>
        <v/>
      </c>
      <c r="E966" s="330" t="str">
        <f t="shared" si="535"/>
        <v xml:space="preserve"> </v>
      </c>
      <c r="F966" s="330" t="str">
        <f t="shared" si="539"/>
        <v/>
      </c>
      <c r="G966" s="330" t="str">
        <f t="shared" si="540"/>
        <v/>
      </c>
      <c r="H966" s="315"/>
      <c r="I966" s="330" t="str">
        <f t="shared" si="541"/>
        <v/>
      </c>
      <c r="J966" s="330">
        <f t="shared" si="534"/>
        <v>80</v>
      </c>
      <c r="K966" s="337" t="str">
        <f t="shared" si="542"/>
        <v/>
      </c>
      <c r="L966" s="325" t="str">
        <f t="shared" si="543"/>
        <v/>
      </c>
      <c r="M966" s="325" t="str">
        <f t="shared" si="544"/>
        <v/>
      </c>
      <c r="N966" s="330" t="str">
        <f t="shared" si="545"/>
        <v/>
      </c>
      <c r="O966" s="330" t="str">
        <f t="shared" si="546"/>
        <v/>
      </c>
      <c r="P966" s="334"/>
      <c r="Q966" s="330"/>
      <c r="R966" s="279" t="str">
        <f>IF(H966&gt;0, rate1(1,$L$52,$L$51,$L$54,L966,$L$53,$L$50,P966),"")</f>
        <v/>
      </c>
      <c r="S966" s="325"/>
      <c r="T966" s="325"/>
      <c r="U966" s="330"/>
      <c r="V966" s="338"/>
      <c r="W966" s="330"/>
      <c r="X966" s="330"/>
      <c r="Y966" s="330"/>
      <c r="Z966" s="110" t="str">
        <f>IF(H966&gt;0, rate1(1,$L$52,$L$51,$L$54,U966,$L$53,$L$50,Y966),"")</f>
        <v/>
      </c>
      <c r="AA966" s="338" t="str">
        <f t="shared" si="547"/>
        <v/>
      </c>
      <c r="AB966" s="338" t="str">
        <f t="shared" si="548"/>
        <v/>
      </c>
      <c r="AC966" s="330" t="str">
        <f t="shared" si="549"/>
        <v/>
      </c>
      <c r="AD966" s="330" t="str">
        <f t="shared" si="550"/>
        <v/>
      </c>
      <c r="AE966" s="330" t="str">
        <f t="shared" si="551"/>
        <v/>
      </c>
      <c r="AF966" s="330" t="str">
        <f t="shared" si="552"/>
        <v/>
      </c>
      <c r="AG966" s="330" t="str">
        <f t="shared" si="553"/>
        <v/>
      </c>
      <c r="AH966" s="330" t="str">
        <f t="shared" si="554"/>
        <v/>
      </c>
      <c r="AI966" s="330" t="str">
        <f t="shared" si="555"/>
        <v/>
      </c>
      <c r="AJ966" s="330" t="str">
        <f t="shared" si="556"/>
        <v/>
      </c>
      <c r="AK966" s="339" t="str">
        <f t="shared" si="557"/>
        <v/>
      </c>
      <c r="AL966" s="44" t="str">
        <f t="shared" si="558"/>
        <v/>
      </c>
    </row>
    <row r="967" spans="2:38" ht="15" x14ac:dyDescent="0.15">
      <c r="B967" s="330" t="str">
        <f t="shared" si="536"/>
        <v/>
      </c>
      <c r="C967" s="330" t="str">
        <f t="shared" si="537"/>
        <v/>
      </c>
      <c r="D967" s="330" t="str">
        <f t="shared" si="538"/>
        <v/>
      </c>
      <c r="E967" s="330" t="str">
        <f t="shared" si="535"/>
        <v xml:space="preserve"> </v>
      </c>
      <c r="F967" s="330" t="str">
        <f t="shared" si="539"/>
        <v/>
      </c>
      <c r="G967" s="330" t="str">
        <f t="shared" si="540"/>
        <v/>
      </c>
      <c r="H967" s="315"/>
      <c r="I967" s="330" t="str">
        <f t="shared" si="541"/>
        <v/>
      </c>
      <c r="J967" s="330">
        <f t="shared" si="534"/>
        <v>80</v>
      </c>
      <c r="K967" s="337" t="str">
        <f t="shared" si="542"/>
        <v/>
      </c>
      <c r="L967" s="325" t="str">
        <f t="shared" si="543"/>
        <v/>
      </c>
      <c r="M967" s="325" t="str">
        <f t="shared" si="544"/>
        <v/>
      </c>
      <c r="N967" s="330" t="str">
        <f t="shared" si="545"/>
        <v/>
      </c>
      <c r="O967" s="330" t="str">
        <f t="shared" si="546"/>
        <v/>
      </c>
      <c r="P967" s="334"/>
      <c r="Q967" s="330"/>
      <c r="R967" s="279" t="str">
        <f>IF(H967&gt;0, rate1(1,$L$52,$L$51,$L$54,L967,$L$53,$L$50,P967),"")</f>
        <v/>
      </c>
      <c r="S967" s="325"/>
      <c r="T967" s="325"/>
      <c r="U967" s="330"/>
      <c r="V967" s="338"/>
      <c r="W967" s="330"/>
      <c r="X967" s="330"/>
      <c r="Y967" s="330"/>
      <c r="Z967" s="110" t="str">
        <f>IF(H967&gt;0, rate1(1,$L$52,$L$51,$L$54,U967,$L$53,$L$50,Y967),"")</f>
        <v/>
      </c>
      <c r="AA967" s="338" t="str">
        <f t="shared" si="547"/>
        <v/>
      </c>
      <c r="AB967" s="338" t="str">
        <f t="shared" si="548"/>
        <v/>
      </c>
      <c r="AC967" s="330" t="str">
        <f t="shared" si="549"/>
        <v/>
      </c>
      <c r="AD967" s="330" t="str">
        <f t="shared" si="550"/>
        <v/>
      </c>
      <c r="AE967" s="330" t="str">
        <f t="shared" si="551"/>
        <v/>
      </c>
      <c r="AF967" s="330" t="str">
        <f t="shared" si="552"/>
        <v/>
      </c>
      <c r="AG967" s="330" t="str">
        <f t="shared" si="553"/>
        <v/>
      </c>
      <c r="AH967" s="330" t="str">
        <f t="shared" si="554"/>
        <v/>
      </c>
      <c r="AI967" s="330" t="str">
        <f t="shared" si="555"/>
        <v/>
      </c>
      <c r="AJ967" s="330" t="str">
        <f t="shared" si="556"/>
        <v/>
      </c>
      <c r="AK967" s="339" t="str">
        <f t="shared" si="557"/>
        <v/>
      </c>
      <c r="AL967" s="44" t="str">
        <f t="shared" si="558"/>
        <v/>
      </c>
    </row>
    <row r="968" spans="2:38" ht="15" x14ac:dyDescent="0.15">
      <c r="B968" s="330" t="str">
        <f t="shared" si="536"/>
        <v/>
      </c>
      <c r="C968" s="330" t="str">
        <f t="shared" si="537"/>
        <v/>
      </c>
      <c r="D968" s="330" t="str">
        <f t="shared" si="538"/>
        <v/>
      </c>
      <c r="E968" s="330" t="str">
        <f t="shared" si="535"/>
        <v xml:space="preserve"> </v>
      </c>
      <c r="F968" s="330" t="str">
        <f t="shared" si="539"/>
        <v/>
      </c>
      <c r="G968" s="330" t="str">
        <f t="shared" si="540"/>
        <v/>
      </c>
      <c r="H968" s="315"/>
      <c r="I968" s="330" t="str">
        <f t="shared" si="541"/>
        <v/>
      </c>
      <c r="J968" s="330">
        <f t="shared" si="534"/>
        <v>80</v>
      </c>
      <c r="K968" s="337" t="str">
        <f t="shared" si="542"/>
        <v/>
      </c>
      <c r="L968" s="325" t="str">
        <f t="shared" si="543"/>
        <v/>
      </c>
      <c r="M968" s="325" t="str">
        <f t="shared" si="544"/>
        <v/>
      </c>
      <c r="N968" s="330" t="str">
        <f t="shared" si="545"/>
        <v/>
      </c>
      <c r="O968" s="330" t="str">
        <f t="shared" si="546"/>
        <v/>
      </c>
      <c r="P968" s="334"/>
      <c r="Q968" s="330"/>
      <c r="R968" s="279" t="str">
        <f>IF(H968&gt;0, rate1(1,$L$52,$L$51,$L$54,L968,$L$53,$L$50,P968),"")</f>
        <v/>
      </c>
      <c r="S968" s="325"/>
      <c r="T968" s="325"/>
      <c r="U968" s="330"/>
      <c r="V968" s="338"/>
      <c r="W968" s="330"/>
      <c r="X968" s="330"/>
      <c r="Y968" s="330"/>
      <c r="Z968" s="110" t="str">
        <f>IF(H968&gt;0, rate1(1,$L$52,$L$51,$L$54,U968,$L$53,$L$50,Y968),"")</f>
        <v/>
      </c>
      <c r="AA968" s="338" t="str">
        <f t="shared" si="547"/>
        <v/>
      </c>
      <c r="AB968" s="338" t="str">
        <f t="shared" si="548"/>
        <v/>
      </c>
      <c r="AC968" s="330" t="str">
        <f t="shared" si="549"/>
        <v/>
      </c>
      <c r="AD968" s="330" t="str">
        <f t="shared" si="550"/>
        <v/>
      </c>
      <c r="AE968" s="330" t="str">
        <f t="shared" si="551"/>
        <v/>
      </c>
      <c r="AF968" s="330" t="str">
        <f t="shared" si="552"/>
        <v/>
      </c>
      <c r="AG968" s="330" t="str">
        <f t="shared" si="553"/>
        <v/>
      </c>
      <c r="AH968" s="330" t="str">
        <f t="shared" si="554"/>
        <v/>
      </c>
      <c r="AI968" s="330" t="str">
        <f t="shared" si="555"/>
        <v/>
      </c>
      <c r="AJ968" s="330" t="str">
        <f t="shared" si="556"/>
        <v/>
      </c>
      <c r="AK968" s="339" t="str">
        <f t="shared" si="557"/>
        <v/>
      </c>
      <c r="AL968" s="44" t="str">
        <f t="shared" si="558"/>
        <v/>
      </c>
    </row>
    <row r="969" spans="2:38" ht="15" x14ac:dyDescent="0.15">
      <c r="B969" s="330" t="str">
        <f t="shared" si="536"/>
        <v/>
      </c>
      <c r="C969" s="330" t="str">
        <f t="shared" si="537"/>
        <v/>
      </c>
      <c r="D969" s="330" t="str">
        <f t="shared" si="538"/>
        <v/>
      </c>
      <c r="E969" s="330" t="str">
        <f t="shared" si="535"/>
        <v xml:space="preserve"> </v>
      </c>
      <c r="F969" s="330" t="str">
        <f t="shared" si="539"/>
        <v/>
      </c>
      <c r="G969" s="330" t="str">
        <f t="shared" si="540"/>
        <v/>
      </c>
      <c r="H969" s="315"/>
      <c r="I969" s="330" t="str">
        <f t="shared" si="541"/>
        <v/>
      </c>
      <c r="J969" s="330">
        <f t="shared" si="534"/>
        <v>80</v>
      </c>
      <c r="K969" s="337" t="str">
        <f t="shared" si="542"/>
        <v/>
      </c>
      <c r="L969" s="325" t="str">
        <f t="shared" si="543"/>
        <v/>
      </c>
      <c r="M969" s="325" t="str">
        <f t="shared" si="544"/>
        <v/>
      </c>
      <c r="N969" s="330" t="str">
        <f t="shared" si="545"/>
        <v/>
      </c>
      <c r="O969" s="330" t="str">
        <f t="shared" si="546"/>
        <v/>
      </c>
      <c r="P969" s="334"/>
      <c r="Q969" s="330"/>
      <c r="R969" s="279" t="str">
        <f>IF(H969&gt;0, rate1(1,$L$52,$L$51,$L$54,L969,$L$53,$L$50,P969),"")</f>
        <v/>
      </c>
      <c r="S969" s="325"/>
      <c r="T969" s="325"/>
      <c r="U969" s="330"/>
      <c r="V969" s="338"/>
      <c r="W969" s="330"/>
      <c r="X969" s="330"/>
      <c r="Y969" s="330"/>
      <c r="Z969" s="110" t="str">
        <f>IF(H969&gt;0, rate1(1,$L$52,$L$51,$L$54,U969,$L$53,$L$50,Y969),"")</f>
        <v/>
      </c>
      <c r="AA969" s="338" t="str">
        <f t="shared" si="547"/>
        <v/>
      </c>
      <c r="AB969" s="338" t="str">
        <f t="shared" si="548"/>
        <v/>
      </c>
      <c r="AC969" s="330" t="str">
        <f t="shared" si="549"/>
        <v/>
      </c>
      <c r="AD969" s="330" t="str">
        <f t="shared" si="550"/>
        <v/>
      </c>
      <c r="AE969" s="330" t="str">
        <f t="shared" si="551"/>
        <v/>
      </c>
      <c r="AF969" s="330" t="str">
        <f t="shared" si="552"/>
        <v/>
      </c>
      <c r="AG969" s="330" t="str">
        <f t="shared" si="553"/>
        <v/>
      </c>
      <c r="AH969" s="330" t="str">
        <f t="shared" si="554"/>
        <v/>
      </c>
      <c r="AI969" s="330" t="str">
        <f t="shared" si="555"/>
        <v/>
      </c>
      <c r="AJ969" s="330" t="str">
        <f t="shared" si="556"/>
        <v/>
      </c>
      <c r="AK969" s="339" t="str">
        <f t="shared" si="557"/>
        <v/>
      </c>
      <c r="AL969" s="44" t="str">
        <f t="shared" si="558"/>
        <v/>
      </c>
    </row>
    <row r="970" spans="2:38" ht="15" x14ac:dyDescent="0.15">
      <c r="B970" s="330" t="str">
        <f t="shared" si="536"/>
        <v/>
      </c>
      <c r="C970" s="330" t="str">
        <f t="shared" si="537"/>
        <v/>
      </c>
      <c r="D970" s="330" t="str">
        <f t="shared" si="538"/>
        <v/>
      </c>
      <c r="E970" s="330" t="str">
        <f t="shared" si="535"/>
        <v xml:space="preserve"> </v>
      </c>
      <c r="F970" s="330" t="str">
        <f t="shared" si="539"/>
        <v/>
      </c>
      <c r="G970" s="330" t="str">
        <f t="shared" si="540"/>
        <v/>
      </c>
      <c r="H970" s="315"/>
      <c r="I970" s="330" t="str">
        <f t="shared" si="541"/>
        <v/>
      </c>
      <c r="J970" s="330">
        <f t="shared" si="534"/>
        <v>80</v>
      </c>
      <c r="K970" s="337" t="str">
        <f t="shared" si="542"/>
        <v/>
      </c>
      <c r="L970" s="325" t="str">
        <f t="shared" si="543"/>
        <v/>
      </c>
      <c r="M970" s="325" t="str">
        <f t="shared" si="544"/>
        <v/>
      </c>
      <c r="N970" s="330" t="str">
        <f t="shared" si="545"/>
        <v/>
      </c>
      <c r="O970" s="330" t="str">
        <f t="shared" si="546"/>
        <v/>
      </c>
      <c r="P970" s="334"/>
      <c r="Q970" s="330"/>
      <c r="R970" s="279" t="str">
        <f>IF(H970&gt;0, rate1(1,$L$52,$L$51,$L$54,L970,$L$53,$L$50,P970),"")</f>
        <v/>
      </c>
      <c r="S970" s="325"/>
      <c r="T970" s="325"/>
      <c r="U970" s="330"/>
      <c r="V970" s="338"/>
      <c r="W970" s="330"/>
      <c r="X970" s="330"/>
      <c r="Y970" s="330"/>
      <c r="Z970" s="110" t="str">
        <f>IF(H970&gt;0, rate1(1,$L$52,$L$51,$L$54,U970,$L$53,$L$50,Y970),"")</f>
        <v/>
      </c>
      <c r="AA970" s="338" t="str">
        <f t="shared" si="547"/>
        <v/>
      </c>
      <c r="AB970" s="338" t="str">
        <f t="shared" si="548"/>
        <v/>
      </c>
      <c r="AC970" s="330" t="str">
        <f t="shared" si="549"/>
        <v/>
      </c>
      <c r="AD970" s="330" t="str">
        <f t="shared" si="550"/>
        <v/>
      </c>
      <c r="AE970" s="330" t="str">
        <f t="shared" si="551"/>
        <v/>
      </c>
      <c r="AF970" s="330" t="str">
        <f t="shared" si="552"/>
        <v/>
      </c>
      <c r="AG970" s="330" t="str">
        <f t="shared" si="553"/>
        <v/>
      </c>
      <c r="AH970" s="330" t="str">
        <f t="shared" si="554"/>
        <v/>
      </c>
      <c r="AI970" s="330" t="str">
        <f t="shared" si="555"/>
        <v/>
      </c>
      <c r="AJ970" s="330" t="str">
        <f t="shared" si="556"/>
        <v/>
      </c>
      <c r="AK970" s="339" t="str">
        <f t="shared" si="557"/>
        <v/>
      </c>
      <c r="AL970" s="44" t="str">
        <f t="shared" si="558"/>
        <v/>
      </c>
    </row>
    <row r="971" spans="2:38" ht="15" x14ac:dyDescent="0.15">
      <c r="B971" s="330" t="str">
        <f t="shared" si="536"/>
        <v/>
      </c>
      <c r="C971" s="330" t="str">
        <f t="shared" si="537"/>
        <v/>
      </c>
      <c r="D971" s="330" t="str">
        <f t="shared" si="538"/>
        <v/>
      </c>
      <c r="E971" s="330" t="str">
        <f t="shared" si="535"/>
        <v xml:space="preserve"> </v>
      </c>
      <c r="F971" s="330" t="str">
        <f t="shared" si="539"/>
        <v/>
      </c>
      <c r="G971" s="330" t="str">
        <f t="shared" si="540"/>
        <v/>
      </c>
      <c r="H971" s="315"/>
      <c r="I971" s="330" t="str">
        <f t="shared" si="541"/>
        <v/>
      </c>
      <c r="J971" s="330">
        <f t="shared" si="534"/>
        <v>80</v>
      </c>
      <c r="K971" s="337" t="str">
        <f t="shared" si="542"/>
        <v/>
      </c>
      <c r="L971" s="325" t="str">
        <f t="shared" si="543"/>
        <v/>
      </c>
      <c r="M971" s="325" t="str">
        <f t="shared" si="544"/>
        <v/>
      </c>
      <c r="N971" s="330" t="str">
        <f t="shared" si="545"/>
        <v/>
      </c>
      <c r="O971" s="330" t="str">
        <f t="shared" si="546"/>
        <v/>
      </c>
      <c r="P971" s="334"/>
      <c r="Q971" s="330"/>
      <c r="R971" s="279" t="str">
        <f>IF(H971&gt;0, rate1(1,$L$52,$L$51,$L$54,L971,$L$53,$L$50,P971),"")</f>
        <v/>
      </c>
      <c r="S971" s="325"/>
      <c r="T971" s="325"/>
      <c r="U971" s="330"/>
      <c r="V971" s="338"/>
      <c r="W971" s="330"/>
      <c r="X971" s="330"/>
      <c r="Y971" s="330"/>
      <c r="Z971" s="110" t="str">
        <f>IF(H971&gt;0, rate1(1,$L$52,$L$51,$L$54,U971,$L$53,$L$50,Y971),"")</f>
        <v/>
      </c>
      <c r="AA971" s="338" t="str">
        <f t="shared" si="547"/>
        <v/>
      </c>
      <c r="AB971" s="338" t="str">
        <f t="shared" si="548"/>
        <v/>
      </c>
      <c r="AC971" s="330" t="str">
        <f t="shared" si="549"/>
        <v/>
      </c>
      <c r="AD971" s="330" t="str">
        <f t="shared" si="550"/>
        <v/>
      </c>
      <c r="AE971" s="330" t="str">
        <f t="shared" si="551"/>
        <v/>
      </c>
      <c r="AF971" s="330" t="str">
        <f t="shared" si="552"/>
        <v/>
      </c>
      <c r="AG971" s="330" t="str">
        <f t="shared" si="553"/>
        <v/>
      </c>
      <c r="AH971" s="330" t="str">
        <f t="shared" si="554"/>
        <v/>
      </c>
      <c r="AI971" s="330" t="str">
        <f t="shared" si="555"/>
        <v/>
      </c>
      <c r="AJ971" s="330" t="str">
        <f t="shared" si="556"/>
        <v/>
      </c>
      <c r="AK971" s="339" t="str">
        <f t="shared" si="557"/>
        <v/>
      </c>
      <c r="AL971" s="44" t="str">
        <f t="shared" si="558"/>
        <v/>
      </c>
    </row>
    <row r="972" spans="2:38" ht="15" x14ac:dyDescent="0.15">
      <c r="B972" s="330" t="str">
        <f t="shared" si="536"/>
        <v/>
      </c>
      <c r="C972" s="330" t="str">
        <f t="shared" si="537"/>
        <v/>
      </c>
      <c r="D972" s="330" t="str">
        <f t="shared" si="538"/>
        <v/>
      </c>
      <c r="E972" s="330" t="str">
        <f t="shared" si="535"/>
        <v xml:space="preserve"> </v>
      </c>
      <c r="F972" s="330" t="str">
        <f t="shared" si="539"/>
        <v/>
      </c>
      <c r="G972" s="330" t="str">
        <f t="shared" si="540"/>
        <v/>
      </c>
      <c r="H972" s="315"/>
      <c r="I972" s="330" t="str">
        <f t="shared" si="541"/>
        <v/>
      </c>
      <c r="J972" s="330">
        <f t="shared" si="534"/>
        <v>80</v>
      </c>
      <c r="K972" s="337" t="str">
        <f t="shared" si="542"/>
        <v/>
      </c>
      <c r="L972" s="325" t="str">
        <f t="shared" si="543"/>
        <v/>
      </c>
      <c r="M972" s="325" t="str">
        <f t="shared" si="544"/>
        <v/>
      </c>
      <c r="N972" s="330" t="str">
        <f t="shared" si="545"/>
        <v/>
      </c>
      <c r="O972" s="330" t="str">
        <f t="shared" si="546"/>
        <v/>
      </c>
      <c r="P972" s="334"/>
      <c r="Q972" s="330"/>
      <c r="R972" s="279" t="str">
        <f>IF(H972&gt;0, rate1(1,$L$52,$L$51,$L$54,L972,$L$53,$L$50,P972),"")</f>
        <v/>
      </c>
      <c r="S972" s="325"/>
      <c r="T972" s="325"/>
      <c r="U972" s="330"/>
      <c r="V972" s="338"/>
      <c r="W972" s="330"/>
      <c r="X972" s="330"/>
      <c r="Y972" s="330"/>
      <c r="Z972" s="110" t="str">
        <f>IF(H972&gt;0, rate1(1,$L$52,$L$51,$L$54,U972,$L$53,$L$50,Y972),"")</f>
        <v/>
      </c>
      <c r="AA972" s="338" t="str">
        <f t="shared" si="547"/>
        <v/>
      </c>
      <c r="AB972" s="338" t="str">
        <f t="shared" si="548"/>
        <v/>
      </c>
      <c r="AC972" s="330" t="str">
        <f t="shared" si="549"/>
        <v/>
      </c>
      <c r="AD972" s="330" t="str">
        <f t="shared" si="550"/>
        <v/>
      </c>
      <c r="AE972" s="330" t="str">
        <f t="shared" si="551"/>
        <v/>
      </c>
      <c r="AF972" s="330" t="str">
        <f t="shared" si="552"/>
        <v/>
      </c>
      <c r="AG972" s="330" t="str">
        <f t="shared" si="553"/>
        <v/>
      </c>
      <c r="AH972" s="330" t="str">
        <f t="shared" si="554"/>
        <v/>
      </c>
      <c r="AI972" s="330" t="str">
        <f t="shared" si="555"/>
        <v/>
      </c>
      <c r="AJ972" s="330" t="str">
        <f t="shared" si="556"/>
        <v/>
      </c>
      <c r="AK972" s="339" t="str">
        <f t="shared" si="557"/>
        <v/>
      </c>
      <c r="AL972" s="44" t="str">
        <f t="shared" si="558"/>
        <v/>
      </c>
    </row>
    <row r="973" spans="2:38" ht="15" x14ac:dyDescent="0.15">
      <c r="B973" s="330" t="str">
        <f t="shared" si="536"/>
        <v/>
      </c>
      <c r="C973" s="330" t="str">
        <f t="shared" si="537"/>
        <v/>
      </c>
      <c r="D973" s="330" t="str">
        <f t="shared" si="538"/>
        <v/>
      </c>
      <c r="E973" s="330" t="str">
        <f t="shared" si="535"/>
        <v xml:space="preserve"> </v>
      </c>
      <c r="F973" s="330" t="str">
        <f t="shared" si="539"/>
        <v/>
      </c>
      <c r="G973" s="330" t="str">
        <f t="shared" si="540"/>
        <v/>
      </c>
      <c r="H973" s="315"/>
      <c r="I973" s="330" t="str">
        <f t="shared" si="541"/>
        <v/>
      </c>
      <c r="J973" s="330">
        <f t="shared" si="534"/>
        <v>80</v>
      </c>
      <c r="K973" s="337" t="str">
        <f t="shared" si="542"/>
        <v/>
      </c>
      <c r="L973" s="325" t="str">
        <f t="shared" si="543"/>
        <v/>
      </c>
      <c r="M973" s="325" t="str">
        <f t="shared" si="544"/>
        <v/>
      </c>
      <c r="N973" s="330" t="str">
        <f t="shared" si="545"/>
        <v/>
      </c>
      <c r="O973" s="330" t="str">
        <f t="shared" si="546"/>
        <v/>
      </c>
      <c r="P973" s="334"/>
      <c r="Q973" s="330"/>
      <c r="R973" s="279" t="str">
        <f>IF(H973&gt;0, rate1(1,$L$52,$L$51,$L$54,L973,$L$53,$L$50,P973),"")</f>
        <v/>
      </c>
      <c r="S973" s="325"/>
      <c r="T973" s="325"/>
      <c r="U973" s="330"/>
      <c r="V973" s="338"/>
      <c r="W973" s="330"/>
      <c r="X973" s="330"/>
      <c r="Y973" s="330"/>
      <c r="Z973" s="110" t="str">
        <f>IF(H973&gt;0, rate1(1,$L$52,$L$51,$L$54,U973,$L$53,$L$50,Y973),"")</f>
        <v/>
      </c>
      <c r="AA973" s="338" t="str">
        <f t="shared" si="547"/>
        <v/>
      </c>
      <c r="AB973" s="338" t="str">
        <f t="shared" si="548"/>
        <v/>
      </c>
      <c r="AC973" s="330" t="str">
        <f t="shared" si="549"/>
        <v/>
      </c>
      <c r="AD973" s="330" t="str">
        <f t="shared" si="550"/>
        <v/>
      </c>
      <c r="AE973" s="330" t="str">
        <f t="shared" si="551"/>
        <v/>
      </c>
      <c r="AF973" s="330" t="str">
        <f t="shared" si="552"/>
        <v/>
      </c>
      <c r="AG973" s="330" t="str">
        <f t="shared" si="553"/>
        <v/>
      </c>
      <c r="AH973" s="330" t="str">
        <f t="shared" si="554"/>
        <v/>
      </c>
      <c r="AI973" s="330" t="str">
        <f t="shared" si="555"/>
        <v/>
      </c>
      <c r="AJ973" s="330" t="str">
        <f t="shared" si="556"/>
        <v/>
      </c>
      <c r="AK973" s="339" t="str">
        <f t="shared" si="557"/>
        <v/>
      </c>
      <c r="AL973" s="44" t="str">
        <f t="shared" si="558"/>
        <v/>
      </c>
    </row>
    <row r="974" spans="2:38" ht="15" x14ac:dyDescent="0.15">
      <c r="B974" s="330" t="str">
        <f t="shared" si="536"/>
        <v/>
      </c>
      <c r="C974" s="330" t="str">
        <f t="shared" si="537"/>
        <v/>
      </c>
      <c r="D974" s="330" t="str">
        <f t="shared" si="538"/>
        <v/>
      </c>
      <c r="E974" s="330" t="str">
        <f t="shared" si="535"/>
        <v xml:space="preserve"> </v>
      </c>
      <c r="F974" s="330" t="str">
        <f t="shared" si="539"/>
        <v/>
      </c>
      <c r="G974" s="330" t="str">
        <f t="shared" si="540"/>
        <v/>
      </c>
      <c r="H974" s="315"/>
      <c r="I974" s="330" t="str">
        <f t="shared" si="541"/>
        <v/>
      </c>
      <c r="J974" s="330">
        <f t="shared" si="534"/>
        <v>80</v>
      </c>
      <c r="K974" s="337" t="str">
        <f t="shared" si="542"/>
        <v/>
      </c>
      <c r="L974" s="325" t="str">
        <f t="shared" si="543"/>
        <v/>
      </c>
      <c r="M974" s="325" t="str">
        <f t="shared" si="544"/>
        <v/>
      </c>
      <c r="N974" s="330" t="str">
        <f t="shared" si="545"/>
        <v/>
      </c>
      <c r="O974" s="330" t="str">
        <f t="shared" si="546"/>
        <v/>
      </c>
      <c r="P974" s="334"/>
      <c r="Q974" s="330"/>
      <c r="R974" s="279" t="str">
        <f>IF(H974&gt;0, rate1(1,$L$52,$L$51,$L$54,L974,$L$53,$L$50,P974),"")</f>
        <v/>
      </c>
      <c r="S974" s="325"/>
      <c r="T974" s="325"/>
      <c r="U974" s="330"/>
      <c r="V974" s="338"/>
      <c r="W974" s="330"/>
      <c r="X974" s="330"/>
      <c r="Y974" s="330"/>
      <c r="Z974" s="110" t="str">
        <f>IF(H974&gt;0, rate1(1,$L$52,$L$51,$L$54,U974,$L$53,$L$50,Y974),"")</f>
        <v/>
      </c>
      <c r="AA974" s="338" t="str">
        <f t="shared" si="547"/>
        <v/>
      </c>
      <c r="AB974" s="338" t="str">
        <f t="shared" si="548"/>
        <v/>
      </c>
      <c r="AC974" s="330" t="str">
        <f t="shared" si="549"/>
        <v/>
      </c>
      <c r="AD974" s="330" t="str">
        <f t="shared" si="550"/>
        <v/>
      </c>
      <c r="AE974" s="330" t="str">
        <f t="shared" si="551"/>
        <v/>
      </c>
      <c r="AF974" s="330" t="str">
        <f t="shared" si="552"/>
        <v/>
      </c>
      <c r="AG974" s="330" t="str">
        <f t="shared" si="553"/>
        <v/>
      </c>
      <c r="AH974" s="330" t="str">
        <f t="shared" si="554"/>
        <v/>
      </c>
      <c r="AI974" s="330" t="str">
        <f t="shared" si="555"/>
        <v/>
      </c>
      <c r="AJ974" s="330" t="str">
        <f t="shared" si="556"/>
        <v/>
      </c>
      <c r="AK974" s="339" t="str">
        <f t="shared" si="557"/>
        <v/>
      </c>
      <c r="AL974" s="44" t="str">
        <f t="shared" si="558"/>
        <v/>
      </c>
    </row>
    <row r="975" spans="2:38" ht="15" x14ac:dyDescent="0.15">
      <c r="B975" s="330" t="str">
        <f t="shared" si="536"/>
        <v/>
      </c>
      <c r="C975" s="330" t="str">
        <f t="shared" si="537"/>
        <v/>
      </c>
      <c r="D975" s="330" t="str">
        <f t="shared" si="538"/>
        <v/>
      </c>
      <c r="E975" s="330" t="str">
        <f t="shared" si="535"/>
        <v xml:space="preserve"> </v>
      </c>
      <c r="F975" s="330" t="str">
        <f t="shared" si="539"/>
        <v/>
      </c>
      <c r="G975" s="330" t="str">
        <f t="shared" si="540"/>
        <v/>
      </c>
      <c r="H975" s="315"/>
      <c r="I975" s="330" t="str">
        <f t="shared" si="541"/>
        <v/>
      </c>
      <c r="J975" s="330">
        <f t="shared" si="534"/>
        <v>80</v>
      </c>
      <c r="K975" s="337" t="str">
        <f t="shared" si="542"/>
        <v/>
      </c>
      <c r="L975" s="325" t="str">
        <f t="shared" si="543"/>
        <v/>
      </c>
      <c r="M975" s="325" t="str">
        <f t="shared" si="544"/>
        <v/>
      </c>
      <c r="N975" s="330" t="str">
        <f t="shared" si="545"/>
        <v/>
      </c>
      <c r="O975" s="330" t="str">
        <f t="shared" si="546"/>
        <v/>
      </c>
      <c r="P975" s="334"/>
      <c r="Q975" s="330"/>
      <c r="R975" s="279" t="str">
        <f>IF(H975&gt;0, rate1(1,$L$52,$L$51,$L$54,L975,$L$53,$L$50,P975),"")</f>
        <v/>
      </c>
      <c r="S975" s="325"/>
      <c r="T975" s="325"/>
      <c r="U975" s="330"/>
      <c r="V975" s="338"/>
      <c r="W975" s="330"/>
      <c r="X975" s="330"/>
      <c r="Y975" s="330"/>
      <c r="Z975" s="110" t="str">
        <f>IF(H975&gt;0, rate1(1,$L$52,$L$51,$L$54,U975,$L$53,$L$50,Y975),"")</f>
        <v/>
      </c>
      <c r="AA975" s="338" t="str">
        <f t="shared" si="547"/>
        <v/>
      </c>
      <c r="AB975" s="338" t="str">
        <f t="shared" si="548"/>
        <v/>
      </c>
      <c r="AC975" s="330" t="str">
        <f t="shared" si="549"/>
        <v/>
      </c>
      <c r="AD975" s="330" t="str">
        <f t="shared" si="550"/>
        <v/>
      </c>
      <c r="AE975" s="330" t="str">
        <f t="shared" si="551"/>
        <v/>
      </c>
      <c r="AF975" s="330" t="str">
        <f t="shared" si="552"/>
        <v/>
      </c>
      <c r="AG975" s="330" t="str">
        <f t="shared" si="553"/>
        <v/>
      </c>
      <c r="AH975" s="330" t="str">
        <f t="shared" si="554"/>
        <v/>
      </c>
      <c r="AI975" s="330" t="str">
        <f t="shared" si="555"/>
        <v/>
      </c>
      <c r="AJ975" s="330" t="str">
        <f t="shared" si="556"/>
        <v/>
      </c>
      <c r="AK975" s="339" t="str">
        <f t="shared" si="557"/>
        <v/>
      </c>
      <c r="AL975" s="44" t="str">
        <f t="shared" si="558"/>
        <v/>
      </c>
    </row>
    <row r="976" spans="2:38" ht="15" x14ac:dyDescent="0.15">
      <c r="B976" s="330" t="str">
        <f t="shared" si="536"/>
        <v/>
      </c>
      <c r="C976" s="330" t="str">
        <f t="shared" si="537"/>
        <v/>
      </c>
      <c r="D976" s="330" t="str">
        <f t="shared" si="538"/>
        <v/>
      </c>
      <c r="E976" s="330" t="str">
        <f t="shared" si="535"/>
        <v xml:space="preserve"> </v>
      </c>
      <c r="F976" s="330" t="str">
        <f t="shared" si="539"/>
        <v/>
      </c>
      <c r="G976" s="330" t="str">
        <f t="shared" si="540"/>
        <v/>
      </c>
      <c r="H976" s="315"/>
      <c r="I976" s="330" t="str">
        <f t="shared" si="541"/>
        <v/>
      </c>
      <c r="J976" s="330">
        <f t="shared" si="534"/>
        <v>80</v>
      </c>
      <c r="K976" s="337" t="str">
        <f t="shared" si="542"/>
        <v/>
      </c>
      <c r="L976" s="325" t="str">
        <f t="shared" si="543"/>
        <v/>
      </c>
      <c r="M976" s="325" t="str">
        <f t="shared" si="544"/>
        <v/>
      </c>
      <c r="N976" s="330" t="str">
        <f t="shared" si="545"/>
        <v/>
      </c>
      <c r="O976" s="330" t="str">
        <f t="shared" si="546"/>
        <v/>
      </c>
      <c r="P976" s="334"/>
      <c r="Q976" s="330"/>
      <c r="R976" s="279" t="str">
        <f>IF(H976&gt;0, rate1(1,$L$52,$L$51,$L$54,L976,$L$53,$L$50,P976),"")</f>
        <v/>
      </c>
      <c r="S976" s="325"/>
      <c r="T976" s="325"/>
      <c r="U976" s="330"/>
      <c r="V976" s="338"/>
      <c r="W976" s="330"/>
      <c r="X976" s="330"/>
      <c r="Y976" s="330"/>
      <c r="Z976" s="110" t="str">
        <f>IF(H976&gt;0, rate1(1,$L$52,$L$51,$L$54,U976,$L$53,$L$50,Y976),"")</f>
        <v/>
      </c>
      <c r="AA976" s="338" t="str">
        <f t="shared" si="547"/>
        <v/>
      </c>
      <c r="AB976" s="338" t="str">
        <f t="shared" si="548"/>
        <v/>
      </c>
      <c r="AC976" s="330" t="str">
        <f t="shared" si="549"/>
        <v/>
      </c>
      <c r="AD976" s="330" t="str">
        <f t="shared" si="550"/>
        <v/>
      </c>
      <c r="AE976" s="330" t="str">
        <f t="shared" si="551"/>
        <v/>
      </c>
      <c r="AF976" s="330" t="str">
        <f t="shared" si="552"/>
        <v/>
      </c>
      <c r="AG976" s="330" t="str">
        <f t="shared" si="553"/>
        <v/>
      </c>
      <c r="AH976" s="330" t="str">
        <f t="shared" si="554"/>
        <v/>
      </c>
      <c r="AI976" s="330" t="str">
        <f t="shared" si="555"/>
        <v/>
      </c>
      <c r="AJ976" s="330" t="str">
        <f t="shared" si="556"/>
        <v/>
      </c>
      <c r="AK976" s="339" t="str">
        <f t="shared" si="557"/>
        <v/>
      </c>
      <c r="AL976" s="44" t="str">
        <f t="shared" si="558"/>
        <v/>
      </c>
    </row>
    <row r="977" spans="2:38" ht="15" x14ac:dyDescent="0.15">
      <c r="B977" s="330" t="str">
        <f t="shared" si="536"/>
        <v/>
      </c>
      <c r="C977" s="330" t="str">
        <f t="shared" si="537"/>
        <v/>
      </c>
      <c r="D977" s="330" t="str">
        <f t="shared" si="538"/>
        <v/>
      </c>
      <c r="E977" s="330" t="str">
        <f t="shared" si="535"/>
        <v xml:space="preserve"> </v>
      </c>
      <c r="F977" s="330" t="str">
        <f t="shared" si="539"/>
        <v/>
      </c>
      <c r="G977" s="330" t="str">
        <f t="shared" si="540"/>
        <v/>
      </c>
      <c r="H977" s="315"/>
      <c r="I977" s="330" t="str">
        <f t="shared" si="541"/>
        <v/>
      </c>
      <c r="J977" s="330">
        <f t="shared" si="534"/>
        <v>80</v>
      </c>
      <c r="K977" s="337" t="str">
        <f t="shared" si="542"/>
        <v/>
      </c>
      <c r="L977" s="325" t="str">
        <f t="shared" si="543"/>
        <v/>
      </c>
      <c r="M977" s="325" t="str">
        <f t="shared" si="544"/>
        <v/>
      </c>
      <c r="N977" s="330" t="str">
        <f t="shared" si="545"/>
        <v/>
      </c>
      <c r="O977" s="330" t="str">
        <f t="shared" si="546"/>
        <v/>
      </c>
      <c r="P977" s="334"/>
      <c r="Q977" s="330"/>
      <c r="R977" s="279" t="str">
        <f>IF(H977&gt;0, rate1(1,$L$52,$L$51,$L$54,L977,$L$53,$L$50,P977),"")</f>
        <v/>
      </c>
      <c r="S977" s="325"/>
      <c r="T977" s="325"/>
      <c r="U977" s="330"/>
      <c r="V977" s="338"/>
      <c r="W977" s="330"/>
      <c r="X977" s="330"/>
      <c r="Y977" s="330"/>
      <c r="Z977" s="110" t="str">
        <f>IF(H977&gt;0, rate1(1,$L$52,$L$51,$L$54,U977,$L$53,$L$50,Y977),"")</f>
        <v/>
      </c>
      <c r="AA977" s="338" t="str">
        <f t="shared" si="547"/>
        <v/>
      </c>
      <c r="AB977" s="338" t="str">
        <f t="shared" si="548"/>
        <v/>
      </c>
      <c r="AC977" s="330" t="str">
        <f t="shared" si="549"/>
        <v/>
      </c>
      <c r="AD977" s="330" t="str">
        <f t="shared" si="550"/>
        <v/>
      </c>
      <c r="AE977" s="330" t="str">
        <f t="shared" si="551"/>
        <v/>
      </c>
      <c r="AF977" s="330" t="str">
        <f t="shared" si="552"/>
        <v/>
      </c>
      <c r="AG977" s="330" t="str">
        <f t="shared" si="553"/>
        <v/>
      </c>
      <c r="AH977" s="330" t="str">
        <f t="shared" si="554"/>
        <v/>
      </c>
      <c r="AI977" s="330" t="str">
        <f t="shared" si="555"/>
        <v/>
      </c>
      <c r="AJ977" s="330" t="str">
        <f t="shared" si="556"/>
        <v/>
      </c>
      <c r="AK977" s="339" t="str">
        <f t="shared" si="557"/>
        <v/>
      </c>
      <c r="AL977" s="44" t="str">
        <f t="shared" si="558"/>
        <v/>
      </c>
    </row>
    <row r="978" spans="2:38" ht="15" x14ac:dyDescent="0.15">
      <c r="B978" s="330" t="str">
        <f t="shared" si="536"/>
        <v/>
      </c>
      <c r="C978" s="330" t="str">
        <f t="shared" si="537"/>
        <v/>
      </c>
      <c r="D978" s="330" t="str">
        <f t="shared" si="538"/>
        <v/>
      </c>
      <c r="E978" s="330" t="str">
        <f t="shared" si="535"/>
        <v xml:space="preserve"> </v>
      </c>
      <c r="F978" s="330" t="str">
        <f t="shared" si="539"/>
        <v/>
      </c>
      <c r="G978" s="330" t="str">
        <f t="shared" si="540"/>
        <v/>
      </c>
      <c r="H978" s="315"/>
      <c r="I978" s="330" t="str">
        <f t="shared" si="541"/>
        <v/>
      </c>
      <c r="J978" s="330">
        <f t="shared" si="534"/>
        <v>80</v>
      </c>
      <c r="K978" s="337" t="str">
        <f t="shared" si="542"/>
        <v/>
      </c>
      <c r="L978" s="325" t="str">
        <f t="shared" si="543"/>
        <v/>
      </c>
      <c r="M978" s="325" t="str">
        <f t="shared" si="544"/>
        <v/>
      </c>
      <c r="N978" s="330" t="str">
        <f t="shared" si="545"/>
        <v/>
      </c>
      <c r="O978" s="330" t="str">
        <f t="shared" si="546"/>
        <v/>
      </c>
      <c r="P978" s="334"/>
      <c r="Q978" s="330"/>
      <c r="R978" s="279" t="str">
        <f>IF(H978&gt;0, rate1(1,$L$52,$L$51,$L$54,L978,$L$53,$L$50,P978),"")</f>
        <v/>
      </c>
      <c r="S978" s="325"/>
      <c r="T978" s="325"/>
      <c r="U978" s="330"/>
      <c r="V978" s="338"/>
      <c r="W978" s="330"/>
      <c r="X978" s="330"/>
      <c r="Y978" s="330"/>
      <c r="Z978" s="110" t="str">
        <f>IF(H978&gt;0, rate1(1,$L$52,$L$51,$L$54,U978,$L$53,$L$50,Y978),"")</f>
        <v/>
      </c>
      <c r="AA978" s="338" t="str">
        <f t="shared" si="547"/>
        <v/>
      </c>
      <c r="AB978" s="338" t="str">
        <f t="shared" si="548"/>
        <v/>
      </c>
      <c r="AC978" s="330" t="str">
        <f t="shared" si="549"/>
        <v/>
      </c>
      <c r="AD978" s="330" t="str">
        <f t="shared" si="550"/>
        <v/>
      </c>
      <c r="AE978" s="330" t="str">
        <f t="shared" si="551"/>
        <v/>
      </c>
      <c r="AF978" s="330" t="str">
        <f t="shared" si="552"/>
        <v/>
      </c>
      <c r="AG978" s="330" t="str">
        <f t="shared" si="553"/>
        <v/>
      </c>
      <c r="AH978" s="330" t="str">
        <f t="shared" si="554"/>
        <v/>
      </c>
      <c r="AI978" s="330" t="str">
        <f t="shared" si="555"/>
        <v/>
      </c>
      <c r="AJ978" s="330" t="str">
        <f t="shared" si="556"/>
        <v/>
      </c>
      <c r="AK978" s="339" t="str">
        <f t="shared" si="557"/>
        <v/>
      </c>
      <c r="AL978" s="44" t="str">
        <f t="shared" si="558"/>
        <v/>
      </c>
    </row>
    <row r="979" spans="2:38" ht="15" x14ac:dyDescent="0.15">
      <c r="B979" s="330" t="str">
        <f t="shared" si="536"/>
        <v/>
      </c>
      <c r="C979" s="330" t="str">
        <f t="shared" si="537"/>
        <v/>
      </c>
      <c r="D979" s="330" t="str">
        <f t="shared" si="538"/>
        <v/>
      </c>
      <c r="E979" s="330" t="str">
        <f t="shared" si="535"/>
        <v xml:space="preserve"> </v>
      </c>
      <c r="F979" s="330" t="str">
        <f t="shared" si="539"/>
        <v/>
      </c>
      <c r="G979" s="330" t="str">
        <f t="shared" si="540"/>
        <v/>
      </c>
      <c r="H979" s="315"/>
      <c r="I979" s="330" t="str">
        <f t="shared" si="541"/>
        <v/>
      </c>
      <c r="J979" s="330">
        <f t="shared" si="534"/>
        <v>80</v>
      </c>
      <c r="K979" s="337" t="str">
        <f t="shared" si="542"/>
        <v/>
      </c>
      <c r="L979" s="325" t="str">
        <f t="shared" si="543"/>
        <v/>
      </c>
      <c r="M979" s="325" t="str">
        <f t="shared" si="544"/>
        <v/>
      </c>
      <c r="N979" s="330" t="str">
        <f t="shared" si="545"/>
        <v/>
      </c>
      <c r="O979" s="330" t="str">
        <f t="shared" si="546"/>
        <v/>
      </c>
      <c r="P979" s="334"/>
      <c r="Q979" s="330"/>
      <c r="R979" s="279" t="str">
        <f>IF(H979&gt;0, rate1(1,$L$52,$L$51,$L$54,L979,$L$53,$L$50,P979),"")</f>
        <v/>
      </c>
      <c r="S979" s="325"/>
      <c r="T979" s="325"/>
      <c r="U979" s="330"/>
      <c r="V979" s="338"/>
      <c r="W979" s="330"/>
      <c r="X979" s="330"/>
      <c r="Y979" s="330"/>
      <c r="Z979" s="110" t="str">
        <f>IF(H979&gt;0, rate1(1,$L$52,$L$51,$L$54,U979,$L$53,$L$50,Y979),"")</f>
        <v/>
      </c>
      <c r="AA979" s="338" t="str">
        <f t="shared" si="547"/>
        <v/>
      </c>
      <c r="AB979" s="338" t="str">
        <f t="shared" si="548"/>
        <v/>
      </c>
      <c r="AC979" s="330" t="str">
        <f t="shared" si="549"/>
        <v/>
      </c>
      <c r="AD979" s="330" t="str">
        <f t="shared" si="550"/>
        <v/>
      </c>
      <c r="AE979" s="330" t="str">
        <f t="shared" si="551"/>
        <v/>
      </c>
      <c r="AF979" s="330" t="str">
        <f t="shared" si="552"/>
        <v/>
      </c>
      <c r="AG979" s="330" t="str">
        <f t="shared" si="553"/>
        <v/>
      </c>
      <c r="AH979" s="330" t="str">
        <f t="shared" si="554"/>
        <v/>
      </c>
      <c r="AI979" s="330" t="str">
        <f t="shared" si="555"/>
        <v/>
      </c>
      <c r="AJ979" s="330" t="str">
        <f t="shared" si="556"/>
        <v/>
      </c>
      <c r="AK979" s="339" t="str">
        <f t="shared" si="557"/>
        <v/>
      </c>
      <c r="AL979" s="44" t="str">
        <f t="shared" si="558"/>
        <v/>
      </c>
    </row>
    <row r="980" spans="2:38" ht="15" x14ac:dyDescent="0.15">
      <c r="B980" s="330" t="str">
        <f t="shared" si="536"/>
        <v/>
      </c>
      <c r="C980" s="330" t="str">
        <f t="shared" si="537"/>
        <v/>
      </c>
      <c r="D980" s="330" t="str">
        <f t="shared" si="538"/>
        <v/>
      </c>
      <c r="E980" s="330" t="str">
        <f t="shared" si="535"/>
        <v xml:space="preserve"> </v>
      </c>
      <c r="F980" s="330" t="str">
        <f t="shared" si="539"/>
        <v/>
      </c>
      <c r="G980" s="330" t="str">
        <f t="shared" si="540"/>
        <v/>
      </c>
      <c r="H980" s="315"/>
      <c r="I980" s="330" t="str">
        <f t="shared" si="541"/>
        <v/>
      </c>
      <c r="J980" s="330">
        <f t="shared" si="534"/>
        <v>80</v>
      </c>
      <c r="K980" s="337" t="str">
        <f t="shared" si="542"/>
        <v/>
      </c>
      <c r="L980" s="325" t="str">
        <f t="shared" si="543"/>
        <v/>
      </c>
      <c r="M980" s="325" t="str">
        <f t="shared" si="544"/>
        <v/>
      </c>
      <c r="N980" s="330" t="str">
        <f t="shared" si="545"/>
        <v/>
      </c>
      <c r="O980" s="330" t="str">
        <f t="shared" si="546"/>
        <v/>
      </c>
      <c r="P980" s="334"/>
      <c r="Q980" s="330"/>
      <c r="R980" s="279" t="str">
        <f>IF(H980&gt;0, rate1(1,$L$52,$L$51,$L$54,L980,$L$53,$L$50,P980),"")</f>
        <v/>
      </c>
      <c r="S980" s="325"/>
      <c r="T980" s="325"/>
      <c r="U980" s="330"/>
      <c r="V980" s="338"/>
      <c r="W980" s="330"/>
      <c r="X980" s="330"/>
      <c r="Y980" s="330"/>
      <c r="Z980" s="110" t="str">
        <f>IF(H980&gt;0, rate1(1,$L$52,$L$51,$L$54,U980,$L$53,$L$50,Y980),"")</f>
        <v/>
      </c>
      <c r="AA980" s="338" t="str">
        <f t="shared" si="547"/>
        <v/>
      </c>
      <c r="AB980" s="338" t="str">
        <f t="shared" si="548"/>
        <v/>
      </c>
      <c r="AC980" s="330" t="str">
        <f t="shared" si="549"/>
        <v/>
      </c>
      <c r="AD980" s="330" t="str">
        <f t="shared" si="550"/>
        <v/>
      </c>
      <c r="AE980" s="330" t="str">
        <f t="shared" si="551"/>
        <v/>
      </c>
      <c r="AF980" s="330" t="str">
        <f t="shared" si="552"/>
        <v/>
      </c>
      <c r="AG980" s="330" t="str">
        <f t="shared" si="553"/>
        <v/>
      </c>
      <c r="AH980" s="330" t="str">
        <f t="shared" si="554"/>
        <v/>
      </c>
      <c r="AI980" s="330" t="str">
        <f t="shared" si="555"/>
        <v/>
      </c>
      <c r="AJ980" s="330" t="str">
        <f t="shared" si="556"/>
        <v/>
      </c>
      <c r="AK980" s="339" t="str">
        <f t="shared" si="557"/>
        <v/>
      </c>
      <c r="AL980" s="44" t="str">
        <f t="shared" si="558"/>
        <v/>
      </c>
    </row>
    <row r="981" spans="2:38" ht="15" x14ac:dyDescent="0.15">
      <c r="B981" s="330" t="str">
        <f t="shared" si="536"/>
        <v/>
      </c>
      <c r="C981" s="330" t="str">
        <f t="shared" si="537"/>
        <v/>
      </c>
      <c r="D981" s="330" t="str">
        <f t="shared" si="538"/>
        <v/>
      </c>
      <c r="E981" s="330" t="str">
        <f t="shared" si="535"/>
        <v xml:space="preserve"> </v>
      </c>
      <c r="F981" s="330" t="str">
        <f t="shared" si="539"/>
        <v/>
      </c>
      <c r="G981" s="330" t="str">
        <f t="shared" si="540"/>
        <v/>
      </c>
      <c r="H981" s="315"/>
      <c r="I981" s="330" t="str">
        <f t="shared" si="541"/>
        <v/>
      </c>
      <c r="J981" s="330">
        <f t="shared" si="534"/>
        <v>80</v>
      </c>
      <c r="K981" s="337" t="str">
        <f t="shared" si="542"/>
        <v/>
      </c>
      <c r="L981" s="325" t="str">
        <f t="shared" si="543"/>
        <v/>
      </c>
      <c r="M981" s="325" t="str">
        <f t="shared" si="544"/>
        <v/>
      </c>
      <c r="N981" s="330" t="str">
        <f t="shared" si="545"/>
        <v/>
      </c>
      <c r="O981" s="330" t="str">
        <f t="shared" si="546"/>
        <v/>
      </c>
      <c r="P981" s="334"/>
      <c r="Q981" s="330"/>
      <c r="R981" s="279" t="str">
        <f>IF(H981&gt;0, rate1(1,$L$52,$L$51,$L$54,L981,$L$53,$L$50,P981),"")</f>
        <v/>
      </c>
      <c r="S981" s="325"/>
      <c r="T981" s="325"/>
      <c r="U981" s="330"/>
      <c r="V981" s="338"/>
      <c r="W981" s="330"/>
      <c r="X981" s="330"/>
      <c r="Y981" s="330"/>
      <c r="Z981" s="110" t="str">
        <f>IF(H981&gt;0, rate1(1,$L$52,$L$51,$L$54,U981,$L$53,$L$50,Y981),"")</f>
        <v/>
      </c>
      <c r="AA981" s="338" t="str">
        <f t="shared" si="547"/>
        <v/>
      </c>
      <c r="AB981" s="338" t="str">
        <f t="shared" si="548"/>
        <v/>
      </c>
      <c r="AC981" s="330" t="str">
        <f t="shared" si="549"/>
        <v/>
      </c>
      <c r="AD981" s="330" t="str">
        <f t="shared" si="550"/>
        <v/>
      </c>
      <c r="AE981" s="330" t="str">
        <f t="shared" si="551"/>
        <v/>
      </c>
      <c r="AF981" s="330" t="str">
        <f t="shared" si="552"/>
        <v/>
      </c>
      <c r="AG981" s="330" t="str">
        <f t="shared" si="553"/>
        <v/>
      </c>
      <c r="AH981" s="330" t="str">
        <f t="shared" si="554"/>
        <v/>
      </c>
      <c r="AI981" s="330" t="str">
        <f t="shared" si="555"/>
        <v/>
      </c>
      <c r="AJ981" s="330" t="str">
        <f t="shared" si="556"/>
        <v/>
      </c>
      <c r="AK981" s="339" t="str">
        <f t="shared" si="557"/>
        <v/>
      </c>
      <c r="AL981" s="44" t="str">
        <f t="shared" si="558"/>
        <v/>
      </c>
    </row>
    <row r="982" spans="2:38" ht="15" x14ac:dyDescent="0.15">
      <c r="B982" s="330" t="str">
        <f t="shared" si="536"/>
        <v/>
      </c>
      <c r="C982" s="330" t="str">
        <f t="shared" si="537"/>
        <v/>
      </c>
      <c r="D982" s="330" t="str">
        <f t="shared" si="538"/>
        <v/>
      </c>
      <c r="E982" s="330" t="str">
        <f t="shared" si="535"/>
        <v xml:space="preserve"> </v>
      </c>
      <c r="F982" s="330" t="str">
        <f t="shared" si="539"/>
        <v/>
      </c>
      <c r="G982" s="330" t="str">
        <f t="shared" si="540"/>
        <v/>
      </c>
      <c r="H982" s="315"/>
      <c r="I982" s="330" t="str">
        <f t="shared" si="541"/>
        <v/>
      </c>
      <c r="J982" s="330">
        <f t="shared" si="534"/>
        <v>80</v>
      </c>
      <c r="K982" s="337" t="str">
        <f t="shared" si="542"/>
        <v/>
      </c>
      <c r="L982" s="325" t="str">
        <f t="shared" si="543"/>
        <v/>
      </c>
      <c r="M982" s="325" t="str">
        <f t="shared" si="544"/>
        <v/>
      </c>
      <c r="N982" s="330" t="str">
        <f t="shared" si="545"/>
        <v/>
      </c>
      <c r="O982" s="330" t="str">
        <f t="shared" si="546"/>
        <v/>
      </c>
      <c r="P982" s="334"/>
      <c r="Q982" s="330"/>
      <c r="R982" s="279" t="str">
        <f>IF(H982&gt;0, rate1(1,$L$52,$L$51,$L$54,L982,$L$53,$L$50,P982),"")</f>
        <v/>
      </c>
      <c r="S982" s="325"/>
      <c r="T982" s="325"/>
      <c r="U982" s="330"/>
      <c r="V982" s="338"/>
      <c r="W982" s="330"/>
      <c r="X982" s="330"/>
      <c r="Y982" s="330"/>
      <c r="Z982" s="110" t="str">
        <f>IF(H982&gt;0, rate1(1,$L$52,$L$51,$L$54,U982,$L$53,$L$50,Y982),"")</f>
        <v/>
      </c>
      <c r="AA982" s="338" t="str">
        <f t="shared" si="547"/>
        <v/>
      </c>
      <c r="AB982" s="338" t="str">
        <f t="shared" si="548"/>
        <v/>
      </c>
      <c r="AC982" s="330" t="str">
        <f t="shared" si="549"/>
        <v/>
      </c>
      <c r="AD982" s="330" t="str">
        <f t="shared" si="550"/>
        <v/>
      </c>
      <c r="AE982" s="330" t="str">
        <f t="shared" si="551"/>
        <v/>
      </c>
      <c r="AF982" s="330" t="str">
        <f t="shared" si="552"/>
        <v/>
      </c>
      <c r="AG982" s="330" t="str">
        <f t="shared" si="553"/>
        <v/>
      </c>
      <c r="AH982" s="330" t="str">
        <f t="shared" si="554"/>
        <v/>
      </c>
      <c r="AI982" s="330" t="str">
        <f t="shared" si="555"/>
        <v/>
      </c>
      <c r="AJ982" s="330" t="str">
        <f t="shared" si="556"/>
        <v/>
      </c>
      <c r="AK982" s="339" t="str">
        <f t="shared" si="557"/>
        <v/>
      </c>
      <c r="AL982" s="44" t="str">
        <f t="shared" si="558"/>
        <v/>
      </c>
    </row>
    <row r="983" spans="2:38" ht="15" x14ac:dyDescent="0.15">
      <c r="B983" s="330" t="str">
        <f t="shared" si="536"/>
        <v/>
      </c>
      <c r="C983" s="330" t="str">
        <f t="shared" si="537"/>
        <v/>
      </c>
      <c r="D983" s="330" t="str">
        <f t="shared" si="538"/>
        <v/>
      </c>
      <c r="E983" s="330" t="str">
        <f t="shared" si="535"/>
        <v xml:space="preserve"> </v>
      </c>
      <c r="F983" s="330" t="str">
        <f t="shared" si="539"/>
        <v/>
      </c>
      <c r="G983" s="330" t="str">
        <f t="shared" si="540"/>
        <v/>
      </c>
      <c r="H983" s="315"/>
      <c r="I983" s="330" t="str">
        <f t="shared" si="541"/>
        <v/>
      </c>
      <c r="J983" s="330">
        <f t="shared" si="534"/>
        <v>80</v>
      </c>
      <c r="K983" s="337" t="str">
        <f t="shared" si="542"/>
        <v/>
      </c>
      <c r="L983" s="325" t="str">
        <f t="shared" si="543"/>
        <v/>
      </c>
      <c r="M983" s="325" t="str">
        <f t="shared" si="544"/>
        <v/>
      </c>
      <c r="N983" s="330" t="str">
        <f t="shared" si="545"/>
        <v/>
      </c>
      <c r="O983" s="330" t="str">
        <f t="shared" si="546"/>
        <v/>
      </c>
      <c r="P983" s="334"/>
      <c r="Q983" s="330"/>
      <c r="R983" s="279" t="str">
        <f>IF(H983&gt;0, rate1(1,$L$52,$L$51,$L$54,L983,$L$53,$L$50,P983),"")</f>
        <v/>
      </c>
      <c r="S983" s="325"/>
      <c r="T983" s="325"/>
      <c r="U983" s="330"/>
      <c r="V983" s="338"/>
      <c r="W983" s="330"/>
      <c r="X983" s="330"/>
      <c r="Y983" s="330"/>
      <c r="Z983" s="110" t="str">
        <f>IF(H983&gt;0, rate1(1,$L$52,$L$51,$L$54,U983,$L$53,$L$50,Y983),"")</f>
        <v/>
      </c>
      <c r="AA983" s="338" t="str">
        <f t="shared" si="547"/>
        <v/>
      </c>
      <c r="AB983" s="338" t="str">
        <f t="shared" si="548"/>
        <v/>
      </c>
      <c r="AC983" s="330" t="str">
        <f t="shared" si="549"/>
        <v/>
      </c>
      <c r="AD983" s="330" t="str">
        <f t="shared" si="550"/>
        <v/>
      </c>
      <c r="AE983" s="330" t="str">
        <f t="shared" si="551"/>
        <v/>
      </c>
      <c r="AF983" s="330" t="str">
        <f t="shared" si="552"/>
        <v/>
      </c>
      <c r="AG983" s="330" t="str">
        <f t="shared" si="553"/>
        <v/>
      </c>
      <c r="AH983" s="330" t="str">
        <f t="shared" si="554"/>
        <v/>
      </c>
      <c r="AI983" s="330" t="str">
        <f t="shared" si="555"/>
        <v/>
      </c>
      <c r="AJ983" s="330" t="str">
        <f t="shared" si="556"/>
        <v/>
      </c>
      <c r="AK983" s="339" t="str">
        <f t="shared" si="557"/>
        <v/>
      </c>
      <c r="AL983" s="44" t="str">
        <f t="shared" si="558"/>
        <v/>
      </c>
    </row>
    <row r="984" spans="2:38" ht="15" x14ac:dyDescent="0.15">
      <c r="B984" s="330" t="str">
        <f t="shared" si="536"/>
        <v/>
      </c>
      <c r="C984" s="330" t="str">
        <f t="shared" si="537"/>
        <v/>
      </c>
      <c r="D984" s="330" t="str">
        <f t="shared" si="538"/>
        <v/>
      </c>
      <c r="E984" s="330" t="str">
        <f t="shared" si="535"/>
        <v xml:space="preserve"> </v>
      </c>
      <c r="F984" s="330" t="str">
        <f t="shared" si="539"/>
        <v/>
      </c>
      <c r="G984" s="330" t="str">
        <f t="shared" si="540"/>
        <v/>
      </c>
      <c r="H984" s="315"/>
      <c r="I984" s="330" t="str">
        <f t="shared" si="541"/>
        <v/>
      </c>
      <c r="J984" s="330">
        <f t="shared" si="534"/>
        <v>80</v>
      </c>
      <c r="K984" s="337" t="str">
        <f t="shared" si="542"/>
        <v/>
      </c>
      <c r="L984" s="325" t="str">
        <f t="shared" si="543"/>
        <v/>
      </c>
      <c r="M984" s="325" t="str">
        <f t="shared" si="544"/>
        <v/>
      </c>
      <c r="N984" s="330" t="str">
        <f t="shared" si="545"/>
        <v/>
      </c>
      <c r="O984" s="330" t="str">
        <f t="shared" si="546"/>
        <v/>
      </c>
      <c r="P984" s="334"/>
      <c r="Q984" s="330"/>
      <c r="R984" s="279" t="str">
        <f>IF(H984&gt;0, rate1(1,$L$52,$L$51,$L$54,L984,$L$53,$L$50,P984),"")</f>
        <v/>
      </c>
      <c r="S984" s="325"/>
      <c r="T984" s="325"/>
      <c r="U984" s="330"/>
      <c r="V984" s="338"/>
      <c r="W984" s="330"/>
      <c r="X984" s="330"/>
      <c r="Y984" s="330"/>
      <c r="Z984" s="110" t="str">
        <f>IF(H984&gt;0, rate1(1,$L$52,$L$51,$L$54,U984,$L$53,$L$50,Y984),"")</f>
        <v/>
      </c>
      <c r="AA984" s="338" t="str">
        <f t="shared" si="547"/>
        <v/>
      </c>
      <c r="AB984" s="338" t="str">
        <f t="shared" si="548"/>
        <v/>
      </c>
      <c r="AC984" s="330" t="str">
        <f t="shared" si="549"/>
        <v/>
      </c>
      <c r="AD984" s="330" t="str">
        <f t="shared" si="550"/>
        <v/>
      </c>
      <c r="AE984" s="330" t="str">
        <f t="shared" si="551"/>
        <v/>
      </c>
      <c r="AF984" s="330" t="str">
        <f t="shared" si="552"/>
        <v/>
      </c>
      <c r="AG984" s="330" t="str">
        <f t="shared" si="553"/>
        <v/>
      </c>
      <c r="AH984" s="330" t="str">
        <f t="shared" si="554"/>
        <v/>
      </c>
      <c r="AI984" s="330" t="str">
        <f t="shared" si="555"/>
        <v/>
      </c>
      <c r="AJ984" s="330" t="str">
        <f t="shared" si="556"/>
        <v/>
      </c>
      <c r="AK984" s="339" t="str">
        <f t="shared" si="557"/>
        <v/>
      </c>
      <c r="AL984" s="44" t="str">
        <f t="shared" si="558"/>
        <v/>
      </c>
    </row>
    <row r="985" spans="2:38" ht="15" x14ac:dyDescent="0.15">
      <c r="B985" s="330" t="str">
        <f t="shared" si="536"/>
        <v/>
      </c>
      <c r="C985" s="330" t="str">
        <f t="shared" si="537"/>
        <v/>
      </c>
      <c r="D985" s="330" t="str">
        <f t="shared" si="538"/>
        <v/>
      </c>
      <c r="E985" s="330" t="str">
        <f t="shared" si="535"/>
        <v xml:space="preserve"> </v>
      </c>
      <c r="F985" s="330" t="str">
        <f t="shared" si="539"/>
        <v/>
      </c>
      <c r="G985" s="330" t="str">
        <f t="shared" si="540"/>
        <v/>
      </c>
      <c r="H985" s="315"/>
      <c r="I985" s="330" t="str">
        <f t="shared" si="541"/>
        <v/>
      </c>
      <c r="J985" s="330">
        <f t="shared" si="534"/>
        <v>80</v>
      </c>
      <c r="K985" s="337" t="str">
        <f t="shared" si="542"/>
        <v/>
      </c>
      <c r="L985" s="325" t="str">
        <f t="shared" si="543"/>
        <v/>
      </c>
      <c r="M985" s="325" t="str">
        <f t="shared" si="544"/>
        <v/>
      </c>
      <c r="N985" s="330" t="str">
        <f t="shared" si="545"/>
        <v/>
      </c>
      <c r="O985" s="330" t="str">
        <f t="shared" si="546"/>
        <v/>
      </c>
      <c r="P985" s="334"/>
      <c r="Q985" s="330"/>
      <c r="R985" s="279" t="str">
        <f>IF(H985&gt;0, rate1(1,$L$52,$L$51,$L$54,L985,$L$53,$L$50,P985),"")</f>
        <v/>
      </c>
      <c r="S985" s="325"/>
      <c r="T985" s="325"/>
      <c r="U985" s="330"/>
      <c r="V985" s="338"/>
      <c r="W985" s="330"/>
      <c r="X985" s="330"/>
      <c r="Y985" s="330"/>
      <c r="Z985" s="110" t="str">
        <f>IF(H985&gt;0, rate1(1,$L$52,$L$51,$L$54,U985,$L$53,$L$50,Y985),"")</f>
        <v/>
      </c>
      <c r="AA985" s="338" t="str">
        <f t="shared" si="547"/>
        <v/>
      </c>
      <c r="AB985" s="338" t="str">
        <f t="shared" si="548"/>
        <v/>
      </c>
      <c r="AC985" s="330" t="str">
        <f t="shared" si="549"/>
        <v/>
      </c>
      <c r="AD985" s="330" t="str">
        <f t="shared" si="550"/>
        <v/>
      </c>
      <c r="AE985" s="330" t="str">
        <f t="shared" si="551"/>
        <v/>
      </c>
      <c r="AF985" s="330" t="str">
        <f t="shared" si="552"/>
        <v/>
      </c>
      <c r="AG985" s="330" t="str">
        <f t="shared" si="553"/>
        <v/>
      </c>
      <c r="AH985" s="330" t="str">
        <f t="shared" si="554"/>
        <v/>
      </c>
      <c r="AI985" s="330" t="str">
        <f t="shared" si="555"/>
        <v/>
      </c>
      <c r="AJ985" s="330" t="str">
        <f t="shared" si="556"/>
        <v/>
      </c>
      <c r="AK985" s="339" t="str">
        <f t="shared" si="557"/>
        <v/>
      </c>
      <c r="AL985" s="44" t="str">
        <f t="shared" si="558"/>
        <v/>
      </c>
    </row>
    <row r="986" spans="2:38" ht="15" x14ac:dyDescent="0.15">
      <c r="B986" s="330" t="str">
        <f t="shared" si="536"/>
        <v/>
      </c>
      <c r="C986" s="330" t="str">
        <f t="shared" si="537"/>
        <v/>
      </c>
      <c r="D986" s="330" t="str">
        <f t="shared" si="538"/>
        <v/>
      </c>
      <c r="E986" s="330" t="str">
        <f t="shared" si="535"/>
        <v xml:space="preserve"> </v>
      </c>
      <c r="F986" s="330" t="str">
        <f t="shared" si="539"/>
        <v/>
      </c>
      <c r="G986" s="330" t="str">
        <f t="shared" si="540"/>
        <v/>
      </c>
      <c r="H986" s="315"/>
      <c r="I986" s="330" t="str">
        <f t="shared" si="541"/>
        <v/>
      </c>
      <c r="J986" s="330">
        <f t="shared" si="534"/>
        <v>80</v>
      </c>
      <c r="K986" s="337" t="str">
        <f t="shared" si="542"/>
        <v/>
      </c>
      <c r="L986" s="325" t="str">
        <f t="shared" si="543"/>
        <v/>
      </c>
      <c r="M986" s="325" t="str">
        <f t="shared" si="544"/>
        <v/>
      </c>
      <c r="N986" s="330" t="str">
        <f t="shared" si="545"/>
        <v/>
      </c>
      <c r="O986" s="330" t="str">
        <f t="shared" si="546"/>
        <v/>
      </c>
      <c r="P986" s="334"/>
      <c r="Q986" s="330"/>
      <c r="R986" s="279" t="str">
        <f>IF(H986&gt;0, rate1(1,$L$52,$L$51,$L$54,L986,$L$53,$L$50,P986),"")</f>
        <v/>
      </c>
      <c r="S986" s="325"/>
      <c r="T986" s="325"/>
      <c r="U986" s="330"/>
      <c r="V986" s="338"/>
      <c r="W986" s="330"/>
      <c r="X986" s="330"/>
      <c r="Y986" s="330"/>
      <c r="Z986" s="110" t="str">
        <f>IF(H986&gt;0, rate1(1,$L$52,$L$51,$L$54,U986,$L$53,$L$50,Y986),"")</f>
        <v/>
      </c>
      <c r="AA986" s="338" t="str">
        <f t="shared" si="547"/>
        <v/>
      </c>
      <c r="AB986" s="338" t="str">
        <f t="shared" si="548"/>
        <v/>
      </c>
      <c r="AC986" s="330" t="str">
        <f t="shared" si="549"/>
        <v/>
      </c>
      <c r="AD986" s="330" t="str">
        <f t="shared" si="550"/>
        <v/>
      </c>
      <c r="AE986" s="330" t="str">
        <f t="shared" si="551"/>
        <v/>
      </c>
      <c r="AF986" s="330" t="str">
        <f t="shared" si="552"/>
        <v/>
      </c>
      <c r="AG986" s="330" t="str">
        <f t="shared" si="553"/>
        <v/>
      </c>
      <c r="AH986" s="330" t="str">
        <f t="shared" si="554"/>
        <v/>
      </c>
      <c r="AI986" s="330" t="str">
        <f t="shared" si="555"/>
        <v/>
      </c>
      <c r="AJ986" s="330" t="str">
        <f t="shared" si="556"/>
        <v/>
      </c>
      <c r="AK986" s="339" t="str">
        <f t="shared" si="557"/>
        <v/>
      </c>
      <c r="AL986" s="44" t="str">
        <f t="shared" si="558"/>
        <v/>
      </c>
    </row>
    <row r="987" spans="2:38" ht="15" x14ac:dyDescent="0.15">
      <c r="B987" s="330" t="str">
        <f t="shared" si="536"/>
        <v/>
      </c>
      <c r="C987" s="330" t="str">
        <f t="shared" si="537"/>
        <v/>
      </c>
      <c r="D987" s="330" t="str">
        <f t="shared" si="538"/>
        <v/>
      </c>
      <c r="E987" s="330" t="str">
        <f t="shared" si="535"/>
        <v xml:space="preserve"> </v>
      </c>
      <c r="F987" s="330" t="str">
        <f t="shared" si="539"/>
        <v/>
      </c>
      <c r="G987" s="330" t="str">
        <f t="shared" si="540"/>
        <v/>
      </c>
      <c r="H987" s="315"/>
      <c r="I987" s="330" t="str">
        <f t="shared" si="541"/>
        <v/>
      </c>
      <c r="J987" s="330">
        <f t="shared" si="534"/>
        <v>80</v>
      </c>
      <c r="K987" s="337" t="str">
        <f t="shared" si="542"/>
        <v/>
      </c>
      <c r="L987" s="325" t="str">
        <f t="shared" si="543"/>
        <v/>
      </c>
      <c r="M987" s="325" t="str">
        <f t="shared" si="544"/>
        <v/>
      </c>
      <c r="N987" s="330" t="str">
        <f t="shared" si="545"/>
        <v/>
      </c>
      <c r="O987" s="330" t="str">
        <f t="shared" si="546"/>
        <v/>
      </c>
      <c r="P987" s="334"/>
      <c r="Q987" s="330"/>
      <c r="R987" s="279" t="str">
        <f>IF(H987&gt;0, rate1(1,$L$52,$L$51,$L$54,L987,$L$53,$L$50,P987),"")</f>
        <v/>
      </c>
      <c r="S987" s="325"/>
      <c r="T987" s="325"/>
      <c r="U987" s="330"/>
      <c r="V987" s="338"/>
      <c r="W987" s="330"/>
      <c r="X987" s="330"/>
      <c r="Y987" s="330"/>
      <c r="Z987" s="110" t="str">
        <f>IF(H987&gt;0, rate1(1,$L$52,$L$51,$L$54,U987,$L$53,$L$50,Y987),"")</f>
        <v/>
      </c>
      <c r="AA987" s="338" t="str">
        <f t="shared" si="547"/>
        <v/>
      </c>
      <c r="AB987" s="338" t="str">
        <f t="shared" si="548"/>
        <v/>
      </c>
      <c r="AC987" s="330" t="str">
        <f t="shared" si="549"/>
        <v/>
      </c>
      <c r="AD987" s="330" t="str">
        <f t="shared" si="550"/>
        <v/>
      </c>
      <c r="AE987" s="330" t="str">
        <f t="shared" si="551"/>
        <v/>
      </c>
      <c r="AF987" s="330" t="str">
        <f t="shared" si="552"/>
        <v/>
      </c>
      <c r="AG987" s="330" t="str">
        <f t="shared" si="553"/>
        <v/>
      </c>
      <c r="AH987" s="330" t="str">
        <f t="shared" si="554"/>
        <v/>
      </c>
      <c r="AI987" s="330" t="str">
        <f t="shared" si="555"/>
        <v/>
      </c>
      <c r="AJ987" s="330" t="str">
        <f t="shared" si="556"/>
        <v/>
      </c>
      <c r="AK987" s="339" t="str">
        <f t="shared" si="557"/>
        <v/>
      </c>
      <c r="AL987" s="44" t="str">
        <f t="shared" si="558"/>
        <v/>
      </c>
    </row>
    <row r="988" spans="2:38" ht="15" x14ac:dyDescent="0.15">
      <c r="B988" s="330" t="str">
        <f t="shared" si="536"/>
        <v/>
      </c>
      <c r="C988" s="330" t="str">
        <f t="shared" si="537"/>
        <v/>
      </c>
      <c r="D988" s="330" t="str">
        <f t="shared" si="538"/>
        <v/>
      </c>
      <c r="E988" s="330" t="str">
        <f t="shared" si="535"/>
        <v xml:space="preserve"> </v>
      </c>
      <c r="F988" s="330" t="str">
        <f t="shared" si="539"/>
        <v/>
      </c>
      <c r="G988" s="330" t="str">
        <f t="shared" si="540"/>
        <v/>
      </c>
      <c r="H988" s="315"/>
      <c r="I988" s="330" t="str">
        <f t="shared" si="541"/>
        <v/>
      </c>
      <c r="J988" s="330">
        <f t="shared" si="534"/>
        <v>80</v>
      </c>
      <c r="K988" s="337" t="str">
        <f t="shared" si="542"/>
        <v/>
      </c>
      <c r="L988" s="325" t="str">
        <f t="shared" si="543"/>
        <v/>
      </c>
      <c r="M988" s="325" t="str">
        <f t="shared" si="544"/>
        <v/>
      </c>
      <c r="N988" s="330" t="str">
        <f t="shared" si="545"/>
        <v/>
      </c>
      <c r="O988" s="330" t="str">
        <f t="shared" si="546"/>
        <v/>
      </c>
      <c r="P988" s="334"/>
      <c r="Q988" s="330"/>
      <c r="R988" s="279" t="str">
        <f>IF(H988&gt;0, rate1(1,$L$52,$L$51,$L$54,L988,$L$53,$L$50,P988),"")</f>
        <v/>
      </c>
      <c r="S988" s="325"/>
      <c r="T988" s="325"/>
      <c r="U988" s="330"/>
      <c r="V988" s="338"/>
      <c r="W988" s="330"/>
      <c r="X988" s="330"/>
      <c r="Y988" s="330"/>
      <c r="Z988" s="110" t="str">
        <f>IF(H988&gt;0, rate1(1,$L$52,$L$51,$L$54,U988,$L$53,$L$50,Y988),"")</f>
        <v/>
      </c>
      <c r="AA988" s="338" t="str">
        <f t="shared" si="547"/>
        <v/>
      </c>
      <c r="AB988" s="338" t="str">
        <f t="shared" si="548"/>
        <v/>
      </c>
      <c r="AC988" s="330" t="str">
        <f t="shared" si="549"/>
        <v/>
      </c>
      <c r="AD988" s="330" t="str">
        <f t="shared" si="550"/>
        <v/>
      </c>
      <c r="AE988" s="330" t="str">
        <f t="shared" si="551"/>
        <v/>
      </c>
      <c r="AF988" s="330" t="str">
        <f t="shared" si="552"/>
        <v/>
      </c>
      <c r="AG988" s="330" t="str">
        <f t="shared" si="553"/>
        <v/>
      </c>
      <c r="AH988" s="330" t="str">
        <f t="shared" si="554"/>
        <v/>
      </c>
      <c r="AI988" s="330" t="str">
        <f t="shared" si="555"/>
        <v/>
      </c>
      <c r="AJ988" s="330" t="str">
        <f t="shared" si="556"/>
        <v/>
      </c>
      <c r="AK988" s="339" t="str">
        <f t="shared" si="557"/>
        <v/>
      </c>
      <c r="AL988" s="44" t="str">
        <f t="shared" si="558"/>
        <v/>
      </c>
    </row>
    <row r="989" spans="2:38" ht="15" x14ac:dyDescent="0.15">
      <c r="B989" s="330" t="str">
        <f t="shared" si="536"/>
        <v/>
      </c>
      <c r="C989" s="330" t="str">
        <f t="shared" si="537"/>
        <v/>
      </c>
      <c r="D989" s="330" t="str">
        <f t="shared" si="538"/>
        <v/>
      </c>
      <c r="E989" s="330" t="str">
        <f t="shared" si="535"/>
        <v xml:space="preserve"> </v>
      </c>
      <c r="F989" s="330" t="str">
        <f t="shared" si="539"/>
        <v/>
      </c>
      <c r="G989" s="330" t="str">
        <f t="shared" si="540"/>
        <v/>
      </c>
      <c r="H989" s="315"/>
      <c r="I989" s="330" t="str">
        <f t="shared" si="541"/>
        <v/>
      </c>
      <c r="J989" s="330">
        <f t="shared" si="534"/>
        <v>80</v>
      </c>
      <c r="K989" s="337" t="str">
        <f t="shared" si="542"/>
        <v/>
      </c>
      <c r="L989" s="325" t="str">
        <f t="shared" si="543"/>
        <v/>
      </c>
      <c r="M989" s="325" t="str">
        <f t="shared" si="544"/>
        <v/>
      </c>
      <c r="N989" s="330" t="str">
        <f t="shared" si="545"/>
        <v/>
      </c>
      <c r="O989" s="330" t="str">
        <f t="shared" si="546"/>
        <v/>
      </c>
      <c r="P989" s="334"/>
      <c r="Q989" s="330"/>
      <c r="R989" s="279" t="str">
        <f>IF(H989&gt;0, rate1(1,$L$52,$L$51,$L$54,L989,$L$53,$L$50,P989),"")</f>
        <v/>
      </c>
      <c r="S989" s="325"/>
      <c r="T989" s="325"/>
      <c r="U989" s="330"/>
      <c r="V989" s="338"/>
      <c r="W989" s="330"/>
      <c r="X989" s="330"/>
      <c r="Y989" s="330"/>
      <c r="Z989" s="110" t="str">
        <f>IF(H989&gt;0, rate1(1,$L$52,$L$51,$L$54,U989,$L$53,$L$50,Y989),"")</f>
        <v/>
      </c>
      <c r="AA989" s="338" t="str">
        <f t="shared" si="547"/>
        <v/>
      </c>
      <c r="AB989" s="338" t="str">
        <f t="shared" si="548"/>
        <v/>
      </c>
      <c r="AC989" s="330" t="str">
        <f t="shared" si="549"/>
        <v/>
      </c>
      <c r="AD989" s="330" t="str">
        <f t="shared" si="550"/>
        <v/>
      </c>
      <c r="AE989" s="330" t="str">
        <f t="shared" si="551"/>
        <v/>
      </c>
      <c r="AF989" s="330" t="str">
        <f t="shared" si="552"/>
        <v/>
      </c>
      <c r="AG989" s="330" t="str">
        <f t="shared" si="553"/>
        <v/>
      </c>
      <c r="AH989" s="330" t="str">
        <f t="shared" si="554"/>
        <v/>
      </c>
      <c r="AI989" s="330" t="str">
        <f t="shared" si="555"/>
        <v/>
      </c>
      <c r="AJ989" s="330" t="str">
        <f t="shared" si="556"/>
        <v/>
      </c>
      <c r="AK989" s="339" t="str">
        <f t="shared" si="557"/>
        <v/>
      </c>
      <c r="AL989" s="44" t="str">
        <f t="shared" si="558"/>
        <v/>
      </c>
    </row>
    <row r="990" spans="2:38" ht="15" x14ac:dyDescent="0.15">
      <c r="B990" s="330" t="str">
        <f t="shared" si="536"/>
        <v/>
      </c>
      <c r="C990" s="330" t="str">
        <f t="shared" si="537"/>
        <v/>
      </c>
      <c r="D990" s="330" t="str">
        <f t="shared" si="538"/>
        <v/>
      </c>
      <c r="E990" s="330" t="str">
        <f t="shared" si="535"/>
        <v xml:space="preserve"> </v>
      </c>
      <c r="F990" s="330" t="str">
        <f t="shared" si="539"/>
        <v/>
      </c>
      <c r="G990" s="330" t="str">
        <f t="shared" si="540"/>
        <v/>
      </c>
      <c r="H990" s="315"/>
      <c r="I990" s="330" t="str">
        <f t="shared" si="541"/>
        <v/>
      </c>
      <c r="J990" s="330">
        <f t="shared" si="534"/>
        <v>80</v>
      </c>
      <c r="K990" s="337" t="str">
        <f t="shared" si="542"/>
        <v/>
      </c>
      <c r="L990" s="325" t="str">
        <f t="shared" si="543"/>
        <v/>
      </c>
      <c r="M990" s="325" t="str">
        <f t="shared" si="544"/>
        <v/>
      </c>
      <c r="N990" s="330" t="str">
        <f t="shared" si="545"/>
        <v/>
      </c>
      <c r="O990" s="330" t="str">
        <f t="shared" si="546"/>
        <v/>
      </c>
      <c r="P990" s="334"/>
      <c r="Q990" s="330"/>
      <c r="R990" s="279" t="str">
        <f>IF(H990&gt;0, rate1(1,$L$52,$L$51,$L$54,L990,$L$53,$L$50,P990),"")</f>
        <v/>
      </c>
      <c r="S990" s="325"/>
      <c r="T990" s="325"/>
      <c r="U990" s="330"/>
      <c r="V990" s="338"/>
      <c r="W990" s="330"/>
      <c r="X990" s="330"/>
      <c r="Y990" s="330"/>
      <c r="Z990" s="110" t="str">
        <f>IF(H990&gt;0, rate1(1,$L$52,$L$51,$L$54,U990,$L$53,$L$50,Y990),"")</f>
        <v/>
      </c>
      <c r="AA990" s="338" t="str">
        <f t="shared" si="547"/>
        <v/>
      </c>
      <c r="AB990" s="338" t="str">
        <f t="shared" si="548"/>
        <v/>
      </c>
      <c r="AC990" s="330" t="str">
        <f t="shared" si="549"/>
        <v/>
      </c>
      <c r="AD990" s="330" t="str">
        <f t="shared" si="550"/>
        <v/>
      </c>
      <c r="AE990" s="330" t="str">
        <f t="shared" si="551"/>
        <v/>
      </c>
      <c r="AF990" s="330" t="str">
        <f t="shared" si="552"/>
        <v/>
      </c>
      <c r="AG990" s="330" t="str">
        <f t="shared" si="553"/>
        <v/>
      </c>
      <c r="AH990" s="330" t="str">
        <f t="shared" si="554"/>
        <v/>
      </c>
      <c r="AI990" s="330" t="str">
        <f t="shared" si="555"/>
        <v/>
      </c>
      <c r="AJ990" s="330" t="str">
        <f t="shared" si="556"/>
        <v/>
      </c>
      <c r="AK990" s="339" t="str">
        <f t="shared" si="557"/>
        <v/>
      </c>
      <c r="AL990" s="44" t="str">
        <f t="shared" si="558"/>
        <v/>
      </c>
    </row>
    <row r="991" spans="2:38" ht="15" x14ac:dyDescent="0.15">
      <c r="B991" s="330" t="str">
        <f t="shared" si="536"/>
        <v/>
      </c>
      <c r="C991" s="330" t="str">
        <f t="shared" si="537"/>
        <v/>
      </c>
      <c r="D991" s="330" t="str">
        <f t="shared" si="538"/>
        <v/>
      </c>
      <c r="E991" s="330" t="str">
        <f t="shared" si="535"/>
        <v xml:space="preserve"> </v>
      </c>
      <c r="F991" s="330" t="str">
        <f t="shared" si="539"/>
        <v/>
      </c>
      <c r="G991" s="330" t="str">
        <f t="shared" si="540"/>
        <v/>
      </c>
      <c r="H991" s="315"/>
      <c r="I991" s="330" t="str">
        <f t="shared" si="541"/>
        <v/>
      </c>
      <c r="J991" s="330">
        <f t="shared" si="534"/>
        <v>80</v>
      </c>
      <c r="K991" s="337" t="str">
        <f t="shared" si="542"/>
        <v/>
      </c>
      <c r="L991" s="325" t="str">
        <f t="shared" si="543"/>
        <v/>
      </c>
      <c r="M991" s="325" t="str">
        <f t="shared" si="544"/>
        <v/>
      </c>
      <c r="N991" s="330" t="str">
        <f t="shared" si="545"/>
        <v/>
      </c>
      <c r="O991" s="330" t="str">
        <f t="shared" si="546"/>
        <v/>
      </c>
      <c r="P991" s="334"/>
      <c r="Q991" s="330"/>
      <c r="R991" s="279" t="str">
        <f>IF(H991&gt;0, rate1(1,$L$52,$L$51,$L$54,L991,$L$53,$L$50,P991),"")</f>
        <v/>
      </c>
      <c r="S991" s="325"/>
      <c r="T991" s="325"/>
      <c r="U991" s="330"/>
      <c r="V991" s="338"/>
      <c r="W991" s="330"/>
      <c r="X991" s="330"/>
      <c r="Y991" s="330"/>
      <c r="Z991" s="110" t="str">
        <f>IF(H991&gt;0, rate1(1,$L$52,$L$51,$L$54,U991,$L$53,$L$50,Y991),"")</f>
        <v/>
      </c>
      <c r="AA991" s="338" t="str">
        <f t="shared" si="547"/>
        <v/>
      </c>
      <c r="AB991" s="338" t="str">
        <f t="shared" si="548"/>
        <v/>
      </c>
      <c r="AC991" s="330" t="str">
        <f t="shared" si="549"/>
        <v/>
      </c>
      <c r="AD991" s="330" t="str">
        <f t="shared" si="550"/>
        <v/>
      </c>
      <c r="AE991" s="330" t="str">
        <f t="shared" si="551"/>
        <v/>
      </c>
      <c r="AF991" s="330" t="str">
        <f t="shared" si="552"/>
        <v/>
      </c>
      <c r="AG991" s="330" t="str">
        <f t="shared" si="553"/>
        <v/>
      </c>
      <c r="AH991" s="330" t="str">
        <f t="shared" si="554"/>
        <v/>
      </c>
      <c r="AI991" s="330" t="str">
        <f t="shared" si="555"/>
        <v/>
      </c>
      <c r="AJ991" s="330" t="str">
        <f t="shared" si="556"/>
        <v/>
      </c>
      <c r="AK991" s="339" t="str">
        <f t="shared" si="557"/>
        <v/>
      </c>
      <c r="AL991" s="44" t="str">
        <f t="shared" si="558"/>
        <v/>
      </c>
    </row>
    <row r="992" spans="2:38" ht="15" x14ac:dyDescent="0.15">
      <c r="B992" s="330" t="str">
        <f t="shared" si="536"/>
        <v/>
      </c>
      <c r="C992" s="330" t="str">
        <f t="shared" si="537"/>
        <v/>
      </c>
      <c r="D992" s="330" t="str">
        <f t="shared" si="538"/>
        <v/>
      </c>
      <c r="E992" s="330" t="str">
        <f t="shared" si="535"/>
        <v xml:space="preserve"> </v>
      </c>
      <c r="F992" s="330" t="str">
        <f t="shared" si="539"/>
        <v/>
      </c>
      <c r="G992" s="330" t="str">
        <f t="shared" si="540"/>
        <v/>
      </c>
      <c r="H992" s="315"/>
      <c r="I992" s="330" t="str">
        <f t="shared" si="541"/>
        <v/>
      </c>
      <c r="J992" s="330">
        <f t="shared" si="534"/>
        <v>80</v>
      </c>
      <c r="K992" s="337" t="str">
        <f t="shared" si="542"/>
        <v/>
      </c>
      <c r="L992" s="325" t="str">
        <f t="shared" si="543"/>
        <v/>
      </c>
      <c r="M992" s="325" t="str">
        <f t="shared" si="544"/>
        <v/>
      </c>
      <c r="N992" s="330" t="str">
        <f t="shared" si="545"/>
        <v/>
      </c>
      <c r="O992" s="330" t="str">
        <f t="shared" si="546"/>
        <v/>
      </c>
      <c r="P992" s="334"/>
      <c r="Q992" s="330"/>
      <c r="R992" s="279" t="str">
        <f>IF(H992&gt;0, rate1(1,$L$52,$L$51,$L$54,L992,$L$53,$L$50,P992),"")</f>
        <v/>
      </c>
      <c r="S992" s="325"/>
      <c r="T992" s="325"/>
      <c r="U992" s="330"/>
      <c r="V992" s="338"/>
      <c r="W992" s="330"/>
      <c r="X992" s="330"/>
      <c r="Y992" s="330"/>
      <c r="Z992" s="110" t="str">
        <f>IF(H992&gt;0, rate1(1,$L$52,$L$51,$L$54,U992,$L$53,$L$50,Y992),"")</f>
        <v/>
      </c>
      <c r="AA992" s="338" t="str">
        <f t="shared" si="547"/>
        <v/>
      </c>
      <c r="AB992" s="338" t="str">
        <f t="shared" si="548"/>
        <v/>
      </c>
      <c r="AC992" s="330" t="str">
        <f t="shared" si="549"/>
        <v/>
      </c>
      <c r="AD992" s="330" t="str">
        <f t="shared" si="550"/>
        <v/>
      </c>
      <c r="AE992" s="330" t="str">
        <f t="shared" si="551"/>
        <v/>
      </c>
      <c r="AF992" s="330" t="str">
        <f t="shared" si="552"/>
        <v/>
      </c>
      <c r="AG992" s="330" t="str">
        <f t="shared" si="553"/>
        <v/>
      </c>
      <c r="AH992" s="330" t="str">
        <f t="shared" si="554"/>
        <v/>
      </c>
      <c r="AI992" s="330" t="str">
        <f t="shared" si="555"/>
        <v/>
      </c>
      <c r="AJ992" s="330" t="str">
        <f t="shared" si="556"/>
        <v/>
      </c>
      <c r="AK992" s="339" t="str">
        <f t="shared" si="557"/>
        <v/>
      </c>
      <c r="AL992" s="44" t="str">
        <f t="shared" si="558"/>
        <v/>
      </c>
    </row>
    <row r="993" spans="2:38" ht="15" x14ac:dyDescent="0.15">
      <c r="B993" s="330" t="str">
        <f t="shared" si="536"/>
        <v/>
      </c>
      <c r="C993" s="330" t="str">
        <f t="shared" si="537"/>
        <v/>
      </c>
      <c r="D993" s="330" t="str">
        <f t="shared" si="538"/>
        <v/>
      </c>
      <c r="E993" s="330" t="str">
        <f t="shared" si="535"/>
        <v xml:space="preserve"> </v>
      </c>
      <c r="F993" s="330" t="str">
        <f t="shared" si="539"/>
        <v/>
      </c>
      <c r="G993" s="330" t="str">
        <f t="shared" si="540"/>
        <v/>
      </c>
      <c r="H993" s="315"/>
      <c r="I993" s="330" t="str">
        <f t="shared" si="541"/>
        <v/>
      </c>
      <c r="J993" s="330">
        <f t="shared" si="534"/>
        <v>80</v>
      </c>
      <c r="K993" s="337" t="str">
        <f t="shared" si="542"/>
        <v/>
      </c>
      <c r="L993" s="325" t="str">
        <f t="shared" si="543"/>
        <v/>
      </c>
      <c r="M993" s="325" t="str">
        <f t="shared" si="544"/>
        <v/>
      </c>
      <c r="N993" s="330" t="str">
        <f t="shared" si="545"/>
        <v/>
      </c>
      <c r="O993" s="330" t="str">
        <f t="shared" si="546"/>
        <v/>
      </c>
      <c r="P993" s="334"/>
      <c r="Q993" s="330"/>
      <c r="R993" s="279" t="str">
        <f>IF(H993&gt;0, rate1(1,$L$52,$L$51,$L$54,L993,$L$53,$L$50,P993),"")</f>
        <v/>
      </c>
      <c r="S993" s="325"/>
      <c r="T993" s="325"/>
      <c r="U993" s="330"/>
      <c r="V993" s="338"/>
      <c r="W993" s="330"/>
      <c r="X993" s="330"/>
      <c r="Y993" s="330"/>
      <c r="Z993" s="110" t="str">
        <f>IF(H993&gt;0, rate1(1,$L$52,$L$51,$L$54,U993,$L$53,$L$50,Y993),"")</f>
        <v/>
      </c>
      <c r="AA993" s="338" t="str">
        <f t="shared" si="547"/>
        <v/>
      </c>
      <c r="AB993" s="338" t="str">
        <f t="shared" si="548"/>
        <v/>
      </c>
      <c r="AC993" s="330" t="str">
        <f t="shared" si="549"/>
        <v/>
      </c>
      <c r="AD993" s="330" t="str">
        <f t="shared" si="550"/>
        <v/>
      </c>
      <c r="AE993" s="330" t="str">
        <f t="shared" si="551"/>
        <v/>
      </c>
      <c r="AF993" s="330" t="str">
        <f t="shared" si="552"/>
        <v/>
      </c>
      <c r="AG993" s="330" t="str">
        <f t="shared" si="553"/>
        <v/>
      </c>
      <c r="AH993" s="330" t="str">
        <f t="shared" si="554"/>
        <v/>
      </c>
      <c r="AI993" s="330" t="str">
        <f t="shared" si="555"/>
        <v/>
      </c>
      <c r="AJ993" s="330" t="str">
        <f t="shared" si="556"/>
        <v/>
      </c>
      <c r="AK993" s="339" t="str">
        <f t="shared" si="557"/>
        <v/>
      </c>
      <c r="AL993" s="44" t="str">
        <f t="shared" si="558"/>
        <v/>
      </c>
    </row>
    <row r="994" spans="2:38" ht="15" x14ac:dyDescent="0.15">
      <c r="B994" s="330" t="str">
        <f t="shared" si="536"/>
        <v/>
      </c>
      <c r="C994" s="330" t="str">
        <f t="shared" si="537"/>
        <v/>
      </c>
      <c r="D994" s="330" t="str">
        <f t="shared" si="538"/>
        <v/>
      </c>
      <c r="E994" s="330" t="str">
        <f t="shared" si="535"/>
        <v xml:space="preserve"> </v>
      </c>
      <c r="F994" s="330" t="str">
        <f t="shared" si="539"/>
        <v/>
      </c>
      <c r="G994" s="330" t="str">
        <f t="shared" si="540"/>
        <v/>
      </c>
      <c r="H994" s="315"/>
      <c r="I994" s="330" t="str">
        <f t="shared" si="541"/>
        <v/>
      </c>
      <c r="J994" s="330">
        <f t="shared" si="534"/>
        <v>80</v>
      </c>
      <c r="K994" s="337" t="str">
        <f t="shared" si="542"/>
        <v/>
      </c>
      <c r="L994" s="325" t="str">
        <f t="shared" si="543"/>
        <v/>
      </c>
      <c r="M994" s="325" t="str">
        <f t="shared" si="544"/>
        <v/>
      </c>
      <c r="N994" s="330" t="str">
        <f t="shared" si="545"/>
        <v/>
      </c>
      <c r="O994" s="330" t="str">
        <f t="shared" si="546"/>
        <v/>
      </c>
      <c r="P994" s="334"/>
      <c r="Q994" s="330"/>
      <c r="R994" s="279" t="str">
        <f>IF(H994&gt;0, rate1(1,$L$52,$L$51,$L$54,L994,$L$53,$L$50,P994),"")</f>
        <v/>
      </c>
      <c r="S994" s="325"/>
      <c r="T994" s="325"/>
      <c r="U994" s="330"/>
      <c r="V994" s="338"/>
      <c r="W994" s="330"/>
      <c r="X994" s="330"/>
      <c r="Y994" s="330"/>
      <c r="Z994" s="110" t="str">
        <f>IF(H994&gt;0, rate1(1,$L$52,$L$51,$L$54,U994,$L$53,$L$50,Y994),"")</f>
        <v/>
      </c>
      <c r="AA994" s="338" t="str">
        <f t="shared" si="547"/>
        <v/>
      </c>
      <c r="AB994" s="338" t="str">
        <f t="shared" si="548"/>
        <v/>
      </c>
      <c r="AC994" s="330" t="str">
        <f t="shared" si="549"/>
        <v/>
      </c>
      <c r="AD994" s="330" t="str">
        <f t="shared" si="550"/>
        <v/>
      </c>
      <c r="AE994" s="330" t="str">
        <f t="shared" si="551"/>
        <v/>
      </c>
      <c r="AF994" s="330" t="str">
        <f t="shared" si="552"/>
        <v/>
      </c>
      <c r="AG994" s="330" t="str">
        <f t="shared" si="553"/>
        <v/>
      </c>
      <c r="AH994" s="330" t="str">
        <f t="shared" si="554"/>
        <v/>
      </c>
      <c r="AI994" s="330" t="str">
        <f t="shared" si="555"/>
        <v/>
      </c>
      <c r="AJ994" s="330" t="str">
        <f t="shared" si="556"/>
        <v/>
      </c>
      <c r="AK994" s="339" t="str">
        <f t="shared" si="557"/>
        <v/>
      </c>
      <c r="AL994" s="44" t="str">
        <f t="shared" si="558"/>
        <v/>
      </c>
    </row>
    <row r="995" spans="2:38" ht="15" x14ac:dyDescent="0.15">
      <c r="B995" s="330" t="str">
        <f t="shared" si="536"/>
        <v/>
      </c>
      <c r="C995" s="330" t="str">
        <f t="shared" si="537"/>
        <v/>
      </c>
      <c r="D995" s="330" t="str">
        <f t="shared" si="538"/>
        <v/>
      </c>
      <c r="E995" s="330" t="str">
        <f t="shared" si="535"/>
        <v xml:space="preserve"> </v>
      </c>
      <c r="F995" s="330" t="str">
        <f t="shared" si="539"/>
        <v/>
      </c>
      <c r="G995" s="330" t="str">
        <f t="shared" si="540"/>
        <v/>
      </c>
      <c r="H995" s="315"/>
      <c r="I995" s="330" t="str">
        <f t="shared" si="541"/>
        <v/>
      </c>
      <c r="J995" s="330">
        <f t="shared" si="534"/>
        <v>80</v>
      </c>
      <c r="K995" s="337" t="str">
        <f t="shared" si="542"/>
        <v/>
      </c>
      <c r="L995" s="325" t="str">
        <f t="shared" si="543"/>
        <v/>
      </c>
      <c r="M995" s="325" t="str">
        <f t="shared" si="544"/>
        <v/>
      </c>
      <c r="N995" s="330" t="str">
        <f t="shared" si="545"/>
        <v/>
      </c>
      <c r="O995" s="330" t="str">
        <f t="shared" si="546"/>
        <v/>
      </c>
      <c r="P995" s="334"/>
      <c r="Q995" s="330"/>
      <c r="R995" s="279" t="str">
        <f>IF(H995&gt;0, rate1(1,$L$52,$L$51,$L$54,L995,$L$53,$L$50,P995),"")</f>
        <v/>
      </c>
      <c r="S995" s="325"/>
      <c r="T995" s="325"/>
      <c r="U995" s="330"/>
      <c r="V995" s="338"/>
      <c r="W995" s="330"/>
      <c r="X995" s="330"/>
      <c r="Y995" s="330"/>
      <c r="Z995" s="110" t="str">
        <f>IF(H995&gt;0, rate1(1,$L$52,$L$51,$L$54,U995,$L$53,$L$50,Y995),"")</f>
        <v/>
      </c>
      <c r="AA995" s="338" t="str">
        <f t="shared" si="547"/>
        <v/>
      </c>
      <c r="AB995" s="338" t="str">
        <f t="shared" si="548"/>
        <v/>
      </c>
      <c r="AC995" s="330" t="str">
        <f t="shared" si="549"/>
        <v/>
      </c>
      <c r="AD995" s="330" t="str">
        <f t="shared" si="550"/>
        <v/>
      </c>
      <c r="AE995" s="330" t="str">
        <f t="shared" si="551"/>
        <v/>
      </c>
      <c r="AF995" s="330" t="str">
        <f t="shared" si="552"/>
        <v/>
      </c>
      <c r="AG995" s="330" t="str">
        <f t="shared" si="553"/>
        <v/>
      </c>
      <c r="AH995" s="330" t="str">
        <f t="shared" si="554"/>
        <v/>
      </c>
      <c r="AI995" s="330" t="str">
        <f t="shared" si="555"/>
        <v/>
      </c>
      <c r="AJ995" s="330" t="str">
        <f t="shared" si="556"/>
        <v/>
      </c>
      <c r="AK995" s="339" t="str">
        <f t="shared" si="557"/>
        <v/>
      </c>
      <c r="AL995" s="44" t="str">
        <f t="shared" si="558"/>
        <v/>
      </c>
    </row>
    <row r="996" spans="2:38" ht="15" x14ac:dyDescent="0.15">
      <c r="B996" s="330" t="str">
        <f t="shared" si="536"/>
        <v/>
      </c>
      <c r="C996" s="330" t="str">
        <f t="shared" si="537"/>
        <v/>
      </c>
      <c r="D996" s="330" t="str">
        <f t="shared" si="538"/>
        <v/>
      </c>
      <c r="E996" s="330" t="str">
        <f t="shared" si="535"/>
        <v xml:space="preserve"> </v>
      </c>
      <c r="F996" s="330" t="str">
        <f t="shared" si="539"/>
        <v/>
      </c>
      <c r="G996" s="330" t="str">
        <f t="shared" si="540"/>
        <v/>
      </c>
      <c r="H996" s="315"/>
      <c r="I996" s="330" t="str">
        <f t="shared" si="541"/>
        <v/>
      </c>
      <c r="J996" s="330">
        <f t="shared" si="534"/>
        <v>80</v>
      </c>
      <c r="K996" s="337" t="str">
        <f t="shared" si="542"/>
        <v/>
      </c>
      <c r="L996" s="325" t="str">
        <f t="shared" si="543"/>
        <v/>
      </c>
      <c r="M996" s="325" t="str">
        <f t="shared" si="544"/>
        <v/>
      </c>
      <c r="N996" s="330" t="str">
        <f t="shared" si="545"/>
        <v/>
      </c>
      <c r="O996" s="330" t="str">
        <f t="shared" si="546"/>
        <v/>
      </c>
      <c r="P996" s="334"/>
      <c r="Q996" s="330"/>
      <c r="R996" s="279" t="str">
        <f>IF(H996&gt;0, rate1(1,$L$52,$L$51,$L$54,L996,$L$53,$L$50,P996),"")</f>
        <v/>
      </c>
      <c r="S996" s="325"/>
      <c r="T996" s="325"/>
      <c r="U996" s="330"/>
      <c r="V996" s="338"/>
      <c r="W996" s="330"/>
      <c r="X996" s="330"/>
      <c r="Y996" s="330"/>
      <c r="Z996" s="110" t="str">
        <f>IF(H996&gt;0, rate1(1,$L$52,$L$51,$L$54,U996,$L$53,$L$50,Y996),"")</f>
        <v/>
      </c>
      <c r="AA996" s="338" t="str">
        <f t="shared" si="547"/>
        <v/>
      </c>
      <c r="AB996" s="338" t="str">
        <f t="shared" si="548"/>
        <v/>
      </c>
      <c r="AC996" s="330" t="str">
        <f t="shared" si="549"/>
        <v/>
      </c>
      <c r="AD996" s="330" t="str">
        <f t="shared" si="550"/>
        <v/>
      </c>
      <c r="AE996" s="330" t="str">
        <f t="shared" si="551"/>
        <v/>
      </c>
      <c r="AF996" s="330" t="str">
        <f t="shared" si="552"/>
        <v/>
      </c>
      <c r="AG996" s="330" t="str">
        <f t="shared" si="553"/>
        <v/>
      </c>
      <c r="AH996" s="330" t="str">
        <f t="shared" si="554"/>
        <v/>
      </c>
      <c r="AI996" s="330" t="str">
        <f t="shared" si="555"/>
        <v/>
      </c>
      <c r="AJ996" s="330" t="str">
        <f t="shared" si="556"/>
        <v/>
      </c>
      <c r="AK996" s="339" t="str">
        <f t="shared" si="557"/>
        <v/>
      </c>
      <c r="AL996" s="44" t="str">
        <f t="shared" si="558"/>
        <v/>
      </c>
    </row>
    <row r="997" spans="2:38" ht="15" x14ac:dyDescent="0.15">
      <c r="B997" s="330" t="str">
        <f t="shared" si="536"/>
        <v/>
      </c>
      <c r="C997" s="330" t="str">
        <f t="shared" si="537"/>
        <v/>
      </c>
      <c r="D997" s="330" t="str">
        <f t="shared" si="538"/>
        <v/>
      </c>
      <c r="E997" s="330" t="str">
        <f t="shared" si="535"/>
        <v xml:space="preserve"> </v>
      </c>
      <c r="F997" s="330" t="str">
        <f t="shared" si="539"/>
        <v/>
      </c>
      <c r="G997" s="330" t="str">
        <f t="shared" si="540"/>
        <v/>
      </c>
      <c r="H997" s="315"/>
      <c r="I997" s="330" t="str">
        <f t="shared" si="541"/>
        <v/>
      </c>
      <c r="J997" s="330">
        <f t="shared" si="534"/>
        <v>80</v>
      </c>
      <c r="K997" s="337" t="str">
        <f t="shared" si="542"/>
        <v/>
      </c>
      <c r="L997" s="325" t="str">
        <f t="shared" si="543"/>
        <v/>
      </c>
      <c r="M997" s="325" t="str">
        <f t="shared" si="544"/>
        <v/>
      </c>
      <c r="N997" s="330" t="str">
        <f t="shared" si="545"/>
        <v/>
      </c>
      <c r="O997" s="330" t="str">
        <f t="shared" si="546"/>
        <v/>
      </c>
      <c r="P997" s="334"/>
      <c r="Q997" s="330"/>
      <c r="R997" s="279" t="str">
        <f>IF(H997&gt;0, rate1(1,$L$52,$L$51,$L$54,L997,$L$53,$L$50,P997),"")</f>
        <v/>
      </c>
      <c r="S997" s="325"/>
      <c r="T997" s="325"/>
      <c r="U997" s="330"/>
      <c r="V997" s="338"/>
      <c r="W997" s="330"/>
      <c r="X997" s="330"/>
      <c r="Y997" s="330"/>
      <c r="Z997" s="110" t="str">
        <f>IF(H997&gt;0, rate1(1,$L$52,$L$51,$L$54,U997,$L$53,$L$50,Y997),"")</f>
        <v/>
      </c>
      <c r="AA997" s="338" t="str">
        <f t="shared" si="547"/>
        <v/>
      </c>
      <c r="AB997" s="338" t="str">
        <f t="shared" si="548"/>
        <v/>
      </c>
      <c r="AC997" s="330" t="str">
        <f t="shared" si="549"/>
        <v/>
      </c>
      <c r="AD997" s="330" t="str">
        <f t="shared" si="550"/>
        <v/>
      </c>
      <c r="AE997" s="330" t="str">
        <f t="shared" si="551"/>
        <v/>
      </c>
      <c r="AF997" s="330" t="str">
        <f t="shared" si="552"/>
        <v/>
      </c>
      <c r="AG997" s="330" t="str">
        <f t="shared" si="553"/>
        <v/>
      </c>
      <c r="AH997" s="330" t="str">
        <f t="shared" si="554"/>
        <v/>
      </c>
      <c r="AI997" s="330" t="str">
        <f t="shared" si="555"/>
        <v/>
      </c>
      <c r="AJ997" s="330" t="str">
        <f t="shared" si="556"/>
        <v/>
      </c>
      <c r="AK997" s="339" t="str">
        <f t="shared" si="557"/>
        <v/>
      </c>
      <c r="AL997" s="44" t="str">
        <f t="shared" si="558"/>
        <v/>
      </c>
    </row>
    <row r="998" spans="2:38" ht="15" x14ac:dyDescent="0.15">
      <c r="B998" s="330" t="str">
        <f t="shared" si="536"/>
        <v/>
      </c>
      <c r="C998" s="330" t="str">
        <f t="shared" si="537"/>
        <v/>
      </c>
      <c r="D998" s="330" t="str">
        <f t="shared" si="538"/>
        <v/>
      </c>
      <c r="E998" s="330" t="str">
        <f t="shared" si="535"/>
        <v xml:space="preserve"> </v>
      </c>
      <c r="F998" s="330" t="str">
        <f t="shared" si="539"/>
        <v/>
      </c>
      <c r="G998" s="330" t="str">
        <f t="shared" si="540"/>
        <v/>
      </c>
      <c r="H998" s="315"/>
      <c r="I998" s="330" t="str">
        <f t="shared" si="541"/>
        <v/>
      </c>
      <c r="J998" s="330">
        <f t="shared" si="534"/>
        <v>80</v>
      </c>
      <c r="K998" s="337" t="str">
        <f t="shared" si="542"/>
        <v/>
      </c>
      <c r="L998" s="325" t="str">
        <f t="shared" si="543"/>
        <v/>
      </c>
      <c r="M998" s="325" t="str">
        <f t="shared" si="544"/>
        <v/>
      </c>
      <c r="N998" s="330" t="str">
        <f t="shared" si="545"/>
        <v/>
      </c>
      <c r="O998" s="330" t="str">
        <f t="shared" si="546"/>
        <v/>
      </c>
      <c r="P998" s="334"/>
      <c r="Q998" s="330"/>
      <c r="R998" s="279" t="str">
        <f>IF(H998&gt;0, rate1(1,$L$52,$L$51,$L$54,L998,$L$53,$L$50,P998),"")</f>
        <v/>
      </c>
      <c r="S998" s="325"/>
      <c r="T998" s="325"/>
      <c r="U998" s="330"/>
      <c r="V998" s="338"/>
      <c r="W998" s="330"/>
      <c r="X998" s="330"/>
      <c r="Y998" s="330"/>
      <c r="Z998" s="110" t="str">
        <f>IF(H998&gt;0, rate1(1,$L$52,$L$51,$L$54,U998,$L$53,$L$50,Y998),"")</f>
        <v/>
      </c>
      <c r="AA998" s="338" t="str">
        <f t="shared" si="547"/>
        <v/>
      </c>
      <c r="AB998" s="338" t="str">
        <f t="shared" si="548"/>
        <v/>
      </c>
      <c r="AC998" s="330" t="str">
        <f t="shared" si="549"/>
        <v/>
      </c>
      <c r="AD998" s="330" t="str">
        <f t="shared" si="550"/>
        <v/>
      </c>
      <c r="AE998" s="330" t="str">
        <f t="shared" si="551"/>
        <v/>
      </c>
      <c r="AF998" s="330" t="str">
        <f t="shared" si="552"/>
        <v/>
      </c>
      <c r="AG998" s="330" t="str">
        <f t="shared" si="553"/>
        <v/>
      </c>
      <c r="AH998" s="330" t="str">
        <f t="shared" si="554"/>
        <v/>
      </c>
      <c r="AI998" s="330" t="str">
        <f t="shared" si="555"/>
        <v/>
      </c>
      <c r="AJ998" s="330" t="str">
        <f t="shared" si="556"/>
        <v/>
      </c>
      <c r="AK998" s="339" t="str">
        <f t="shared" si="557"/>
        <v/>
      </c>
      <c r="AL998" s="44" t="str">
        <f t="shared" si="558"/>
        <v/>
      </c>
    </row>
    <row r="999" spans="2:38" ht="15" x14ac:dyDescent="0.15">
      <c r="B999" s="330" t="str">
        <f t="shared" si="536"/>
        <v/>
      </c>
      <c r="C999" s="330" t="str">
        <f t="shared" si="537"/>
        <v/>
      </c>
      <c r="D999" s="330" t="str">
        <f t="shared" si="538"/>
        <v/>
      </c>
      <c r="E999" s="330" t="str">
        <f t="shared" si="535"/>
        <v xml:space="preserve"> </v>
      </c>
      <c r="F999" s="330" t="str">
        <f t="shared" si="539"/>
        <v/>
      </c>
      <c r="G999" s="330" t="str">
        <f t="shared" si="540"/>
        <v/>
      </c>
      <c r="H999" s="315"/>
      <c r="I999" s="330" t="str">
        <f t="shared" si="541"/>
        <v/>
      </c>
      <c r="J999" s="330">
        <f t="shared" si="534"/>
        <v>80</v>
      </c>
      <c r="K999" s="337" t="str">
        <f t="shared" si="542"/>
        <v/>
      </c>
      <c r="L999" s="325" t="str">
        <f t="shared" si="543"/>
        <v/>
      </c>
      <c r="M999" s="325" t="str">
        <f t="shared" si="544"/>
        <v/>
      </c>
      <c r="N999" s="330" t="str">
        <f t="shared" si="545"/>
        <v/>
      </c>
      <c r="O999" s="330" t="str">
        <f t="shared" si="546"/>
        <v/>
      </c>
      <c r="P999" s="334"/>
      <c r="Q999" s="330"/>
      <c r="R999" s="279" t="str">
        <f>IF(H999&gt;0, rate1(1,$L$52,$L$51,$L$54,L999,$L$53,$L$50,P999),"")</f>
        <v/>
      </c>
      <c r="S999" s="325"/>
      <c r="T999" s="325"/>
      <c r="U999" s="330"/>
      <c r="V999" s="338"/>
      <c r="W999" s="330"/>
      <c r="X999" s="330"/>
      <c r="Y999" s="330"/>
      <c r="Z999" s="110" t="str">
        <f>IF(H999&gt;0, rate1(1,$L$52,$L$51,$L$54,U999,$L$53,$L$50,Y999),"")</f>
        <v/>
      </c>
      <c r="AA999" s="338" t="str">
        <f t="shared" si="547"/>
        <v/>
      </c>
      <c r="AB999" s="338" t="str">
        <f t="shared" si="548"/>
        <v/>
      </c>
      <c r="AC999" s="330" t="str">
        <f t="shared" si="549"/>
        <v/>
      </c>
      <c r="AD999" s="330" t="str">
        <f t="shared" si="550"/>
        <v/>
      </c>
      <c r="AE999" s="330" t="str">
        <f t="shared" si="551"/>
        <v/>
      </c>
      <c r="AF999" s="330" t="str">
        <f t="shared" si="552"/>
        <v/>
      </c>
      <c r="AG999" s="330" t="str">
        <f t="shared" si="553"/>
        <v/>
      </c>
      <c r="AH999" s="330" t="str">
        <f t="shared" si="554"/>
        <v/>
      </c>
      <c r="AI999" s="330" t="str">
        <f t="shared" si="555"/>
        <v/>
      </c>
      <c r="AJ999" s="330" t="str">
        <f t="shared" si="556"/>
        <v/>
      </c>
      <c r="AK999" s="339" t="str">
        <f t="shared" si="557"/>
        <v/>
      </c>
      <c r="AL999" s="44" t="str">
        <f t="shared" si="558"/>
        <v/>
      </c>
    </row>
    <row r="1000" spans="2:38" ht="15" x14ac:dyDescent="0.15">
      <c r="B1000" s="330" t="str">
        <f t="shared" si="536"/>
        <v/>
      </c>
      <c r="C1000" s="330" t="str">
        <f t="shared" si="537"/>
        <v/>
      </c>
      <c r="D1000" s="330" t="str">
        <f t="shared" si="538"/>
        <v/>
      </c>
      <c r="E1000" s="330" t="str">
        <f t="shared" si="535"/>
        <v xml:space="preserve"> </v>
      </c>
      <c r="F1000" s="330" t="str">
        <f t="shared" si="539"/>
        <v/>
      </c>
      <c r="G1000" s="330" t="str">
        <f t="shared" si="540"/>
        <v/>
      </c>
      <c r="H1000" s="315"/>
      <c r="I1000" s="330" t="str">
        <f t="shared" si="541"/>
        <v/>
      </c>
      <c r="J1000" s="330">
        <f t="shared" si="534"/>
        <v>80</v>
      </c>
      <c r="K1000" s="337" t="str">
        <f t="shared" si="542"/>
        <v/>
      </c>
      <c r="L1000" s="325" t="str">
        <f t="shared" si="543"/>
        <v/>
      </c>
      <c r="M1000" s="325" t="str">
        <f t="shared" si="544"/>
        <v/>
      </c>
      <c r="N1000" s="330" t="str">
        <f t="shared" si="545"/>
        <v/>
      </c>
      <c r="O1000" s="330" t="str">
        <f t="shared" si="546"/>
        <v/>
      </c>
      <c r="P1000" s="334"/>
      <c r="Q1000" s="330"/>
      <c r="R1000" s="122"/>
      <c r="S1000" s="325"/>
      <c r="T1000" s="325"/>
      <c r="U1000" s="330"/>
      <c r="V1000" s="338"/>
      <c r="W1000" s="330"/>
      <c r="X1000" s="330"/>
      <c r="Y1000" s="330"/>
      <c r="Z1000" s="110"/>
      <c r="AA1000" s="338" t="str">
        <f t="shared" si="547"/>
        <v/>
      </c>
      <c r="AB1000" s="338" t="str">
        <f t="shared" si="548"/>
        <v/>
      </c>
      <c r="AC1000" s="330" t="str">
        <f t="shared" si="549"/>
        <v/>
      </c>
      <c r="AD1000" s="330" t="str">
        <f t="shared" si="550"/>
        <v/>
      </c>
      <c r="AE1000" s="330" t="str">
        <f t="shared" si="551"/>
        <v/>
      </c>
      <c r="AF1000" s="330" t="str">
        <f t="shared" si="552"/>
        <v/>
      </c>
      <c r="AG1000" s="330" t="str">
        <f t="shared" si="553"/>
        <v/>
      </c>
      <c r="AH1000" s="330" t="str">
        <f t="shared" si="554"/>
        <v/>
      </c>
      <c r="AI1000" s="330" t="str">
        <f t="shared" si="555"/>
        <v/>
      </c>
      <c r="AJ1000" s="330" t="str">
        <f t="shared" si="556"/>
        <v/>
      </c>
      <c r="AK1000" s="339" t="str">
        <f t="shared" si="557"/>
        <v/>
      </c>
      <c r="AL1000" s="44" t="str">
        <f t="shared" si="558"/>
        <v/>
      </c>
    </row>
    <row r="1001" spans="2:38" x14ac:dyDescent="0.15">
      <c r="H1001" s="315"/>
    </row>
  </sheetData>
  <sheetProtection selectLockedCells="1"/>
  <mergeCells count="21">
    <mergeCell ref="P8:P9"/>
    <mergeCell ref="N6:O6"/>
    <mergeCell ref="P6:Q6"/>
    <mergeCell ref="H5:L5"/>
    <mergeCell ref="N5:Q5"/>
    <mergeCell ref="H6:J6"/>
    <mergeCell ref="K6:L6"/>
    <mergeCell ref="L1:M1"/>
    <mergeCell ref="D56:G56"/>
    <mergeCell ref="C26:F26"/>
    <mergeCell ref="I47:J47"/>
    <mergeCell ref="C47:D47"/>
    <mergeCell ref="A1:K1"/>
    <mergeCell ref="A2:K2"/>
    <mergeCell ref="A3:K3"/>
    <mergeCell ref="L4:M4"/>
    <mergeCell ref="E30:F30"/>
    <mergeCell ref="E31:F31"/>
    <mergeCell ref="E32:F32"/>
    <mergeCell ref="E33:F33"/>
    <mergeCell ref="E29:F29"/>
  </mergeCells>
  <phoneticPr fontId="1" type="noConversion"/>
  <dataValidations disablePrompts="1" count="1">
    <dataValidation type="decimal" errorStyle="warning" allowBlank="1" showErrorMessage="1" errorTitle="输入错误！" error="温度超限，请在检查数据后重新输入！" sqref="L57" xr:uid="{00000000-0002-0000-0000-000000000000}">
      <formula1>0.5</formula1>
      <formula2>35.1</formula2>
    </dataValidation>
  </dataValidations>
  <pageMargins left="0.70866141732283472" right="0.70866141732283472" top="0.74803149606299213" bottom="0.74803149606299213" header="0.31496062992125984" footer="0.31496062992125984"/>
  <pageSetup paperSize="9" orientation="landscape" horizontalDpi="300" verticalDpi="300" r:id="rId1"/>
  <ignoredErrors>
    <ignoredError sqref="C51" unlockedFormula="1"/>
  </ignoredErrors>
  <drawing r:id="rId2"/>
  <legacyDrawing r:id="rId3"/>
  <controls>
    <mc:AlternateContent xmlns:mc="http://schemas.openxmlformats.org/markup-compatibility/2006">
      <mc:Choice Requires="x14">
        <control shapeId="1122" r:id="rId4" name="CommandButton1">
          <controlPr defaultSize="0" autoLine="0" r:id="rId5">
            <anchor moveWithCells="1">
              <from>
                <xdr:col>19</xdr:col>
                <xdr:colOff>38100</xdr:colOff>
                <xdr:row>7</xdr:row>
                <xdr:rowOff>133350</xdr:rowOff>
              </from>
              <to>
                <xdr:col>28</xdr:col>
                <xdr:colOff>285750</xdr:colOff>
                <xdr:row>9</xdr:row>
                <xdr:rowOff>66675</xdr:rowOff>
              </to>
            </anchor>
          </controlPr>
        </control>
      </mc:Choice>
      <mc:Fallback>
        <control shapeId="1122" r:id="rId4" name="CommandButton1"/>
      </mc:Fallback>
    </mc:AlternateContent>
    <mc:AlternateContent xmlns:mc="http://schemas.openxmlformats.org/markup-compatibility/2006">
      <mc:Choice Requires="x14">
        <control shapeId="1025" r:id="rId6" name="Option Button 1">
          <controlPr defaultSize="0" autoFill="0" autoLine="0" autoPict="0" macro="[0]!选项按钮20_Click" altText="使用默认值">
            <anchor moveWithCells="1">
              <from>
                <xdr:col>4</xdr:col>
                <xdr:colOff>95250</xdr:colOff>
                <xdr:row>16</xdr:row>
                <xdr:rowOff>57150</xdr:rowOff>
              </from>
              <to>
                <xdr:col>5</xdr:col>
                <xdr:colOff>361950</xdr:colOff>
                <xdr:row>17</xdr:row>
                <xdr:rowOff>47625</xdr:rowOff>
              </to>
            </anchor>
          </controlPr>
        </control>
      </mc:Choice>
    </mc:AlternateContent>
    <mc:AlternateContent xmlns:mc="http://schemas.openxmlformats.org/markup-compatibility/2006">
      <mc:Choice Requires="x14">
        <control shapeId="1028" r:id="rId7" name="Option Button 4">
          <controlPr defaultSize="0" autoFill="0" autoLine="0" autoPict="0" macro="[0]!控制按钮34_click">
            <anchor moveWithCells="1">
              <from>
                <xdr:col>4</xdr:col>
                <xdr:colOff>114300</xdr:colOff>
                <xdr:row>22</xdr:row>
                <xdr:rowOff>133350</xdr:rowOff>
              </from>
              <to>
                <xdr:col>5</xdr:col>
                <xdr:colOff>381000</xdr:colOff>
                <xdr:row>23</xdr:row>
                <xdr:rowOff>57150</xdr:rowOff>
              </to>
            </anchor>
          </controlPr>
        </control>
      </mc:Choice>
    </mc:AlternateContent>
    <mc:AlternateContent xmlns:mc="http://schemas.openxmlformats.org/markup-compatibility/2006">
      <mc:Choice Requires="x14">
        <control shapeId="1032" r:id="rId8" name="Option Button 8">
          <controlPr defaultSize="0" autoFill="0" autoLine="0" autoPict="0" macro="[0]!控制按钮40_click">
            <anchor moveWithCells="1">
              <from>
                <xdr:col>8</xdr:col>
                <xdr:colOff>0</xdr:colOff>
                <xdr:row>5</xdr:row>
                <xdr:rowOff>0</xdr:rowOff>
              </from>
              <to>
                <xdr:col>10</xdr:col>
                <xdr:colOff>133350</xdr:colOff>
                <xdr:row>6</xdr:row>
                <xdr:rowOff>19050</xdr:rowOff>
              </to>
            </anchor>
          </controlPr>
        </control>
      </mc:Choice>
    </mc:AlternateContent>
    <mc:AlternateContent xmlns:mc="http://schemas.openxmlformats.org/markup-compatibility/2006">
      <mc:Choice Requires="x14">
        <control shapeId="1033" r:id="rId9" name="Option Button 9">
          <controlPr defaultSize="0" autoFill="0" autoLine="0" autoPict="0" macro="[0]!控制按钮41_click">
            <anchor moveWithCells="1">
              <from>
                <xdr:col>6</xdr:col>
                <xdr:colOff>390525</xdr:colOff>
                <xdr:row>5</xdr:row>
                <xdr:rowOff>19050</xdr:rowOff>
              </from>
              <to>
                <xdr:col>7</xdr:col>
                <xdr:colOff>609600</xdr:colOff>
                <xdr:row>6</xdr:row>
                <xdr:rowOff>0</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6</xdr:col>
                <xdr:colOff>133350</xdr:colOff>
                <xdr:row>4</xdr:row>
                <xdr:rowOff>85725</xdr:rowOff>
              </from>
              <to>
                <xdr:col>12</xdr:col>
                <xdr:colOff>514350</xdr:colOff>
                <xdr:row>8</xdr:row>
                <xdr:rowOff>104775</xdr:rowOff>
              </to>
            </anchor>
          </controlPr>
        </control>
      </mc:Choice>
    </mc:AlternateContent>
    <mc:AlternateContent xmlns:mc="http://schemas.openxmlformats.org/markup-compatibility/2006">
      <mc:Choice Requires="x14">
        <control shapeId="1038" r:id="rId11" name="Group Box 14">
          <controlPr defaultSize="0" autoFill="0" autoPict="0">
            <anchor moveWithCells="1">
              <from>
                <xdr:col>0</xdr:col>
                <xdr:colOff>104775</xdr:colOff>
                <xdr:row>9</xdr:row>
                <xdr:rowOff>85725</xdr:rowOff>
              </from>
              <to>
                <xdr:col>5</xdr:col>
                <xdr:colOff>657225</xdr:colOff>
                <xdr:row>14</xdr:row>
                <xdr:rowOff>66675</xdr:rowOff>
              </to>
            </anchor>
          </controlPr>
        </control>
      </mc:Choice>
    </mc:AlternateContent>
    <mc:AlternateContent xmlns:mc="http://schemas.openxmlformats.org/markup-compatibility/2006">
      <mc:Choice Requires="x14">
        <control shapeId="1039" r:id="rId12" name="Group Box 15">
          <controlPr defaultSize="0" autoFill="0" autoPict="0">
            <anchor moveWithCells="1">
              <from>
                <xdr:col>0</xdr:col>
                <xdr:colOff>152400</xdr:colOff>
                <xdr:row>15</xdr:row>
                <xdr:rowOff>19050</xdr:rowOff>
              </from>
              <to>
                <xdr:col>5</xdr:col>
                <xdr:colOff>704850</xdr:colOff>
                <xdr:row>19</xdr:row>
                <xdr:rowOff>95250</xdr:rowOff>
              </to>
            </anchor>
          </controlPr>
        </control>
      </mc:Choice>
    </mc:AlternateContent>
    <mc:AlternateContent xmlns:mc="http://schemas.openxmlformats.org/markup-compatibility/2006">
      <mc:Choice Requires="x14">
        <control shapeId="1040" r:id="rId13" name="Group Box 16">
          <controlPr defaultSize="0" autoFill="0" autoPict="0">
            <anchor moveWithCells="1">
              <from>
                <xdr:col>0</xdr:col>
                <xdr:colOff>133350</xdr:colOff>
                <xdr:row>20</xdr:row>
                <xdr:rowOff>19050</xdr:rowOff>
              </from>
              <to>
                <xdr:col>5</xdr:col>
                <xdr:colOff>704850</xdr:colOff>
                <xdr:row>25</xdr:row>
                <xdr:rowOff>85725</xdr:rowOff>
              </to>
            </anchor>
          </controlPr>
        </control>
      </mc:Choice>
    </mc:AlternateContent>
    <mc:AlternateContent xmlns:mc="http://schemas.openxmlformats.org/markup-compatibility/2006">
      <mc:Choice Requires="x14">
        <control shapeId="1041" r:id="rId14" name="Group Box 17">
          <controlPr defaultSize="0" autoFill="0" autoPict="0">
            <anchor moveWithCells="1">
              <from>
                <xdr:col>0</xdr:col>
                <xdr:colOff>85725</xdr:colOff>
                <xdr:row>4</xdr:row>
                <xdr:rowOff>95250</xdr:rowOff>
              </from>
              <to>
                <xdr:col>5</xdr:col>
                <xdr:colOff>657225</xdr:colOff>
                <xdr:row>8</xdr:row>
                <xdr:rowOff>200025</xdr:rowOff>
              </to>
            </anchor>
          </controlPr>
        </control>
      </mc:Choice>
    </mc:AlternateContent>
    <mc:AlternateContent xmlns:mc="http://schemas.openxmlformats.org/markup-compatibility/2006">
      <mc:Choice Requires="x14">
        <control shapeId="1044" r:id="rId15" name="Option Button 20">
          <controlPr defaultSize="0" autoFill="0" autoLine="0" autoPict="0" macro="[0]!控制按钮9_click">
            <anchor moveWithCells="1">
              <from>
                <xdr:col>4</xdr:col>
                <xdr:colOff>66675</xdr:colOff>
                <xdr:row>10</xdr:row>
                <xdr:rowOff>104775</xdr:rowOff>
              </from>
              <to>
                <xdr:col>5</xdr:col>
                <xdr:colOff>0</xdr:colOff>
                <xdr:row>11</xdr:row>
                <xdr:rowOff>57150</xdr:rowOff>
              </to>
            </anchor>
          </controlPr>
        </control>
      </mc:Choice>
    </mc:AlternateContent>
    <mc:AlternateContent xmlns:mc="http://schemas.openxmlformats.org/markup-compatibility/2006">
      <mc:Choice Requires="x14">
        <control shapeId="1045" r:id="rId16" name="Option Button 21">
          <controlPr defaultSize="0" autoFill="0" autoLine="0" autoPict="0" macro="[0]!选项按钮17_Click">
            <anchor moveWithCells="1">
              <from>
                <xdr:col>4</xdr:col>
                <xdr:colOff>66675</xdr:colOff>
                <xdr:row>12</xdr:row>
                <xdr:rowOff>0</xdr:rowOff>
              </from>
              <to>
                <xdr:col>5</xdr:col>
                <xdr:colOff>0</xdr:colOff>
                <xdr:row>12</xdr:row>
                <xdr:rowOff>180975</xdr:rowOff>
              </to>
            </anchor>
          </controlPr>
        </control>
      </mc:Choice>
    </mc:AlternateContent>
    <mc:AlternateContent xmlns:mc="http://schemas.openxmlformats.org/markup-compatibility/2006">
      <mc:Choice Requires="x14">
        <control shapeId="1120" r:id="rId17" name="ErosionMethod">
          <controlPr defaultSize="0" print="0" autoLine="0" autoPict="0" macro="[0]!RrosionMethodChange" altText="Swithing the candidate methods to consider the erosion rate of sediments:_x000a_">
            <anchor>
              <from>
                <xdr:col>9</xdr:col>
                <xdr:colOff>628650</xdr:colOff>
                <xdr:row>17</xdr:row>
                <xdr:rowOff>161925</xdr:rowOff>
              </from>
              <to>
                <xdr:col>12</xdr:col>
                <xdr:colOff>152400</xdr:colOff>
                <xdr:row>19</xdr:row>
                <xdr:rowOff>85725</xdr:rowOff>
              </to>
            </anchor>
          </controlPr>
        </control>
      </mc:Choice>
    </mc:AlternateContent>
    <mc:AlternateContent xmlns:mc="http://schemas.openxmlformats.org/markup-compatibility/2006">
      <mc:Choice Requires="x14">
        <control shapeId="19297" r:id="rId18" name="Option Button 2913">
          <controlPr defaultSize="0" autoFill="0" autoLine="0" autoPict="0" macro="[0]!选项按钮18_Click">
            <anchor moveWithCells="1">
              <from>
                <xdr:col>4</xdr:col>
                <xdr:colOff>85725</xdr:colOff>
                <xdr:row>18</xdr:row>
                <xdr:rowOff>19050</xdr:rowOff>
              </from>
              <to>
                <xdr:col>5</xdr:col>
                <xdr:colOff>342900</xdr:colOff>
                <xdr:row>19</xdr:row>
                <xdr:rowOff>47625</xdr:rowOff>
              </to>
            </anchor>
          </controlPr>
        </control>
      </mc:Choice>
    </mc:AlternateContent>
    <mc:AlternateContent xmlns:mc="http://schemas.openxmlformats.org/markup-compatibility/2006">
      <mc:Choice Requires="x14">
        <control shapeId="19300" r:id="rId19" name="Group Box 2916">
          <controlPr defaultSize="0" autoFill="0" autoPict="0">
            <anchor moveWithCells="1">
              <from>
                <xdr:col>6</xdr:col>
                <xdr:colOff>133350</xdr:colOff>
                <xdr:row>13</xdr:row>
                <xdr:rowOff>152400</xdr:rowOff>
              </from>
              <to>
                <xdr:col>12</xdr:col>
                <xdr:colOff>523875</xdr:colOff>
                <xdr:row>21</xdr:row>
                <xdr:rowOff>47625</xdr:rowOff>
              </to>
            </anchor>
          </controlPr>
        </control>
      </mc:Choice>
    </mc:AlternateContent>
    <mc:AlternateContent xmlns:mc="http://schemas.openxmlformats.org/markup-compatibility/2006">
      <mc:Choice Requires="x14">
        <control shapeId="19301" r:id="rId20" name="Group Box 2917">
          <controlPr defaultSize="0" autoFill="0" autoPict="0">
            <anchor moveWithCells="1">
              <from>
                <xdr:col>6</xdr:col>
                <xdr:colOff>114300</xdr:colOff>
                <xdr:row>21</xdr:row>
                <xdr:rowOff>180975</xdr:rowOff>
              </from>
              <to>
                <xdr:col>12</xdr:col>
                <xdr:colOff>514350</xdr:colOff>
                <xdr:row>25</xdr:row>
                <xdr:rowOff>104775</xdr:rowOff>
              </to>
            </anchor>
          </controlPr>
        </control>
      </mc:Choice>
    </mc:AlternateContent>
    <mc:AlternateContent xmlns:mc="http://schemas.openxmlformats.org/markup-compatibility/2006">
      <mc:Choice Requires="x14">
        <control shapeId="19302" r:id="rId21" name="Button 2918">
          <controlPr defaultSize="0" print="0" autoFill="0" autoPict="0" macro="[0]!datacal2">
            <anchor moveWithCells="1" sizeWithCells="1">
              <from>
                <xdr:col>8</xdr:col>
                <xdr:colOff>285750</xdr:colOff>
                <xdr:row>22</xdr:row>
                <xdr:rowOff>142875</xdr:rowOff>
              </from>
              <to>
                <xdr:col>9</xdr:col>
                <xdr:colOff>752475</xdr:colOff>
                <xdr:row>24</xdr:row>
                <xdr:rowOff>171450</xdr:rowOff>
              </to>
            </anchor>
          </controlPr>
        </control>
      </mc:Choice>
    </mc:AlternateContent>
    <mc:AlternateContent xmlns:mc="http://schemas.openxmlformats.org/markup-compatibility/2006">
      <mc:Choice Requires="x14">
        <control shapeId="19303" r:id="rId22" name="Group Box 2919">
          <controlPr defaultSize="0" autoFill="0" autoPict="0">
            <anchor moveWithCells="1">
              <from>
                <xdr:col>6</xdr:col>
                <xdr:colOff>133350</xdr:colOff>
                <xdr:row>9</xdr:row>
                <xdr:rowOff>0</xdr:rowOff>
              </from>
              <to>
                <xdr:col>12</xdr:col>
                <xdr:colOff>514350</xdr:colOff>
                <xdr:row>13</xdr:row>
                <xdr:rowOff>9525</xdr:rowOff>
              </to>
            </anchor>
          </controlPr>
        </control>
      </mc:Choice>
    </mc:AlternateContent>
    <mc:AlternateContent xmlns:mc="http://schemas.openxmlformats.org/markup-compatibility/2006">
      <mc:Choice Requires="x14">
        <control shapeId="19304" r:id="rId23" name="Option Button 2920">
          <controlPr defaultSize="0" autoFill="0" autoLine="0" autoPict="0" macro="[0]!m2_Click">
            <anchor moveWithCells="1">
              <from>
                <xdr:col>11</xdr:col>
                <xdr:colOff>438150</xdr:colOff>
                <xdr:row>12</xdr:row>
                <xdr:rowOff>85725</xdr:rowOff>
              </from>
              <to>
                <xdr:col>12</xdr:col>
                <xdr:colOff>323850</xdr:colOff>
                <xdr:row>13</xdr:row>
                <xdr:rowOff>19050</xdr:rowOff>
              </to>
            </anchor>
          </controlPr>
        </control>
      </mc:Choice>
    </mc:AlternateContent>
    <mc:AlternateContent xmlns:mc="http://schemas.openxmlformats.org/markup-compatibility/2006">
      <mc:Choice Requires="x14">
        <control shapeId="19306" r:id="rId24" name="Option Button 2922">
          <controlPr defaultSize="0" autoFill="0" autoLine="0" autoPict="0" macro="[0]!m1_Click" altText="使用默认值">
            <anchor moveWithCells="1">
              <from>
                <xdr:col>9</xdr:col>
                <xdr:colOff>790575</xdr:colOff>
                <xdr:row>12</xdr:row>
                <xdr:rowOff>38100</xdr:rowOff>
              </from>
              <to>
                <xdr:col>11</xdr:col>
                <xdr:colOff>314325</xdr:colOff>
                <xdr:row>13</xdr:row>
                <xdr:rowOff>19050</xdr:rowOff>
              </to>
            </anchor>
          </controlPr>
        </control>
      </mc:Choice>
    </mc:AlternateContent>
    <mc:AlternateContent xmlns:mc="http://schemas.openxmlformats.org/markup-compatibility/2006">
      <mc:Choice Requires="x14">
        <control shapeId="1031" r:id="rId25" name="Group Box 7">
          <controlPr defaultSize="0" autoFill="0" autoPict="0">
            <anchor moveWithCells="1">
              <from>
                <xdr:col>0</xdr:col>
                <xdr:colOff>152400</xdr:colOff>
                <xdr:row>27</xdr:row>
                <xdr:rowOff>0</xdr:rowOff>
              </from>
              <to>
                <xdr:col>12</xdr:col>
                <xdr:colOff>180975</xdr:colOff>
                <xdr:row>48</xdr:row>
                <xdr:rowOff>152400</xdr:rowOff>
              </to>
            </anchor>
          </controlPr>
        </control>
      </mc:Choice>
    </mc:AlternateContent>
    <mc:AlternateContent xmlns:mc="http://schemas.openxmlformats.org/markup-compatibility/2006">
      <mc:Choice Requires="x14">
        <control shapeId="19308" r:id="rId26" name="Button 2924">
          <controlPr defaultSize="0" print="0" autoFill="0" autoPict="0" macro="[0]!ThisWorkbook.SwitchToChn">
            <anchor moveWithCells="1" sizeWithCells="1">
              <from>
                <xdr:col>11</xdr:col>
                <xdr:colOff>123825</xdr:colOff>
                <xdr:row>0</xdr:row>
                <xdr:rowOff>457200</xdr:rowOff>
              </from>
              <to>
                <xdr:col>12</xdr:col>
                <xdr:colOff>657225</xdr:colOff>
                <xdr:row>2</xdr:row>
                <xdr:rowOff>314325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X64"/>
  <sheetViews>
    <sheetView zoomScale="85" zoomScaleNormal="85" workbookViewId="0">
      <selection activeCell="F29" sqref="F29:L56"/>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14" t="s">
        <v>109</v>
      </c>
      <c r="B1" s="414"/>
      <c r="C1" s="414"/>
      <c r="D1" s="414"/>
      <c r="E1" s="414"/>
      <c r="F1" s="414"/>
      <c r="G1" s="414"/>
      <c r="H1" s="414"/>
      <c r="I1" s="414"/>
      <c r="J1" s="414"/>
      <c r="K1" s="414"/>
      <c r="L1" s="414"/>
      <c r="M1" s="414"/>
      <c r="N1" s="414"/>
      <c r="O1" s="414"/>
      <c r="P1" s="414"/>
      <c r="Q1" s="414"/>
      <c r="R1" s="414"/>
      <c r="S1" s="414"/>
      <c r="T1" s="47"/>
      <c r="U1" s="47"/>
      <c r="V1" s="47"/>
      <c r="W1" s="47"/>
      <c r="X1" s="47"/>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15" t="s">
        <v>64</v>
      </c>
      <c r="B2" s="415"/>
      <c r="C2" s="415"/>
      <c r="D2" s="415"/>
      <c r="E2" s="415"/>
      <c r="F2" s="415"/>
      <c r="G2" s="415"/>
      <c r="H2" s="415"/>
      <c r="I2" s="415"/>
      <c r="J2" s="415"/>
      <c r="K2" s="415"/>
      <c r="L2" s="415"/>
      <c r="M2" s="415"/>
      <c r="N2" s="415"/>
      <c r="O2" s="415"/>
      <c r="P2" s="415"/>
      <c r="Q2" s="415"/>
      <c r="R2" s="415"/>
      <c r="S2" s="415"/>
      <c r="T2" s="48"/>
      <c r="U2" s="48"/>
      <c r="V2" s="48"/>
      <c r="W2" s="48"/>
      <c r="X2" s="48"/>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16" t="s">
        <v>0</v>
      </c>
      <c r="B3" s="416"/>
      <c r="C3" s="416"/>
      <c r="D3" s="416"/>
      <c r="E3" s="416"/>
      <c r="F3" s="416"/>
      <c r="G3" s="416"/>
      <c r="H3" s="416"/>
      <c r="I3" s="416"/>
      <c r="J3" s="416"/>
      <c r="K3" s="416"/>
      <c r="L3" s="416"/>
      <c r="M3" s="416"/>
      <c r="N3" s="416"/>
      <c r="O3" s="416"/>
      <c r="P3" s="416"/>
      <c r="Q3" s="416"/>
      <c r="R3" s="416"/>
      <c r="S3" s="416"/>
      <c r="T3" s="49"/>
      <c r="U3" s="49"/>
      <c r="V3" s="49"/>
      <c r="W3" s="49"/>
      <c r="X3" s="49"/>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0"/>
      <c r="C4" s="420"/>
      <c r="D4" s="420"/>
      <c r="E4" s="420"/>
      <c r="F4" s="5"/>
      <c r="G4" s="14"/>
      <c r="H4" s="14"/>
      <c r="I4" s="14"/>
      <c r="J4" s="14"/>
      <c r="K4" s="14"/>
      <c r="L4" s="14"/>
      <c r="M4" s="14"/>
      <c r="N4" s="14"/>
      <c r="O4" s="14"/>
      <c r="P4" s="14"/>
      <c r="Q4" s="14"/>
      <c r="R4" s="14"/>
      <c r="S4" s="14"/>
      <c r="Z4" s="24" t="s">
        <v>102</v>
      </c>
      <c r="AA4" s="24" t="s">
        <v>103</v>
      </c>
    </row>
    <row r="5" spans="1:50" x14ac:dyDescent="0.15">
      <c r="A5" s="7"/>
      <c r="B5" s="421"/>
      <c r="C5" s="421"/>
      <c r="D5" s="421"/>
      <c r="E5" s="421"/>
      <c r="F5" s="7"/>
      <c r="G5" s="14"/>
      <c r="H5" s="14"/>
      <c r="I5" s="14"/>
      <c r="J5" s="14"/>
      <c r="K5" s="14"/>
      <c r="L5" s="14"/>
      <c r="M5" s="14"/>
      <c r="N5" s="14"/>
      <c r="O5" s="14"/>
      <c r="P5" s="14"/>
      <c r="Q5" s="14"/>
      <c r="R5" s="14"/>
      <c r="S5" s="14"/>
      <c r="Z5" s="25">
        <v>667</v>
      </c>
      <c r="AA5" s="25">
        <v>0</v>
      </c>
    </row>
    <row r="6" spans="1:50" ht="18.75" customHeight="1" x14ac:dyDescent="0.15">
      <c r="A6" s="5"/>
      <c r="B6" s="426" t="s">
        <v>100</v>
      </c>
      <c r="C6" s="427"/>
      <c r="D6" s="428" t="s">
        <v>99</v>
      </c>
      <c r="E6" s="429"/>
      <c r="F6" s="5"/>
      <c r="G6" s="422" t="s">
        <v>262</v>
      </c>
      <c r="H6" s="422"/>
      <c r="I6" s="422"/>
      <c r="J6" s="422"/>
      <c r="K6" s="422"/>
      <c r="L6" s="14"/>
      <c r="M6" s="290" t="s">
        <v>256</v>
      </c>
      <c r="N6" s="294">
        <f>'W.H curve'!G47</f>
        <v>6.3999999999999946E-2</v>
      </c>
      <c r="O6" s="425" t="s">
        <v>65</v>
      </c>
      <c r="P6" s="425"/>
      <c r="Q6" s="6"/>
      <c r="R6" s="14"/>
      <c r="S6" s="14"/>
      <c r="Z6" s="50">
        <v>670</v>
      </c>
      <c r="AA6" s="25">
        <v>214</v>
      </c>
    </row>
    <row r="7" spans="1:50" ht="18.75" customHeight="1" x14ac:dyDescent="0.15">
      <c r="A7" s="5"/>
      <c r="B7" s="430" t="s">
        <v>68</v>
      </c>
      <c r="C7" s="431"/>
      <c r="D7" s="430" t="s">
        <v>254</v>
      </c>
      <c r="E7" s="431"/>
      <c r="F7" s="5"/>
      <c r="G7" s="422"/>
      <c r="H7" s="422"/>
      <c r="I7" s="422"/>
      <c r="J7" s="422"/>
      <c r="K7" s="422"/>
      <c r="L7" s="14"/>
      <c r="M7" s="290" t="s">
        <v>257</v>
      </c>
      <c r="N7" s="294">
        <f>G46</f>
        <v>1.9200000000000024</v>
      </c>
      <c r="O7" s="425" t="s">
        <v>65</v>
      </c>
      <c r="P7" s="425"/>
      <c r="Q7" s="13"/>
      <c r="R7" s="14"/>
      <c r="S7" s="14"/>
      <c r="Z7" s="23">
        <v>680</v>
      </c>
      <c r="AA7" s="25">
        <v>1280</v>
      </c>
    </row>
    <row r="8" spans="1:50" ht="18.75" x14ac:dyDescent="0.15">
      <c r="A8" s="5"/>
      <c r="B8" s="288" t="s">
        <v>251</v>
      </c>
      <c r="C8" s="291">
        <v>700</v>
      </c>
      <c r="D8" s="289" t="s">
        <v>259</v>
      </c>
      <c r="E8" s="292">
        <v>44</v>
      </c>
      <c r="F8" s="5"/>
      <c r="G8" s="422"/>
      <c r="H8" s="422"/>
      <c r="I8" s="422"/>
      <c r="J8" s="422"/>
      <c r="K8" s="422"/>
      <c r="L8" s="14"/>
      <c r="M8" s="290" t="s">
        <v>258</v>
      </c>
      <c r="N8" s="294">
        <f>G45</f>
        <v>43.999999999999993</v>
      </c>
      <c r="O8" s="425" t="s">
        <v>65</v>
      </c>
      <c r="P8" s="425"/>
      <c r="Q8" s="13"/>
      <c r="R8" s="14"/>
      <c r="S8" s="14"/>
      <c r="Z8" s="23">
        <v>690</v>
      </c>
      <c r="AA8" s="25">
        <v>2345</v>
      </c>
    </row>
    <row r="9" spans="1:50" ht="16.5" x14ac:dyDescent="0.15">
      <c r="A9" s="5"/>
      <c r="B9" s="288" t="s">
        <v>252</v>
      </c>
      <c r="C9" s="291">
        <v>720</v>
      </c>
      <c r="D9" s="289" t="s">
        <v>260</v>
      </c>
      <c r="E9" s="292">
        <v>108</v>
      </c>
      <c r="F9" s="5"/>
      <c r="G9" s="14"/>
      <c r="H9" s="14"/>
      <c r="I9" s="14"/>
      <c r="J9" s="14"/>
      <c r="K9" s="14"/>
      <c r="L9" s="14"/>
      <c r="M9" s="424"/>
      <c r="N9" s="424"/>
      <c r="O9" s="424"/>
      <c r="P9" s="14"/>
      <c r="Q9" s="13"/>
      <c r="R9" s="14"/>
      <c r="S9" s="14"/>
      <c r="Z9" s="23">
        <v>700</v>
      </c>
      <c r="AA9" s="25">
        <v>4302</v>
      </c>
    </row>
    <row r="10" spans="1:50" ht="16.5" x14ac:dyDescent="0.15">
      <c r="A10" s="5"/>
      <c r="B10" s="288" t="s">
        <v>253</v>
      </c>
      <c r="C10" s="293">
        <v>750</v>
      </c>
      <c r="D10" s="289" t="s">
        <v>261</v>
      </c>
      <c r="E10" s="292">
        <v>300</v>
      </c>
      <c r="F10" s="5"/>
      <c r="G10" s="14"/>
      <c r="H10" s="14"/>
      <c r="I10" s="14"/>
      <c r="J10" s="14"/>
      <c r="K10" s="14"/>
      <c r="L10" s="14"/>
      <c r="M10" s="14"/>
      <c r="N10" s="14"/>
      <c r="O10" s="14"/>
      <c r="P10" s="14"/>
      <c r="Q10" s="15"/>
      <c r="R10" s="14"/>
      <c r="S10" s="14"/>
      <c r="Z10" s="23">
        <v>710</v>
      </c>
      <c r="AA10" s="25">
        <v>7130</v>
      </c>
    </row>
    <row r="11" spans="1:50" ht="18.75" x14ac:dyDescent="0.15">
      <c r="A11" s="5"/>
      <c r="B11" s="419" t="s">
        <v>255</v>
      </c>
      <c r="C11" s="419"/>
      <c r="D11" s="419"/>
      <c r="E11" s="419"/>
      <c r="F11" s="5"/>
      <c r="G11" s="14"/>
      <c r="H11" s="14"/>
      <c r="I11" s="14"/>
      <c r="J11" s="14"/>
      <c r="K11" s="14"/>
      <c r="L11" s="14"/>
      <c r="M11" s="417"/>
      <c r="N11" s="418"/>
      <c r="O11" s="418"/>
      <c r="P11" s="418"/>
      <c r="Q11" s="16"/>
      <c r="R11" s="14"/>
      <c r="S11" s="14"/>
      <c r="Z11" s="23">
        <v>720</v>
      </c>
      <c r="AA11" s="25">
        <v>11039</v>
      </c>
    </row>
    <row r="12" spans="1:50" x14ac:dyDescent="0.15">
      <c r="A12" s="5"/>
      <c r="B12" s="423">
        <v>700</v>
      </c>
      <c r="C12" s="423"/>
      <c r="D12" s="423"/>
      <c r="E12" s="423"/>
      <c r="F12" s="5"/>
      <c r="G12" s="14"/>
      <c r="H12" s="14"/>
      <c r="I12" s="14"/>
      <c r="J12" s="14"/>
      <c r="K12" s="14"/>
      <c r="L12" s="14"/>
      <c r="M12" s="14"/>
      <c r="N12" s="14"/>
      <c r="O12" s="14"/>
      <c r="P12" s="14"/>
      <c r="Q12" s="14"/>
      <c r="R12" s="14"/>
      <c r="S12" s="14"/>
      <c r="Z12" s="26">
        <v>730</v>
      </c>
      <c r="AA12" s="25">
        <v>16000</v>
      </c>
    </row>
    <row r="13" spans="1:50" x14ac:dyDescent="0.15">
      <c r="A13" s="5"/>
      <c r="B13" s="52"/>
      <c r="C13" s="54"/>
      <c r="D13" s="53"/>
      <c r="E13" s="18"/>
      <c r="F13" s="5"/>
      <c r="G13" s="14"/>
      <c r="H13" s="14"/>
      <c r="I13" s="14"/>
      <c r="J13" s="14"/>
      <c r="K13" s="14"/>
      <c r="L13" s="14"/>
      <c r="M13" s="14"/>
      <c r="N13" s="14"/>
      <c r="O13" s="14"/>
      <c r="P13" s="14"/>
      <c r="Q13" s="14"/>
      <c r="R13" s="14"/>
      <c r="S13" s="14"/>
      <c r="Z13" s="25">
        <v>740</v>
      </c>
      <c r="AA13" s="25">
        <v>22395</v>
      </c>
    </row>
    <row r="14" spans="1:50" x14ac:dyDescent="0.15">
      <c r="A14" s="5"/>
      <c r="B14" s="52"/>
      <c r="C14" s="14"/>
      <c r="D14" s="53"/>
      <c r="E14" s="18"/>
      <c r="F14" s="5"/>
      <c r="G14" s="14"/>
      <c r="H14" s="14"/>
      <c r="I14" s="14"/>
      <c r="J14" s="14"/>
      <c r="K14" s="14"/>
      <c r="L14" s="14"/>
      <c r="M14" s="14"/>
      <c r="N14" s="14"/>
      <c r="O14" s="14"/>
      <c r="P14" s="14"/>
      <c r="Q14" s="14"/>
      <c r="R14" s="14"/>
      <c r="S14" s="14"/>
      <c r="Z14" s="25">
        <v>750</v>
      </c>
      <c r="AA14" s="25">
        <v>30190</v>
      </c>
    </row>
    <row r="15" spans="1:50" x14ac:dyDescent="0.15">
      <c r="A15" s="5"/>
      <c r="B15" s="52"/>
      <c r="C15" s="55"/>
      <c r="D15" s="53"/>
      <c r="E15" s="18"/>
      <c r="F15" s="5"/>
      <c r="G15" s="14"/>
      <c r="H15" s="14"/>
      <c r="I15" s="14"/>
      <c r="J15" s="14"/>
      <c r="K15" s="14"/>
      <c r="L15" s="14"/>
      <c r="M15" s="14"/>
      <c r="N15" s="14"/>
      <c r="O15" s="14"/>
      <c r="P15" s="14"/>
      <c r="Q15" s="14"/>
      <c r="R15" s="14"/>
      <c r="S15" s="14"/>
      <c r="Z15" s="25">
        <v>752</v>
      </c>
      <c r="AA15" s="25">
        <v>31611</v>
      </c>
    </row>
    <row r="16" spans="1:50" x14ac:dyDescent="0.15">
      <c r="A16" s="5"/>
      <c r="B16" s="14"/>
      <c r="C16" s="14"/>
      <c r="D16" s="14"/>
      <c r="E16" s="14"/>
      <c r="F16" s="5"/>
      <c r="G16" s="14"/>
      <c r="H16" s="14"/>
      <c r="I16" s="14"/>
      <c r="J16" s="14"/>
      <c r="K16" s="14"/>
      <c r="L16" s="14"/>
      <c r="M16" s="14"/>
      <c r="N16" s="14"/>
      <c r="O16" s="14"/>
      <c r="P16" s="14"/>
      <c r="Q16" s="14"/>
      <c r="R16" s="14"/>
      <c r="S16" s="14"/>
    </row>
    <row r="17" spans="1:19" x14ac:dyDescent="0.15">
      <c r="A17" s="5"/>
      <c r="B17" s="14"/>
      <c r="C17" s="14"/>
      <c r="D17" s="14"/>
      <c r="E17" s="14"/>
      <c r="F17" s="5"/>
      <c r="G17" s="14"/>
      <c r="H17" s="14"/>
      <c r="I17" s="14"/>
      <c r="J17" s="14"/>
      <c r="K17" s="14"/>
      <c r="L17" s="14"/>
      <c r="M17" s="14"/>
      <c r="N17" s="14"/>
      <c r="O17" s="14"/>
      <c r="P17" s="14"/>
      <c r="Q17" s="14"/>
      <c r="R17" s="14"/>
      <c r="S17" s="14"/>
    </row>
    <row r="18" spans="1:19" x14ac:dyDescent="0.15">
      <c r="A18" s="5"/>
      <c r="B18" s="52"/>
      <c r="C18" s="55"/>
      <c r="D18" s="53"/>
      <c r="E18" s="18"/>
      <c r="F18" s="5"/>
      <c r="G18" s="14"/>
      <c r="H18" s="14"/>
      <c r="I18" s="14"/>
      <c r="J18" s="14"/>
      <c r="K18" s="14"/>
      <c r="L18" s="14"/>
      <c r="M18" s="14"/>
      <c r="N18" s="14"/>
      <c r="O18" s="17"/>
      <c r="P18" s="14"/>
      <c r="Q18" s="14"/>
      <c r="R18" s="14"/>
      <c r="S18" s="14"/>
    </row>
    <row r="19" spans="1:19" x14ac:dyDescent="0.15">
      <c r="A19" s="5"/>
      <c r="B19" s="52"/>
      <c r="C19" s="53"/>
      <c r="D19" s="53"/>
      <c r="E19" s="52"/>
      <c r="F19" s="5"/>
      <c r="G19" s="14"/>
      <c r="H19" s="14"/>
      <c r="I19" s="14"/>
      <c r="J19" s="14"/>
      <c r="K19" s="14"/>
      <c r="L19" s="14"/>
      <c r="M19" s="14"/>
      <c r="N19" s="14"/>
      <c r="O19" s="14"/>
      <c r="P19" s="14"/>
      <c r="Q19" s="14"/>
      <c r="R19" s="14"/>
      <c r="S19" s="14"/>
    </row>
    <row r="20" spans="1:19" x14ac:dyDescent="0.15">
      <c r="A20" s="5"/>
      <c r="B20" s="52"/>
      <c r="C20" s="52"/>
      <c r="D20" s="52"/>
      <c r="E20" s="52"/>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ht="18" customHeight="1" x14ac:dyDescent="0.15">
      <c r="A22" s="5"/>
      <c r="B22" s="14"/>
      <c r="C22" s="14"/>
      <c r="D22" s="14"/>
      <c r="E22" s="14"/>
      <c r="F22" s="5"/>
      <c r="G22" s="14"/>
      <c r="H22" s="14"/>
      <c r="I22" s="14"/>
      <c r="J22" s="14"/>
      <c r="K22" s="14"/>
      <c r="L22" s="14"/>
      <c r="M22" s="14"/>
      <c r="N22" s="14"/>
      <c r="O22" s="14"/>
      <c r="P22" s="14"/>
      <c r="Q22" s="14"/>
      <c r="R22" s="14"/>
      <c r="S22" s="14"/>
    </row>
    <row r="23" spans="1:19" ht="10.5" customHeight="1"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c r="C25" s="14"/>
      <c r="D25" s="14"/>
      <c r="E25" s="51"/>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A29" s="299"/>
      <c r="B29" s="300" t="s">
        <v>69</v>
      </c>
      <c r="C29" s="295" t="s">
        <v>70</v>
      </c>
      <c r="D29" s="300" t="s">
        <v>71</v>
      </c>
      <c r="E29" s="299"/>
      <c r="F29" t="s">
        <v>72</v>
      </c>
      <c r="M29" s="299"/>
      <c r="N29" s="299"/>
    </row>
    <row r="30" spans="1:19" ht="14.25" thickBot="1" x14ac:dyDescent="0.2">
      <c r="A30" s="299"/>
      <c r="B30" s="296">
        <f>C8-$B$12</f>
        <v>0</v>
      </c>
      <c r="C30" s="297">
        <f>IF(B30&lt;&gt;"",B30^2,"")</f>
        <v>0</v>
      </c>
      <c r="D30" s="298">
        <f>E8</f>
        <v>44</v>
      </c>
      <c r="E30" s="299"/>
      <c r="M30" s="299"/>
      <c r="N30" s="299"/>
    </row>
    <row r="31" spans="1:19" x14ac:dyDescent="0.15">
      <c r="A31" s="299"/>
      <c r="B31" s="296">
        <f>C9-$B$12</f>
        <v>20</v>
      </c>
      <c r="C31" s="297">
        <f>IF(B31&lt;&gt;"",B31^2,"")</f>
        <v>400</v>
      </c>
      <c r="D31" s="298">
        <f>E9</f>
        <v>108</v>
      </c>
      <c r="E31" s="299"/>
      <c r="F31" s="22" t="s">
        <v>73</v>
      </c>
      <c r="G31" s="22"/>
      <c r="M31" s="299"/>
      <c r="N31" s="299"/>
    </row>
    <row r="32" spans="1:19" x14ac:dyDescent="0.15">
      <c r="A32" s="299"/>
      <c r="B32" s="296">
        <f>C10-$B$12</f>
        <v>50</v>
      </c>
      <c r="C32" s="297">
        <f>IF(B32&lt;&gt;"",B32^2,"")</f>
        <v>2500</v>
      </c>
      <c r="D32" s="298">
        <f>E10</f>
        <v>300</v>
      </c>
      <c r="E32" s="299"/>
      <c r="F32" t="s">
        <v>74</v>
      </c>
      <c r="G32">
        <v>1</v>
      </c>
      <c r="M32" s="299"/>
      <c r="N32" s="299"/>
    </row>
    <row r="33" spans="1:14" x14ac:dyDescent="0.15">
      <c r="A33" s="295"/>
      <c r="B33" s="296"/>
      <c r="C33" s="297"/>
      <c r="D33" s="298"/>
      <c r="E33" s="295"/>
      <c r="F33" t="s">
        <v>75</v>
      </c>
      <c r="G33">
        <v>1</v>
      </c>
      <c r="M33" s="299"/>
      <c r="N33" s="299"/>
    </row>
    <row r="34" spans="1:14" x14ac:dyDescent="0.15">
      <c r="A34" s="295"/>
      <c r="B34" s="296"/>
      <c r="C34" s="297"/>
      <c r="D34" s="298"/>
      <c r="E34" s="295"/>
      <c r="F34" t="s">
        <v>76</v>
      </c>
      <c r="G34">
        <v>65535</v>
      </c>
      <c r="M34" s="299"/>
      <c r="N34" s="299"/>
    </row>
    <row r="35" spans="1:14" x14ac:dyDescent="0.15">
      <c r="A35" s="295"/>
      <c r="B35" s="296"/>
      <c r="C35" s="297"/>
      <c r="D35" s="298"/>
      <c r="E35" s="295"/>
      <c r="F35" t="s">
        <v>77</v>
      </c>
      <c r="G35">
        <v>0</v>
      </c>
      <c r="M35" s="299"/>
      <c r="N35" s="299"/>
    </row>
    <row r="36" spans="1:14" ht="14.25" thickBot="1" x14ac:dyDescent="0.2">
      <c r="A36" s="295"/>
      <c r="B36" s="296"/>
      <c r="C36" s="297"/>
      <c r="D36" s="298"/>
      <c r="E36" s="295"/>
      <c r="F36" s="20" t="s">
        <v>78</v>
      </c>
      <c r="G36" s="20">
        <v>3</v>
      </c>
      <c r="M36" s="299"/>
      <c r="N36" s="299"/>
    </row>
    <row r="37" spans="1:14" x14ac:dyDescent="0.15">
      <c r="A37" s="295"/>
      <c r="B37" s="296"/>
      <c r="C37" s="297"/>
      <c r="D37" s="298"/>
      <c r="E37" s="295"/>
      <c r="M37" s="299"/>
      <c r="N37" s="299"/>
    </row>
    <row r="38" spans="1:14" ht="14.25" thickBot="1" x14ac:dyDescent="0.2">
      <c r="A38" s="295"/>
      <c r="B38" s="296"/>
      <c r="C38" s="297"/>
      <c r="D38" s="298"/>
      <c r="E38" s="295"/>
      <c r="F38" t="s">
        <v>79</v>
      </c>
      <c r="M38" s="299"/>
      <c r="N38" s="299"/>
    </row>
    <row r="39" spans="1:14" x14ac:dyDescent="0.15">
      <c r="A39" s="295"/>
      <c r="B39" s="296"/>
      <c r="C39" s="297"/>
      <c r="D39" s="298"/>
      <c r="E39" s="295"/>
      <c r="F39" s="21"/>
      <c r="G39" s="21" t="s">
        <v>84</v>
      </c>
      <c r="H39" s="21" t="s">
        <v>85</v>
      </c>
      <c r="I39" s="21" t="s">
        <v>86</v>
      </c>
      <c r="J39" s="21" t="s">
        <v>87</v>
      </c>
      <c r="K39" s="21" t="s">
        <v>88</v>
      </c>
      <c r="M39" s="299"/>
      <c r="N39" s="299"/>
    </row>
    <row r="40" spans="1:14" x14ac:dyDescent="0.15">
      <c r="A40" s="295"/>
      <c r="B40" s="296"/>
      <c r="C40" s="297"/>
      <c r="D40" s="298"/>
      <c r="E40" s="295"/>
      <c r="F40" t="s">
        <v>80</v>
      </c>
      <c r="G40">
        <v>2</v>
      </c>
      <c r="H40">
        <v>35498.666666666672</v>
      </c>
      <c r="I40">
        <v>17749.333333333336</v>
      </c>
      <c r="J40" t="e">
        <v>#NUM!</v>
      </c>
      <c r="K40" t="e">
        <v>#NUM!</v>
      </c>
      <c r="M40" s="299"/>
      <c r="N40" s="299"/>
    </row>
    <row r="41" spans="1:14" x14ac:dyDescent="0.15">
      <c r="A41" s="295"/>
      <c r="B41" s="296"/>
      <c r="C41" s="297"/>
      <c r="D41" s="298"/>
      <c r="E41" s="295"/>
      <c r="F41" t="s">
        <v>81</v>
      </c>
      <c r="G41">
        <v>0</v>
      </c>
      <c r="H41">
        <v>0</v>
      </c>
      <c r="I41">
        <v>65535</v>
      </c>
      <c r="M41" s="299"/>
      <c r="N41" s="299"/>
    </row>
    <row r="42" spans="1:14" ht="14.25" thickBot="1" x14ac:dyDescent="0.2">
      <c r="A42" s="295"/>
      <c r="B42" s="295"/>
      <c r="C42" s="295"/>
      <c r="D42" s="295"/>
      <c r="E42" s="295"/>
      <c r="F42" s="20" t="s">
        <v>82</v>
      </c>
      <c r="G42" s="20">
        <v>2</v>
      </c>
      <c r="H42" s="20">
        <v>35498.666666666672</v>
      </c>
      <c r="I42" s="20"/>
      <c r="J42" s="20"/>
      <c r="K42" s="20"/>
      <c r="M42" s="299"/>
      <c r="N42" s="299"/>
    </row>
    <row r="43" spans="1:14" ht="14.25" thickBot="1" x14ac:dyDescent="0.2">
      <c r="A43" s="295"/>
      <c r="B43" s="295"/>
      <c r="C43" s="295"/>
      <c r="D43" s="295"/>
      <c r="E43" s="295"/>
      <c r="M43" s="299"/>
      <c r="N43" s="299"/>
    </row>
    <row r="44" spans="1:14" x14ac:dyDescent="0.15">
      <c r="A44" s="299"/>
      <c r="B44" s="299"/>
      <c r="C44" s="299"/>
      <c r="D44" s="299"/>
      <c r="E44" s="299"/>
      <c r="F44" s="21"/>
      <c r="G44" s="21" t="s">
        <v>89</v>
      </c>
      <c r="H44" s="21" t="s">
        <v>77</v>
      </c>
      <c r="I44" s="21" t="s">
        <v>90</v>
      </c>
      <c r="J44" s="21" t="s">
        <v>91</v>
      </c>
      <c r="K44" s="21" t="s">
        <v>92</v>
      </c>
      <c r="L44" s="21" t="s">
        <v>93</v>
      </c>
      <c r="M44" s="299"/>
      <c r="N44" s="299"/>
    </row>
    <row r="45" spans="1:14" x14ac:dyDescent="0.15">
      <c r="A45" s="299"/>
      <c r="B45" s="299"/>
      <c r="C45" s="299"/>
      <c r="D45" s="299"/>
      <c r="E45" s="299"/>
      <c r="F45" t="s">
        <v>83</v>
      </c>
      <c r="G45">
        <v>43.999999999999993</v>
      </c>
      <c r="H45">
        <v>0</v>
      </c>
      <c r="I45">
        <v>65535</v>
      </c>
      <c r="J45" t="e">
        <v>#NUM!</v>
      </c>
      <c r="K45">
        <v>43.999999999999993</v>
      </c>
      <c r="L45">
        <v>43.999999999999993</v>
      </c>
      <c r="M45" s="299"/>
      <c r="N45" s="299"/>
    </row>
    <row r="46" spans="1:14" x14ac:dyDescent="0.15">
      <c r="A46" s="299"/>
      <c r="B46" s="299"/>
      <c r="C46" s="299"/>
      <c r="D46" s="299"/>
      <c r="E46" s="299"/>
      <c r="F46" t="s">
        <v>94</v>
      </c>
      <c r="G46">
        <v>1.9200000000000024</v>
      </c>
      <c r="H46">
        <v>0</v>
      </c>
      <c r="I46">
        <v>65535</v>
      </c>
      <c r="J46" t="e">
        <v>#NUM!</v>
      </c>
      <c r="K46">
        <v>1.9200000000000024</v>
      </c>
      <c r="L46">
        <v>1.9200000000000024</v>
      </c>
      <c r="M46" s="299"/>
      <c r="N46" s="299"/>
    </row>
    <row r="47" spans="1:14" ht="14.25" thickBot="1" x14ac:dyDescent="0.2">
      <c r="A47" s="299"/>
      <c r="B47" s="299"/>
      <c r="C47" s="299"/>
      <c r="D47" s="299"/>
      <c r="E47" s="299"/>
      <c r="F47" s="20" t="s">
        <v>95</v>
      </c>
      <c r="G47" s="20">
        <v>6.3999999999999946E-2</v>
      </c>
      <c r="H47" s="20">
        <v>0</v>
      </c>
      <c r="I47" s="20">
        <v>65535</v>
      </c>
      <c r="J47" s="20" t="e">
        <v>#NUM!</v>
      </c>
      <c r="K47" s="20">
        <v>6.3999999999999946E-2</v>
      </c>
      <c r="L47" s="20">
        <v>6.3999999999999946E-2</v>
      </c>
      <c r="M47" s="299"/>
      <c r="N47" s="299"/>
    </row>
    <row r="48" spans="1:14" x14ac:dyDescent="0.15">
      <c r="A48" s="299"/>
      <c r="B48" s="299"/>
      <c r="C48" s="299"/>
      <c r="D48" s="299"/>
      <c r="E48" s="299"/>
      <c r="M48" s="299"/>
      <c r="N48" s="299"/>
    </row>
    <row r="49" spans="1:25" x14ac:dyDescent="0.15">
      <c r="A49" s="299"/>
      <c r="B49" s="299"/>
      <c r="C49" s="299"/>
      <c r="D49" s="299"/>
      <c r="E49" s="299"/>
      <c r="M49" s="299"/>
      <c r="N49" s="299"/>
    </row>
    <row r="50" spans="1:25" x14ac:dyDescent="0.15">
      <c r="A50" s="299"/>
      <c r="B50" s="299"/>
      <c r="C50" s="299"/>
      <c r="D50" s="299"/>
      <c r="E50" s="299"/>
      <c r="M50" s="299"/>
      <c r="N50" s="299"/>
    </row>
    <row r="51" spans="1:25" x14ac:dyDescent="0.15">
      <c r="A51" s="299"/>
      <c r="B51" s="299"/>
      <c r="C51" s="299"/>
      <c r="D51" s="299"/>
      <c r="E51" s="299"/>
      <c r="F51" t="s">
        <v>96</v>
      </c>
      <c r="M51" s="299"/>
      <c r="N51" s="299"/>
    </row>
    <row r="52" spans="1:25" ht="14.25" thickBot="1" x14ac:dyDescent="0.2">
      <c r="A52" s="299"/>
      <c r="B52" s="299"/>
      <c r="C52" s="299"/>
      <c r="D52" s="299"/>
      <c r="E52" s="299"/>
      <c r="M52" s="299"/>
      <c r="N52" s="299"/>
    </row>
    <row r="53" spans="1:25" x14ac:dyDescent="0.15">
      <c r="A53" s="299"/>
      <c r="B53" s="299"/>
      <c r="C53" s="299"/>
      <c r="D53" s="299"/>
      <c r="E53" s="299"/>
      <c r="F53" s="21" t="s">
        <v>78</v>
      </c>
      <c r="G53" s="21" t="s">
        <v>97</v>
      </c>
      <c r="H53" s="21" t="s">
        <v>81</v>
      </c>
      <c r="I53" s="21" t="s">
        <v>98</v>
      </c>
      <c r="M53" s="299"/>
      <c r="N53" s="299"/>
    </row>
    <row r="54" spans="1:25" x14ac:dyDescent="0.15">
      <c r="A54" s="299"/>
      <c r="B54" s="299"/>
      <c r="C54" s="299"/>
      <c r="D54" s="299"/>
      <c r="E54" s="299"/>
      <c r="F54">
        <v>1</v>
      </c>
      <c r="G54">
        <v>43.999999999999993</v>
      </c>
      <c r="H54">
        <v>7.1054273576010019E-15</v>
      </c>
      <c r="I54">
        <v>7.5346246624860587E+146</v>
      </c>
      <c r="M54" s="299"/>
      <c r="N54" s="299"/>
    </row>
    <row r="55" spans="1:25" s="14" customFormat="1" x14ac:dyDescent="0.15">
      <c r="A55" s="295"/>
      <c r="B55" s="295"/>
      <c r="C55" s="295"/>
      <c r="D55" s="295"/>
      <c r="E55" s="295"/>
      <c r="F55">
        <v>2</v>
      </c>
      <c r="G55">
        <v>108.00000000000001</v>
      </c>
      <c r="H55">
        <v>-1.4210854715202004E-14</v>
      </c>
      <c r="I55">
        <v>-1.5069249324972117E+147</v>
      </c>
      <c r="J55"/>
      <c r="K55"/>
      <c r="L55"/>
      <c r="M55" s="295"/>
      <c r="N55" s="295"/>
      <c r="O55"/>
      <c r="P55"/>
      <c r="Q55"/>
      <c r="R55"/>
      <c r="S55"/>
      <c r="T55"/>
      <c r="U55"/>
      <c r="V55"/>
      <c r="W55"/>
      <c r="X55"/>
      <c r="Y55"/>
    </row>
    <row r="56" spans="1:25" ht="14.25" thickBot="1" x14ac:dyDescent="0.2">
      <c r="A56" s="299"/>
      <c r="B56" s="299"/>
      <c r="C56" s="299"/>
      <c r="D56" s="299"/>
      <c r="E56" s="299"/>
      <c r="F56" s="20">
        <v>3</v>
      </c>
      <c r="G56" s="20">
        <v>300</v>
      </c>
      <c r="H56" s="20">
        <v>0</v>
      </c>
      <c r="I56" s="20">
        <v>0</v>
      </c>
      <c r="M56" s="299"/>
      <c r="N56" s="299"/>
    </row>
    <row r="57" spans="1:25" x14ac:dyDescent="0.15">
      <c r="A57" s="299"/>
      <c r="B57" s="299"/>
      <c r="C57" s="299"/>
      <c r="D57" s="299"/>
      <c r="E57" s="299"/>
      <c r="F57" s="299"/>
      <c r="G57" s="299"/>
      <c r="H57" s="299"/>
      <c r="I57" s="299"/>
      <c r="J57" s="299"/>
      <c r="K57" s="299"/>
      <c r="L57" s="299"/>
      <c r="M57" s="299"/>
      <c r="N57" s="299"/>
    </row>
    <row r="58" spans="1:25" x14ac:dyDescent="0.15">
      <c r="A58" s="299"/>
      <c r="B58" s="299"/>
      <c r="C58" s="299"/>
      <c r="D58" s="299"/>
      <c r="E58" s="299"/>
      <c r="F58" s="299"/>
      <c r="G58" s="299"/>
      <c r="H58" s="299"/>
      <c r="I58" s="299"/>
      <c r="J58" s="299"/>
      <c r="K58" s="299"/>
      <c r="L58" s="299"/>
      <c r="M58" s="299"/>
      <c r="N58" s="299"/>
    </row>
    <row r="59" spans="1:25" x14ac:dyDescent="0.15">
      <c r="A59" s="299"/>
      <c r="B59" s="299"/>
      <c r="C59" s="299"/>
      <c r="D59" s="299"/>
      <c r="E59" s="299"/>
      <c r="F59" s="299"/>
      <c r="G59" s="299"/>
      <c r="H59" s="299"/>
      <c r="I59" s="299"/>
      <c r="J59" s="299"/>
      <c r="K59" s="299"/>
      <c r="L59" s="299"/>
      <c r="M59" s="299"/>
      <c r="N59" s="299"/>
    </row>
    <row r="64" spans="1:25" ht="14.25" thickBot="1" x14ac:dyDescent="0.2">
      <c r="F64" s="20"/>
      <c r="G64" s="20"/>
      <c r="H64" s="20"/>
      <c r="I64" s="20"/>
    </row>
  </sheetData>
  <mergeCells count="18">
    <mergeCell ref="B12:E12"/>
    <mergeCell ref="M9:O9"/>
    <mergeCell ref="O8:P8"/>
    <mergeCell ref="B6:C6"/>
    <mergeCell ref="D6:E6"/>
    <mergeCell ref="O6:P6"/>
    <mergeCell ref="B7:C7"/>
    <mergeCell ref="D7:E7"/>
    <mergeCell ref="O7:P7"/>
    <mergeCell ref="A1:S1"/>
    <mergeCell ref="A2:S2"/>
    <mergeCell ref="A3:S3"/>
    <mergeCell ref="M11:P11"/>
    <mergeCell ref="B11:E11"/>
    <mergeCell ref="B4:E4"/>
    <mergeCell ref="B5:C5"/>
    <mergeCell ref="D5:E5"/>
    <mergeCell ref="G6:K8"/>
  </mergeCells>
  <phoneticPr fontId="1" type="noConversion"/>
  <pageMargins left="0.7" right="0.7" top="0.75" bottom="0.75" header="0.3" footer="0.3"/>
  <pageSetup paperSize="9" orientation="portrait" r:id="rId1"/>
  <ignoredErrors>
    <ignoredError sqref="N6:N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gressWH">
                <anchor moveWithCells="1" sizeWithCells="1">
                  <from>
                    <xdr:col>0</xdr:col>
                    <xdr:colOff>819150</xdr:colOff>
                    <xdr:row>14</xdr:row>
                    <xdr:rowOff>57150</xdr:rowOff>
                  </from>
                  <to>
                    <xdr:col>2</xdr:col>
                    <xdr:colOff>676275</xdr:colOff>
                    <xdr:row>16</xdr:row>
                    <xdr:rowOff>57150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0</xdr:col>
                    <xdr:colOff>400050</xdr:colOff>
                    <xdr:row>4</xdr:row>
                    <xdr:rowOff>19050</xdr:rowOff>
                  </from>
                  <to>
                    <xdr:col>5</xdr:col>
                    <xdr:colOff>180975</xdr:colOff>
                    <xdr:row>24</xdr:row>
                    <xdr:rowOff>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5</xdr:col>
                    <xdr:colOff>333375</xdr:colOff>
                    <xdr:row>4</xdr:row>
                    <xdr:rowOff>38100</xdr:rowOff>
                  </from>
                  <to>
                    <xdr:col>11</xdr:col>
                    <xdr:colOff>504825</xdr:colOff>
                    <xdr:row>24</xdr:row>
                    <xdr:rowOff>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11</xdr:col>
                    <xdr:colOff>619125</xdr:colOff>
                    <xdr:row>4</xdr:row>
                    <xdr:rowOff>47625</xdr:rowOff>
                  </from>
                  <to>
                    <xdr:col>16</xdr:col>
                    <xdr:colOff>295275</xdr:colOff>
                    <xdr:row>23</xdr:row>
                    <xdr:rowOff>171450</xdr:rowOff>
                  </to>
                </anchor>
              </controlPr>
            </control>
          </mc:Choice>
        </mc:AlternateContent>
        <mc:AlternateContent xmlns:mc="http://schemas.openxmlformats.org/markup-compatibility/2006">
          <mc:Choice Requires="x14">
            <control shapeId="4101" r:id="rId8" name="Button 5">
              <controlPr defaultSize="0" print="0" autoFill="0" autoPict="0" macro="[0]!控制按钮8_click">
                <anchor moveWithCells="1" sizeWithCells="1">
                  <from>
                    <xdr:col>0</xdr:col>
                    <xdr:colOff>819150</xdr:colOff>
                    <xdr:row>17</xdr:row>
                    <xdr:rowOff>133350</xdr:rowOff>
                  </from>
                  <to>
                    <xdr:col>2</xdr:col>
                    <xdr:colOff>628650</xdr:colOff>
                    <xdr:row>19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X55"/>
  <sheetViews>
    <sheetView zoomScale="70" zoomScaleNormal="70" workbookViewId="0">
      <selection activeCell="E13" sqref="E13"/>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14" t="s">
        <v>109</v>
      </c>
      <c r="B1" s="414"/>
      <c r="C1" s="414"/>
      <c r="D1" s="414"/>
      <c r="E1" s="414"/>
      <c r="F1" s="414"/>
      <c r="G1" s="414"/>
      <c r="H1" s="414"/>
      <c r="I1" s="414"/>
      <c r="J1" s="414"/>
      <c r="K1" s="414"/>
      <c r="L1" s="414"/>
      <c r="M1" s="414"/>
      <c r="N1" s="414"/>
      <c r="O1" s="414"/>
      <c r="P1" s="414"/>
      <c r="Q1" s="414"/>
      <c r="R1" s="414"/>
      <c r="S1" s="414"/>
      <c r="T1" s="47"/>
      <c r="U1" s="47"/>
      <c r="V1" s="47"/>
      <c r="W1" s="47"/>
      <c r="X1" s="47"/>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15" t="s">
        <v>64</v>
      </c>
      <c r="B2" s="415"/>
      <c r="C2" s="415"/>
      <c r="D2" s="415"/>
      <c r="E2" s="415"/>
      <c r="F2" s="415"/>
      <c r="G2" s="415"/>
      <c r="H2" s="415"/>
      <c r="I2" s="415"/>
      <c r="J2" s="415"/>
      <c r="K2" s="415"/>
      <c r="L2" s="415"/>
      <c r="M2" s="415"/>
      <c r="N2" s="415"/>
      <c r="O2" s="415"/>
      <c r="P2" s="415"/>
      <c r="Q2" s="415"/>
      <c r="R2" s="415"/>
      <c r="S2" s="415"/>
      <c r="T2" s="48"/>
      <c r="U2" s="48"/>
      <c r="V2" s="48"/>
      <c r="W2" s="48"/>
      <c r="X2" s="48"/>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16" t="s">
        <v>0</v>
      </c>
      <c r="B3" s="416"/>
      <c r="C3" s="416"/>
      <c r="D3" s="416"/>
      <c r="E3" s="416"/>
      <c r="F3" s="416"/>
      <c r="G3" s="416"/>
      <c r="H3" s="416"/>
      <c r="I3" s="416"/>
      <c r="J3" s="416"/>
      <c r="K3" s="416"/>
      <c r="L3" s="416"/>
      <c r="M3" s="416"/>
      <c r="N3" s="416"/>
      <c r="O3" s="416"/>
      <c r="P3" s="416"/>
      <c r="Q3" s="416"/>
      <c r="R3" s="416"/>
      <c r="S3" s="416"/>
      <c r="T3" s="49"/>
      <c r="U3" s="49"/>
      <c r="V3" s="49"/>
      <c r="W3" s="49"/>
      <c r="X3" s="49"/>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0"/>
      <c r="C4" s="420"/>
      <c r="D4" s="420"/>
      <c r="E4" s="420"/>
      <c r="F4" s="5"/>
      <c r="G4" s="14"/>
      <c r="H4" s="14"/>
      <c r="I4" s="14"/>
      <c r="J4" s="14"/>
      <c r="K4" s="14"/>
      <c r="L4" s="14"/>
      <c r="M4" s="14"/>
      <c r="N4" s="14"/>
      <c r="O4" s="14"/>
      <c r="P4" s="14"/>
      <c r="Q4" s="14"/>
      <c r="R4" s="14"/>
      <c r="S4" s="14"/>
      <c r="Z4" s="24"/>
      <c r="AA4" s="24"/>
    </row>
    <row r="5" spans="1:50" x14ac:dyDescent="0.15">
      <c r="A5" s="7"/>
      <c r="B5" s="421"/>
      <c r="C5" s="421"/>
      <c r="D5" s="421"/>
      <c r="E5" s="421"/>
      <c r="F5" s="7"/>
      <c r="G5" s="14"/>
      <c r="H5" s="14"/>
      <c r="I5" s="14"/>
      <c r="J5" s="14"/>
      <c r="K5" s="14"/>
      <c r="L5" s="14"/>
      <c r="M5" s="14"/>
      <c r="N5" s="14"/>
      <c r="O5" s="14"/>
      <c r="P5" s="14"/>
      <c r="Q5" s="14"/>
      <c r="R5" s="14"/>
      <c r="S5" s="14"/>
      <c r="Z5" s="25"/>
      <c r="AA5" s="25"/>
    </row>
    <row r="6" spans="1:50" ht="18.75" customHeight="1" x14ac:dyDescent="0.15">
      <c r="A6" s="5"/>
      <c r="B6" s="63" t="s">
        <v>1</v>
      </c>
      <c r="C6" s="65">
        <v>2.7</v>
      </c>
      <c r="D6" s="434" t="s">
        <v>66</v>
      </c>
      <c r="E6" s="434"/>
      <c r="F6" s="5"/>
      <c r="G6" s="422"/>
      <c r="H6" s="422"/>
      <c r="I6" s="422"/>
      <c r="J6" s="422"/>
      <c r="K6" s="422"/>
      <c r="L6" s="14"/>
      <c r="M6" s="57"/>
      <c r="N6" s="58"/>
      <c r="O6" s="435"/>
      <c r="P6" s="435"/>
      <c r="Q6" s="6"/>
      <c r="R6" s="14"/>
      <c r="S6" s="14"/>
      <c r="Z6" s="50"/>
      <c r="AA6" s="25"/>
    </row>
    <row r="7" spans="1:50" ht="18.75" customHeight="1" x14ac:dyDescent="0.15">
      <c r="A7" s="5"/>
      <c r="B7" s="63" t="s">
        <v>2</v>
      </c>
      <c r="C7" s="65">
        <v>1.1000000000000001</v>
      </c>
      <c r="D7" s="436" t="s">
        <v>67</v>
      </c>
      <c r="E7" s="436"/>
      <c r="F7" s="5"/>
      <c r="G7" s="422"/>
      <c r="H7" s="422"/>
      <c r="I7" s="422"/>
      <c r="J7" s="422"/>
      <c r="K7" s="422"/>
      <c r="L7" s="14"/>
      <c r="M7" s="57"/>
      <c r="N7" s="58"/>
      <c r="O7" s="435"/>
      <c r="P7" s="435"/>
      <c r="Q7" s="13"/>
      <c r="R7" s="14"/>
      <c r="S7" s="14"/>
      <c r="Z7" s="23"/>
      <c r="AA7" s="25"/>
    </row>
    <row r="8" spans="1:50" ht="14.25" x14ac:dyDescent="0.15">
      <c r="A8" s="5"/>
      <c r="B8" s="63" t="s">
        <v>3</v>
      </c>
      <c r="C8" s="66">
        <v>6.9999999999999999E-4</v>
      </c>
      <c r="D8" s="432" t="s">
        <v>67</v>
      </c>
      <c r="E8" s="432"/>
      <c r="F8" s="5"/>
      <c r="G8" s="422"/>
      <c r="H8" s="422"/>
      <c r="I8" s="422"/>
      <c r="J8" s="422"/>
      <c r="K8" s="422"/>
      <c r="L8" s="14"/>
      <c r="M8" s="57"/>
      <c r="N8" s="58"/>
      <c r="O8" s="435"/>
      <c r="P8" s="435"/>
      <c r="Q8" s="13"/>
      <c r="R8" s="14"/>
      <c r="S8" s="14"/>
      <c r="Z8" s="23"/>
      <c r="AA8" s="25"/>
    </row>
    <row r="9" spans="1:50" ht="14.25" x14ac:dyDescent="0.15">
      <c r="A9" s="5"/>
      <c r="B9" s="63" t="s">
        <v>4</v>
      </c>
      <c r="C9" s="65">
        <v>0</v>
      </c>
      <c r="D9" s="433" t="s">
        <v>67</v>
      </c>
      <c r="E9" s="433"/>
      <c r="F9" s="33"/>
      <c r="G9" s="33"/>
      <c r="H9" s="14"/>
      <c r="I9" s="14"/>
      <c r="J9" s="14"/>
      <c r="K9" s="14"/>
      <c r="L9" s="14"/>
      <c r="M9" s="441"/>
      <c r="N9" s="441"/>
      <c r="O9" s="441"/>
      <c r="P9" s="14"/>
      <c r="Q9" s="13"/>
      <c r="R9" s="14"/>
      <c r="S9" s="14"/>
      <c r="Z9" s="23"/>
      <c r="AA9" s="25"/>
    </row>
    <row r="10" spans="1:50" x14ac:dyDescent="0.15">
      <c r="A10" s="5"/>
      <c r="B10" s="52"/>
      <c r="C10" s="62"/>
      <c r="D10" s="53"/>
      <c r="E10" s="61"/>
      <c r="F10" s="5"/>
      <c r="G10" s="14"/>
      <c r="H10" s="14"/>
      <c r="I10" s="14"/>
      <c r="J10" s="14"/>
      <c r="K10" s="14"/>
      <c r="L10" s="14"/>
      <c r="M10" s="14"/>
      <c r="N10" s="14"/>
      <c r="O10" s="14"/>
      <c r="P10" s="14"/>
      <c r="Q10" s="15"/>
      <c r="R10" s="14"/>
      <c r="S10" s="14"/>
      <c r="Z10" s="23"/>
      <c r="AA10" s="25"/>
    </row>
    <row r="11" spans="1:50" ht="14.25" x14ac:dyDescent="0.15">
      <c r="A11" s="5"/>
      <c r="B11" s="442"/>
      <c r="C11" s="442"/>
      <c r="D11" s="442"/>
      <c r="E11" s="442"/>
      <c r="F11" s="5"/>
      <c r="G11" s="14"/>
      <c r="H11" s="14"/>
      <c r="I11" s="14"/>
      <c r="J11" s="14"/>
      <c r="K11" s="14"/>
      <c r="L11" s="14"/>
      <c r="M11" s="417"/>
      <c r="N11" s="418"/>
      <c r="O11" s="418"/>
      <c r="P11" s="418"/>
      <c r="Q11" s="16"/>
      <c r="R11" s="14"/>
      <c r="S11" s="14"/>
      <c r="Z11" s="23"/>
      <c r="AA11" s="25"/>
    </row>
    <row r="12" spans="1:50" x14ac:dyDescent="0.15">
      <c r="A12" s="5"/>
      <c r="B12" s="443"/>
      <c r="C12" s="443"/>
      <c r="D12" s="443"/>
      <c r="E12" s="443"/>
      <c r="F12" s="5"/>
      <c r="G12" s="14"/>
      <c r="H12" s="14"/>
      <c r="I12" s="14"/>
      <c r="J12" s="14"/>
      <c r="K12" s="14"/>
      <c r="L12" s="14"/>
      <c r="M12" s="14"/>
      <c r="N12" s="14"/>
      <c r="O12" s="14"/>
      <c r="P12" s="14"/>
      <c r="Q12" s="14"/>
      <c r="R12" s="14"/>
      <c r="S12" s="14"/>
      <c r="Z12" s="26"/>
      <c r="AA12" s="25"/>
    </row>
    <row r="13" spans="1:50" x14ac:dyDescent="0.15">
      <c r="A13" s="5"/>
      <c r="B13" s="52"/>
      <c r="C13" s="54"/>
      <c r="D13" s="53"/>
      <c r="E13" s="18"/>
      <c r="F13" s="5"/>
      <c r="G13" s="14"/>
      <c r="H13" s="14"/>
      <c r="I13" s="14"/>
      <c r="J13" s="14"/>
      <c r="K13" s="14"/>
      <c r="L13" s="14"/>
      <c r="M13" s="14"/>
      <c r="N13" s="14"/>
      <c r="O13" s="14"/>
      <c r="P13" s="14"/>
      <c r="Q13" s="14"/>
      <c r="R13" s="14"/>
      <c r="S13" s="14"/>
      <c r="Z13" s="25"/>
      <c r="AA13" s="25"/>
    </row>
    <row r="14" spans="1:50" x14ac:dyDescent="0.15">
      <c r="A14" s="5"/>
      <c r="B14" s="52"/>
      <c r="C14" s="14"/>
      <c r="D14" s="53"/>
      <c r="E14" s="18"/>
      <c r="F14" s="5"/>
      <c r="G14" s="14"/>
      <c r="H14" s="14"/>
      <c r="I14" s="14"/>
      <c r="J14" s="14"/>
      <c r="K14" s="14"/>
      <c r="L14" s="14"/>
      <c r="M14" s="14"/>
      <c r="N14" s="14"/>
      <c r="O14" s="14"/>
      <c r="P14" s="14"/>
      <c r="Q14" s="14"/>
      <c r="R14" s="14"/>
      <c r="S14" s="14"/>
      <c r="Z14" s="25"/>
      <c r="AA14" s="25"/>
    </row>
    <row r="15" spans="1:50" x14ac:dyDescent="0.15">
      <c r="A15" s="5"/>
      <c r="B15" s="52"/>
      <c r="C15" s="55"/>
      <c r="D15" s="53"/>
      <c r="E15" s="18"/>
      <c r="F15" s="5"/>
      <c r="G15" s="14"/>
      <c r="H15" s="14"/>
      <c r="I15" s="14"/>
      <c r="J15" s="14"/>
      <c r="K15" s="14"/>
      <c r="L15" s="14"/>
      <c r="M15" s="14"/>
      <c r="N15" s="14"/>
      <c r="O15" s="14"/>
      <c r="P15" s="14"/>
      <c r="Q15" s="14"/>
      <c r="R15" s="14"/>
      <c r="S15" s="14"/>
      <c r="Z15" s="25"/>
      <c r="AA15" s="25"/>
    </row>
    <row r="16" spans="1:50" x14ac:dyDescent="0.15">
      <c r="A16" s="5"/>
      <c r="B16" s="14"/>
      <c r="C16" s="14"/>
      <c r="D16" s="14"/>
      <c r="E16" s="14"/>
      <c r="F16" s="5"/>
      <c r="G16" s="14"/>
      <c r="H16" s="14"/>
      <c r="I16" s="14"/>
      <c r="J16" s="14"/>
      <c r="K16" s="14"/>
      <c r="L16" s="14"/>
      <c r="M16" s="14"/>
      <c r="N16" s="14"/>
      <c r="O16" s="14"/>
      <c r="P16" s="14"/>
      <c r="Q16" s="14"/>
      <c r="R16" s="14"/>
      <c r="S16" s="14"/>
    </row>
    <row r="17" spans="1:19" ht="14.25" x14ac:dyDescent="0.15">
      <c r="A17" s="5"/>
      <c r="B17" s="63" t="s">
        <v>1</v>
      </c>
      <c r="C17" s="65">
        <v>2.6</v>
      </c>
      <c r="D17" s="434" t="s">
        <v>66</v>
      </c>
      <c r="E17" s="434"/>
      <c r="F17" s="5"/>
      <c r="G17" s="14"/>
      <c r="H17" s="14"/>
      <c r="I17" s="14"/>
      <c r="J17" s="14"/>
      <c r="K17" s="14"/>
      <c r="L17" s="14"/>
      <c r="M17" s="14"/>
      <c r="N17" s="14"/>
      <c r="O17" s="14"/>
      <c r="P17" s="14"/>
      <c r="Q17" s="14"/>
      <c r="R17" s="14"/>
      <c r="S17" s="14"/>
    </row>
    <row r="18" spans="1:19" ht="14.25" x14ac:dyDescent="0.15">
      <c r="A18" s="5"/>
      <c r="B18" s="63" t="s">
        <v>2</v>
      </c>
      <c r="C18" s="65">
        <v>8</v>
      </c>
      <c r="D18" s="437" t="s">
        <v>67</v>
      </c>
      <c r="E18" s="438"/>
      <c r="F18" s="5"/>
      <c r="G18" s="14"/>
      <c r="H18" s="14"/>
      <c r="I18" s="14"/>
      <c r="J18" s="14"/>
      <c r="K18" s="14"/>
      <c r="L18" s="14"/>
      <c r="M18" s="14"/>
      <c r="N18" s="14"/>
      <c r="O18" s="17"/>
      <c r="P18" s="14"/>
      <c r="Q18" s="14"/>
      <c r="R18" s="14"/>
      <c r="S18" s="14"/>
    </row>
    <row r="19" spans="1:19" ht="14.25" x14ac:dyDescent="0.15">
      <c r="A19" s="5"/>
      <c r="B19" s="63" t="s">
        <v>3</v>
      </c>
      <c r="C19" s="66">
        <v>1.3</v>
      </c>
      <c r="D19" s="439" t="s">
        <v>67</v>
      </c>
      <c r="E19" s="440"/>
      <c r="F19" s="5"/>
      <c r="G19" s="14"/>
      <c r="H19" s="14"/>
      <c r="I19" s="14"/>
      <c r="J19" s="14"/>
      <c r="K19" s="14"/>
      <c r="L19" s="14"/>
      <c r="M19" s="14"/>
      <c r="N19" s="14"/>
      <c r="O19" s="14"/>
      <c r="P19" s="14"/>
      <c r="Q19" s="14"/>
      <c r="R19" s="14"/>
      <c r="S19" s="14"/>
    </row>
    <row r="20" spans="1:19" x14ac:dyDescent="0.15">
      <c r="A20" s="5"/>
      <c r="B20" s="52"/>
      <c r="C20" s="52"/>
      <c r="D20" s="52"/>
      <c r="E20" s="52"/>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x14ac:dyDescent="0.15">
      <c r="A22" s="5"/>
      <c r="B22" s="14"/>
      <c r="C22" s="14"/>
      <c r="D22" s="14"/>
      <c r="E22" s="14"/>
      <c r="F22" s="5"/>
      <c r="G22" s="14"/>
      <c r="H22" s="14"/>
      <c r="I22" s="14"/>
      <c r="J22" s="14"/>
      <c r="K22" s="14"/>
      <c r="L22" s="14"/>
      <c r="M22" s="14"/>
      <c r="N22" s="14"/>
      <c r="O22" s="14"/>
      <c r="P22" s="14"/>
      <c r="Q22" s="14"/>
      <c r="R22" s="14"/>
      <c r="S22" s="14"/>
    </row>
    <row r="23" spans="1:19"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t="e">
        <f>tc(C54,H20,B22,B61,C61,B19)</f>
        <v>#VALUE!</v>
      </c>
      <c r="C25" s="14"/>
      <c r="D25" s="14"/>
      <c r="E25" s="51"/>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B29" s="64">
        <v>1</v>
      </c>
      <c r="C29">
        <f>B29/($C$7+$C$8*B29)</f>
        <v>0.90851276460434272</v>
      </c>
      <c r="D29" s="64">
        <f>1/$C$8</f>
        <v>1428.5714285714287</v>
      </c>
      <c r="E29">
        <f>B29/$C$7</f>
        <v>0.90909090909090906</v>
      </c>
      <c r="F29">
        <f>$C$18*B29^$C$19</f>
        <v>8</v>
      </c>
    </row>
    <row r="30" spans="1:19" x14ac:dyDescent="0.15">
      <c r="B30" s="56">
        <v>200</v>
      </c>
      <c r="C30">
        <f t="shared" ref="C30:C55" si="0">B30/($C$7+$C$8*B30)</f>
        <v>161.29032258064515</v>
      </c>
      <c r="D30" s="64">
        <f t="shared" ref="D30:D55" si="1">1/$C$8</f>
        <v>1428.5714285714287</v>
      </c>
      <c r="E30">
        <f t="shared" ref="E30:E55" si="2">B30/$C$7</f>
        <v>181.81818181818181</v>
      </c>
      <c r="F30">
        <f t="shared" ref="F30:F55" si="3">$C$18*B30^$C$19</f>
        <v>7842.0387030318398</v>
      </c>
    </row>
    <row r="31" spans="1:19" x14ac:dyDescent="0.15">
      <c r="B31" s="56">
        <v>400</v>
      </c>
      <c r="C31">
        <f t="shared" si="0"/>
        <v>289.85507246376807</v>
      </c>
      <c r="D31" s="64">
        <f t="shared" si="1"/>
        <v>1428.5714285714287</v>
      </c>
      <c r="E31">
        <f t="shared" si="2"/>
        <v>363.63636363636363</v>
      </c>
      <c r="F31">
        <f t="shared" si="3"/>
        <v>19309.364276944529</v>
      </c>
      <c r="G31" s="59"/>
    </row>
    <row r="32" spans="1:19" x14ac:dyDescent="0.15">
      <c r="B32" s="56">
        <v>600</v>
      </c>
      <c r="C32">
        <f t="shared" si="0"/>
        <v>394.73684210526318</v>
      </c>
      <c r="D32" s="64">
        <f t="shared" si="1"/>
        <v>1428.5714285714287</v>
      </c>
      <c r="E32">
        <f t="shared" si="2"/>
        <v>545.45454545454538</v>
      </c>
      <c r="F32">
        <f t="shared" si="3"/>
        <v>32710.457057681077</v>
      </c>
    </row>
    <row r="33" spans="2:12" x14ac:dyDescent="0.15">
      <c r="B33" s="56">
        <v>800</v>
      </c>
      <c r="C33">
        <f t="shared" si="0"/>
        <v>481.92771084337346</v>
      </c>
      <c r="D33" s="64">
        <f t="shared" si="1"/>
        <v>1428.5714285714287</v>
      </c>
      <c r="E33">
        <f t="shared" si="2"/>
        <v>727.27272727272725</v>
      </c>
      <c r="F33">
        <f t="shared" si="3"/>
        <v>47545.23190960427</v>
      </c>
    </row>
    <row r="34" spans="2:12" x14ac:dyDescent="0.15">
      <c r="B34" s="56">
        <v>1000</v>
      </c>
      <c r="C34">
        <f t="shared" si="0"/>
        <v>555.55555555555554</v>
      </c>
      <c r="D34" s="64">
        <f t="shared" si="1"/>
        <v>1428.5714285714287</v>
      </c>
      <c r="E34">
        <f t="shared" si="2"/>
        <v>909.09090909090901</v>
      </c>
      <c r="F34">
        <f t="shared" si="3"/>
        <v>63546.258777942523</v>
      </c>
    </row>
    <row r="35" spans="2:12" x14ac:dyDescent="0.15">
      <c r="B35" s="56">
        <v>1200</v>
      </c>
      <c r="C35">
        <f t="shared" si="0"/>
        <v>618.5567010309278</v>
      </c>
      <c r="D35" s="64">
        <f t="shared" si="1"/>
        <v>1428.5714285714287</v>
      </c>
      <c r="E35">
        <f t="shared" si="2"/>
        <v>1090.9090909090908</v>
      </c>
      <c r="F35">
        <f t="shared" si="3"/>
        <v>80542.592929045626</v>
      </c>
    </row>
    <row r="36" spans="2:12" x14ac:dyDescent="0.15">
      <c r="B36" s="56">
        <v>1400</v>
      </c>
      <c r="C36">
        <f t="shared" si="0"/>
        <v>673.07692307692309</v>
      </c>
      <c r="D36" s="64">
        <f t="shared" si="1"/>
        <v>1428.5714285714287</v>
      </c>
      <c r="E36">
        <f t="shared" si="2"/>
        <v>1272.7272727272725</v>
      </c>
      <c r="F36">
        <f t="shared" si="3"/>
        <v>98413.897907476538</v>
      </c>
    </row>
    <row r="37" spans="2:12" x14ac:dyDescent="0.15">
      <c r="B37" s="56">
        <v>1600</v>
      </c>
      <c r="C37">
        <f t="shared" si="0"/>
        <v>720.72072072072081</v>
      </c>
      <c r="D37" s="64">
        <f t="shared" si="1"/>
        <v>1428.5714285714287</v>
      </c>
      <c r="E37">
        <f t="shared" si="2"/>
        <v>1454.5454545454545</v>
      </c>
      <c r="F37">
        <f t="shared" si="3"/>
        <v>117070.09329339561</v>
      </c>
    </row>
    <row r="38" spans="2:12" x14ac:dyDescent="0.15">
      <c r="B38" s="56">
        <v>1800</v>
      </c>
      <c r="C38">
        <f t="shared" si="0"/>
        <v>762.71186440677957</v>
      </c>
      <c r="D38" s="64">
        <f t="shared" si="1"/>
        <v>1428.5714285714287</v>
      </c>
      <c r="E38">
        <f t="shared" si="2"/>
        <v>1636.3636363636363</v>
      </c>
      <c r="F38">
        <f t="shared" si="3"/>
        <v>136440.79574725006</v>
      </c>
    </row>
    <row r="39" spans="2:12" x14ac:dyDescent="0.15">
      <c r="B39" s="56">
        <v>2000</v>
      </c>
      <c r="C39">
        <f t="shared" si="0"/>
        <v>800</v>
      </c>
      <c r="D39" s="64">
        <f t="shared" si="1"/>
        <v>1428.5714285714287</v>
      </c>
      <c r="E39">
        <f t="shared" si="2"/>
        <v>1818.181818181818</v>
      </c>
      <c r="F39">
        <f t="shared" si="3"/>
        <v>156469.24296686845</v>
      </c>
      <c r="G39" s="60"/>
      <c r="H39" s="60"/>
      <c r="I39" s="60"/>
      <c r="J39" s="60"/>
      <c r="K39" s="60"/>
    </row>
    <row r="40" spans="2:12" x14ac:dyDescent="0.15">
      <c r="B40" s="56">
        <v>2200</v>
      </c>
      <c r="C40">
        <f t="shared" si="0"/>
        <v>833.33333333333326</v>
      </c>
      <c r="D40" s="64">
        <f t="shared" si="1"/>
        <v>1428.5714285714287</v>
      </c>
      <c r="E40">
        <f t="shared" si="2"/>
        <v>1999.9999999999998</v>
      </c>
      <c r="F40">
        <f t="shared" si="3"/>
        <v>177108.52740368294</v>
      </c>
    </row>
    <row r="41" spans="2:12" x14ac:dyDescent="0.15">
      <c r="B41" s="56">
        <v>2400</v>
      </c>
      <c r="C41">
        <f t="shared" si="0"/>
        <v>863.30935251798553</v>
      </c>
      <c r="D41" s="64">
        <f t="shared" si="1"/>
        <v>1428.5714285714287</v>
      </c>
      <c r="E41">
        <f t="shared" si="2"/>
        <v>2181.8181818181815</v>
      </c>
      <c r="F41">
        <f t="shared" si="3"/>
        <v>198319.12664181678</v>
      </c>
    </row>
    <row r="42" spans="2:12" x14ac:dyDescent="0.15">
      <c r="B42" s="56">
        <v>2600</v>
      </c>
      <c r="C42">
        <f t="shared" si="0"/>
        <v>890.41095890410963</v>
      </c>
      <c r="D42" s="64">
        <f t="shared" si="1"/>
        <v>1428.5714285714287</v>
      </c>
      <c r="E42">
        <f t="shared" si="2"/>
        <v>2363.6363636363635</v>
      </c>
      <c r="F42">
        <f t="shared" si="3"/>
        <v>220067.21092723263</v>
      </c>
    </row>
    <row r="43" spans="2:12" x14ac:dyDescent="0.15">
      <c r="B43" s="56">
        <v>2800</v>
      </c>
      <c r="C43">
        <f t="shared" si="0"/>
        <v>915.03267973856202</v>
      </c>
      <c r="D43" s="64">
        <f t="shared" si="1"/>
        <v>1428.5714285714287</v>
      </c>
      <c r="E43">
        <f t="shared" si="2"/>
        <v>2545.454545454545</v>
      </c>
      <c r="F43">
        <f t="shared" si="3"/>
        <v>242323.44120857364</v>
      </c>
    </row>
    <row r="44" spans="2:12" x14ac:dyDescent="0.15">
      <c r="B44" s="56">
        <v>3000</v>
      </c>
      <c r="C44">
        <f t="shared" si="0"/>
        <v>937.5</v>
      </c>
      <c r="D44" s="64">
        <f t="shared" si="1"/>
        <v>1428.5714285714287</v>
      </c>
      <c r="E44">
        <f t="shared" si="2"/>
        <v>2727.272727272727</v>
      </c>
      <c r="F44">
        <f t="shared" si="3"/>
        <v>265062.09005683055</v>
      </c>
      <c r="G44" s="60"/>
      <c r="H44" s="60"/>
      <c r="I44" s="60"/>
      <c r="J44" s="60"/>
      <c r="K44" s="60"/>
      <c r="L44" s="60"/>
    </row>
    <row r="45" spans="2:12" x14ac:dyDescent="0.15">
      <c r="B45" s="56">
        <v>3200</v>
      </c>
      <c r="C45">
        <f t="shared" si="0"/>
        <v>958.08383233532936</v>
      </c>
      <c r="D45" s="64">
        <f t="shared" si="1"/>
        <v>1428.5714285714287</v>
      </c>
      <c r="E45">
        <f t="shared" si="2"/>
        <v>2909.090909090909</v>
      </c>
      <c r="F45">
        <f t="shared" si="3"/>
        <v>288260.38265586458</v>
      </c>
    </row>
    <row r="46" spans="2:12" x14ac:dyDescent="0.15">
      <c r="B46" s="56">
        <v>3400</v>
      </c>
      <c r="C46">
        <f t="shared" si="0"/>
        <v>977.0114942528736</v>
      </c>
      <c r="D46" s="64">
        <f t="shared" si="1"/>
        <v>1428.5714285714287</v>
      </c>
      <c r="E46">
        <f t="shared" si="2"/>
        <v>3090.9090909090905</v>
      </c>
      <c r="F46">
        <f t="shared" si="3"/>
        <v>311897.99226544978</v>
      </c>
    </row>
    <row r="47" spans="2:12" x14ac:dyDescent="0.15">
      <c r="B47" s="56">
        <v>3600</v>
      </c>
      <c r="C47">
        <f t="shared" si="0"/>
        <v>994.47513812154693</v>
      </c>
      <c r="D47" s="64">
        <f t="shared" si="1"/>
        <v>1428.5714285714287</v>
      </c>
      <c r="E47">
        <f t="shared" si="2"/>
        <v>3272.7272727272725</v>
      </c>
      <c r="F47">
        <f t="shared" si="3"/>
        <v>335956.64687312313</v>
      </c>
    </row>
    <row r="48" spans="2:12" x14ac:dyDescent="0.15">
      <c r="B48" s="56">
        <v>3800</v>
      </c>
      <c r="C48">
        <f t="shared" si="0"/>
        <v>1010.6382978723403</v>
      </c>
      <c r="D48" s="64">
        <f t="shared" si="1"/>
        <v>1428.5714285714287</v>
      </c>
      <c r="E48">
        <f t="shared" si="2"/>
        <v>3454.545454545454</v>
      </c>
      <c r="F48">
        <f t="shared" si="3"/>
        <v>360419.81764064363</v>
      </c>
    </row>
    <row r="49" spans="2:25" x14ac:dyDescent="0.15">
      <c r="B49" s="56">
        <v>4000</v>
      </c>
      <c r="C49">
        <f t="shared" si="0"/>
        <v>1025.6410256410256</v>
      </c>
      <c r="D49" s="64">
        <f t="shared" si="1"/>
        <v>1428.5714285714287</v>
      </c>
      <c r="E49">
        <f t="shared" si="2"/>
        <v>3636.363636363636</v>
      </c>
      <c r="F49">
        <f t="shared" si="3"/>
        <v>385272.46867793723</v>
      </c>
    </row>
    <row r="50" spans="2:25" x14ac:dyDescent="0.15">
      <c r="B50" s="56">
        <v>4200</v>
      </c>
      <c r="C50">
        <f t="shared" si="0"/>
        <v>1039.6039603960396</v>
      </c>
      <c r="D50" s="64">
        <f t="shared" si="1"/>
        <v>1428.5714285714287</v>
      </c>
      <c r="E50">
        <f t="shared" si="2"/>
        <v>3818.181818181818</v>
      </c>
      <c r="F50">
        <f t="shared" si="3"/>
        <v>410500.85357739322</v>
      </c>
    </row>
    <row r="51" spans="2:25" x14ac:dyDescent="0.15">
      <c r="B51" s="56">
        <v>4400</v>
      </c>
      <c r="C51">
        <f t="shared" si="0"/>
        <v>1052.6315789473686</v>
      </c>
      <c r="D51" s="64">
        <f t="shared" si="1"/>
        <v>1428.5714285714287</v>
      </c>
      <c r="E51">
        <f t="shared" si="2"/>
        <v>3999.9999999999995</v>
      </c>
      <c r="F51">
        <f t="shared" si="3"/>
        <v>436092.34813757968</v>
      </c>
    </row>
    <row r="52" spans="2:25" x14ac:dyDescent="0.15">
      <c r="B52" s="56">
        <v>4600</v>
      </c>
      <c r="C52">
        <f t="shared" si="0"/>
        <v>1064.8148148148148</v>
      </c>
      <c r="D52" s="64">
        <f t="shared" si="1"/>
        <v>1428.5714285714287</v>
      </c>
      <c r="E52">
        <f t="shared" si="2"/>
        <v>4181.8181818181811</v>
      </c>
      <c r="F52">
        <f t="shared" si="3"/>
        <v>462035.31147176196</v>
      </c>
    </row>
    <row r="53" spans="2:25" x14ac:dyDescent="0.15">
      <c r="B53" s="56">
        <v>4800</v>
      </c>
      <c r="C53">
        <f t="shared" si="0"/>
        <v>1076.2331838565021</v>
      </c>
      <c r="D53" s="64">
        <f t="shared" si="1"/>
        <v>1428.5714285714287</v>
      </c>
      <c r="E53">
        <f t="shared" si="2"/>
        <v>4363.6363636363631</v>
      </c>
      <c r="F53">
        <f t="shared" si="3"/>
        <v>488318.96964903094</v>
      </c>
      <c r="G53" s="60"/>
      <c r="H53" s="60"/>
      <c r="I53" s="60"/>
    </row>
    <row r="54" spans="2:25" x14ac:dyDescent="0.15">
      <c r="B54" s="56">
        <v>5000</v>
      </c>
      <c r="C54">
        <f t="shared" si="0"/>
        <v>1086.9565217391305</v>
      </c>
      <c r="D54" s="64">
        <f t="shared" si="1"/>
        <v>1428.5714285714287</v>
      </c>
      <c r="E54">
        <f t="shared" si="2"/>
        <v>4545.454545454545</v>
      </c>
      <c r="F54">
        <f t="shared" si="3"/>
        <v>514933.31741808995</v>
      </c>
    </row>
    <row r="55" spans="2:25" s="14" customFormat="1" x14ac:dyDescent="0.15">
      <c r="B55" s="56">
        <v>5200</v>
      </c>
      <c r="C55">
        <f t="shared" si="0"/>
        <v>1097.0464135021095</v>
      </c>
      <c r="D55" s="64">
        <f t="shared" si="1"/>
        <v>1428.5714285714287</v>
      </c>
      <c r="E55">
        <f t="shared" si="2"/>
        <v>4727.272727272727</v>
      </c>
      <c r="F55">
        <f t="shared" si="3"/>
        <v>541869.03458691912</v>
      </c>
      <c r="G55"/>
      <c r="H55"/>
      <c r="I55"/>
      <c r="J55"/>
      <c r="K55"/>
      <c r="L55"/>
      <c r="T55"/>
      <c r="U55"/>
      <c r="V55"/>
      <c r="W55"/>
      <c r="X55"/>
      <c r="Y55"/>
    </row>
  </sheetData>
  <mergeCells count="21">
    <mergeCell ref="D17:E17"/>
    <mergeCell ref="D18:E18"/>
    <mergeCell ref="D19:E19"/>
    <mergeCell ref="M9:O9"/>
    <mergeCell ref="B11:E11"/>
    <mergeCell ref="M11:P11"/>
    <mergeCell ref="B12:E12"/>
    <mergeCell ref="D8:E8"/>
    <mergeCell ref="D9:E9"/>
    <mergeCell ref="D6:E6"/>
    <mergeCell ref="G6:K8"/>
    <mergeCell ref="O6:P6"/>
    <mergeCell ref="D7:E7"/>
    <mergeCell ref="O7:P7"/>
    <mergeCell ref="O8:P8"/>
    <mergeCell ref="A1:S1"/>
    <mergeCell ref="A2:S2"/>
    <mergeCell ref="A3:S3"/>
    <mergeCell ref="B4:E4"/>
    <mergeCell ref="B5:C5"/>
    <mergeCell ref="D5:E5"/>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moveWithCells="1">
                  <from>
                    <xdr:col>0</xdr:col>
                    <xdr:colOff>428625</xdr:colOff>
                    <xdr:row>3</xdr:row>
                    <xdr:rowOff>133350</xdr:rowOff>
                  </from>
                  <to>
                    <xdr:col>6</xdr:col>
                    <xdr:colOff>19050</xdr:colOff>
                    <xdr:row>13</xdr:row>
                    <xdr:rowOff>38100</xdr:rowOff>
                  </to>
                </anchor>
              </controlPr>
            </control>
          </mc:Choice>
        </mc:AlternateContent>
        <mc:AlternateContent xmlns:mc="http://schemas.openxmlformats.org/markup-compatibility/2006">
          <mc:Choice Requires="x14">
            <control shapeId="11267" r:id="rId4" name="Group Box 3">
              <controlPr defaultSize="0" autoFill="0" autoPict="0">
                <anchor moveWithCells="1">
                  <from>
                    <xdr:col>6</xdr:col>
                    <xdr:colOff>447675</xdr:colOff>
                    <xdr:row>3</xdr:row>
                    <xdr:rowOff>114300</xdr:rowOff>
                  </from>
                  <to>
                    <xdr:col>12</xdr:col>
                    <xdr:colOff>619125</xdr:colOff>
                    <xdr:row>25</xdr:row>
                    <xdr:rowOff>66675</xdr:rowOff>
                  </to>
                </anchor>
              </controlPr>
            </control>
          </mc:Choice>
        </mc:AlternateContent>
        <mc:AlternateContent xmlns:mc="http://schemas.openxmlformats.org/markup-compatibility/2006">
          <mc:Choice Requires="x14">
            <control shapeId="11269" r:id="rId5" name="Button 5">
              <controlPr defaultSize="0" print="0" autoFill="0" autoPict="0" macro="[0]!控制按钮33_click">
                <anchor moveWithCells="1" sizeWithCells="1">
                  <from>
                    <xdr:col>1</xdr:col>
                    <xdr:colOff>47625</xdr:colOff>
                    <xdr:row>10</xdr:row>
                    <xdr:rowOff>95250</xdr:rowOff>
                  </from>
                  <to>
                    <xdr:col>2</xdr:col>
                    <xdr:colOff>685800</xdr:colOff>
                    <xdr:row>12</xdr:row>
                    <xdr:rowOff>104775</xdr:rowOff>
                  </to>
                </anchor>
              </controlPr>
            </control>
          </mc:Choice>
        </mc:AlternateContent>
        <mc:AlternateContent xmlns:mc="http://schemas.openxmlformats.org/markup-compatibility/2006">
          <mc:Choice Requires="x14">
            <control shapeId="11271" r:id="rId6" name="Group Box 7">
              <controlPr defaultSize="0" autoFill="0" autoPict="0">
                <anchor moveWithCells="1">
                  <from>
                    <xdr:col>0</xdr:col>
                    <xdr:colOff>400050</xdr:colOff>
                    <xdr:row>14</xdr:row>
                    <xdr:rowOff>19050</xdr:rowOff>
                  </from>
                  <to>
                    <xdr:col>6</xdr:col>
                    <xdr:colOff>0</xdr:colOff>
                    <xdr:row>25</xdr:row>
                    <xdr:rowOff>47625</xdr:rowOff>
                  </to>
                </anchor>
              </controlPr>
            </control>
          </mc:Choice>
        </mc:AlternateContent>
        <mc:AlternateContent xmlns:mc="http://schemas.openxmlformats.org/markup-compatibility/2006">
          <mc:Choice Requires="x14">
            <control shapeId="11272" r:id="rId7" name="Group Box 8">
              <controlPr defaultSize="0" autoFill="0" autoPict="0">
                <anchor moveWithCells="1">
                  <from>
                    <xdr:col>12</xdr:col>
                    <xdr:colOff>866775</xdr:colOff>
                    <xdr:row>3</xdr:row>
                    <xdr:rowOff>133350</xdr:rowOff>
                  </from>
                  <to>
                    <xdr:col>18</xdr:col>
                    <xdr:colOff>504825</xdr:colOff>
                    <xdr:row>25</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Z331"/>
  <sheetViews>
    <sheetView zoomScale="85" zoomScaleNormal="85" workbookViewId="0">
      <selection activeCell="P24" sqref="P24"/>
    </sheetView>
  </sheetViews>
  <sheetFormatPr defaultColWidth="10.5" defaultRowHeight="13.5" x14ac:dyDescent="0.15"/>
  <cols>
    <col min="1" max="16" width="10.5" style="46"/>
    <col min="17" max="18" width="10.5" style="8"/>
    <col min="19" max="27" width="10.5" style="32"/>
    <col min="28" max="51" width="10.5" style="8"/>
    <col min="52" max="16384" width="10.5" style="32"/>
  </cols>
  <sheetData>
    <row r="1" spans="1:51" s="29" customFormat="1" ht="35.25" x14ac:dyDescent="0.15">
      <c r="A1" s="445" t="s">
        <v>107</v>
      </c>
      <c r="B1" s="445"/>
      <c r="C1" s="445"/>
      <c r="D1" s="445"/>
      <c r="E1" s="445"/>
      <c r="F1" s="445"/>
      <c r="G1" s="445"/>
      <c r="H1" s="445"/>
      <c r="I1" s="445"/>
      <c r="J1" s="445"/>
      <c r="K1" s="445"/>
      <c r="L1" s="445"/>
      <c r="M1" s="445"/>
      <c r="N1" s="445"/>
      <c r="O1" s="445"/>
      <c r="P1" s="445"/>
      <c r="Q1" s="445"/>
      <c r="R1" s="445"/>
      <c r="S1" s="135"/>
      <c r="T1" s="135"/>
      <c r="U1" s="135"/>
      <c r="V1" s="135"/>
      <c r="W1" s="135"/>
      <c r="X1" s="135"/>
      <c r="Y1" s="135"/>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row>
    <row r="2" spans="1:51" s="31" customFormat="1" ht="20.25" x14ac:dyDescent="0.15">
      <c r="A2" s="446" t="s">
        <v>138</v>
      </c>
      <c r="B2" s="446"/>
      <c r="C2" s="446"/>
      <c r="D2" s="446"/>
      <c r="E2" s="446"/>
      <c r="F2" s="446"/>
      <c r="G2" s="446"/>
      <c r="H2" s="446"/>
      <c r="I2" s="446"/>
      <c r="J2" s="446"/>
      <c r="K2" s="446"/>
      <c r="L2" s="446"/>
      <c r="M2" s="446"/>
      <c r="N2" s="446"/>
      <c r="O2" s="446"/>
      <c r="P2" s="446"/>
      <c r="Q2" s="446"/>
      <c r="R2" s="446"/>
      <c r="S2" s="136"/>
      <c r="T2" s="136"/>
      <c r="U2" s="136"/>
      <c r="V2" s="136"/>
      <c r="W2" s="136"/>
      <c r="X2" s="136"/>
      <c r="Y2" s="136"/>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0"/>
    </row>
    <row r="3" spans="1:51" s="29" customFormat="1" x14ac:dyDescent="0.15">
      <c r="A3" s="447" t="s">
        <v>139</v>
      </c>
      <c r="B3" s="447"/>
      <c r="C3" s="447"/>
      <c r="D3" s="447"/>
      <c r="E3" s="447"/>
      <c r="F3" s="447"/>
      <c r="G3" s="447"/>
      <c r="H3" s="447"/>
      <c r="I3" s="447"/>
      <c r="J3" s="447"/>
      <c r="K3" s="447"/>
      <c r="L3" s="447"/>
      <c r="M3" s="447"/>
      <c r="N3" s="447"/>
      <c r="O3" s="447"/>
      <c r="P3" s="447"/>
      <c r="Q3" s="447"/>
      <c r="R3" s="447"/>
      <c r="S3" s="137"/>
      <c r="T3" s="137"/>
      <c r="U3" s="137"/>
      <c r="V3" s="137"/>
      <c r="W3" s="137"/>
      <c r="X3" s="137"/>
      <c r="Y3" s="137"/>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row>
    <row r="4" spans="1:51" s="29" customFormat="1" x14ac:dyDescent="0.15">
      <c r="A4" s="244"/>
      <c r="B4" s="244"/>
      <c r="C4" s="244"/>
      <c r="D4" s="244"/>
      <c r="E4" s="244"/>
      <c r="F4" s="244"/>
      <c r="G4" s="244"/>
      <c r="H4" s="244"/>
      <c r="I4" s="244"/>
      <c r="J4" s="244"/>
      <c r="K4" s="244"/>
      <c r="L4" s="244"/>
      <c r="M4" s="244"/>
      <c r="N4" s="244"/>
      <c r="O4" s="244"/>
      <c r="P4" s="244"/>
      <c r="Q4" s="244"/>
      <c r="R4" s="244"/>
      <c r="S4" s="137"/>
      <c r="T4" s="137"/>
      <c r="U4" s="137"/>
      <c r="V4" s="137"/>
      <c r="W4" s="137"/>
      <c r="X4" s="137"/>
      <c r="Y4" s="137"/>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row>
    <row r="5" spans="1:51" x14ac:dyDescent="0.15">
      <c r="A5" s="448"/>
      <c r="B5" s="448"/>
      <c r="C5" s="448"/>
      <c r="D5" s="448"/>
      <c r="E5" s="448"/>
      <c r="F5" s="448"/>
      <c r="G5" s="32"/>
      <c r="H5" s="449"/>
      <c r="I5" s="449"/>
      <c r="J5" s="449"/>
      <c r="K5" s="449"/>
      <c r="L5" s="449"/>
      <c r="M5" s="32"/>
      <c r="N5" s="449"/>
      <c r="O5" s="449"/>
      <c r="P5" s="449"/>
      <c r="Q5" s="449"/>
      <c r="R5" s="138"/>
      <c r="S5" s="8"/>
      <c r="T5" s="8"/>
      <c r="U5" s="8"/>
      <c r="V5" s="8"/>
      <c r="W5" s="8"/>
      <c r="X5" s="8"/>
      <c r="Y5" s="8"/>
      <c r="Z5" s="8"/>
      <c r="AA5" s="8"/>
    </row>
    <row r="6" spans="1:51" x14ac:dyDescent="0.15">
      <c r="A6" s="139" t="s">
        <v>140</v>
      </c>
      <c r="B6" s="140">
        <v>740</v>
      </c>
      <c r="C6" s="444" t="s">
        <v>117</v>
      </c>
      <c r="D6" s="444"/>
      <c r="E6" s="444"/>
      <c r="F6" s="444"/>
      <c r="G6" s="141"/>
      <c r="H6" s="450"/>
      <c r="I6" s="450"/>
      <c r="J6" s="450"/>
      <c r="K6" s="450"/>
      <c r="L6" s="450"/>
      <c r="M6" s="141"/>
      <c r="N6" s="450"/>
      <c r="O6" s="450"/>
      <c r="P6" s="450"/>
      <c r="Q6" s="450"/>
      <c r="R6" s="142"/>
      <c r="S6" s="8"/>
      <c r="T6" s="8"/>
      <c r="U6" s="8"/>
      <c r="V6" s="8"/>
      <c r="W6" s="8"/>
      <c r="X6" s="8"/>
      <c r="Y6" s="8"/>
      <c r="Z6" s="8"/>
      <c r="AA6" s="8"/>
    </row>
    <row r="7" spans="1:51" ht="14.25" x14ac:dyDescent="0.15">
      <c r="A7" s="139" t="s">
        <v>141</v>
      </c>
      <c r="B7" s="140">
        <v>80</v>
      </c>
      <c r="C7" s="444" t="s">
        <v>142</v>
      </c>
      <c r="D7" s="444"/>
      <c r="E7" s="444"/>
      <c r="F7" s="444"/>
      <c r="G7" s="32"/>
      <c r="H7" s="32"/>
      <c r="I7" s="32"/>
      <c r="J7" s="32"/>
      <c r="K7" s="32"/>
      <c r="L7" s="32"/>
      <c r="M7" s="32"/>
      <c r="N7" s="32"/>
      <c r="O7" s="32"/>
      <c r="P7" s="32"/>
      <c r="Q7" s="32"/>
      <c r="R7" s="143"/>
      <c r="S7" s="8"/>
      <c r="T7" s="8"/>
      <c r="U7" s="8"/>
      <c r="V7" s="8"/>
      <c r="W7" s="8"/>
      <c r="X7" s="8"/>
      <c r="Y7" s="8"/>
      <c r="Z7" s="8"/>
      <c r="AA7" s="8"/>
    </row>
    <row r="8" spans="1:51" ht="14.25" x14ac:dyDescent="0.15">
      <c r="A8" s="139" t="s">
        <v>143</v>
      </c>
      <c r="B8" s="140">
        <v>700</v>
      </c>
      <c r="C8" s="444" t="s">
        <v>144</v>
      </c>
      <c r="D8" s="444"/>
      <c r="E8" s="444"/>
      <c r="F8" s="444"/>
      <c r="G8" s="32"/>
      <c r="H8" s="32"/>
      <c r="I8" s="456" t="s">
        <v>145</v>
      </c>
      <c r="J8" s="458" t="s">
        <v>146</v>
      </c>
      <c r="K8" s="460" t="s">
        <v>147</v>
      </c>
      <c r="L8" s="452" t="s">
        <v>148</v>
      </c>
      <c r="M8" s="453"/>
      <c r="N8" s="452" t="s">
        <v>149</v>
      </c>
      <c r="O8" s="453"/>
      <c r="P8" s="451"/>
      <c r="Q8" s="32"/>
      <c r="R8" s="32"/>
      <c r="S8" s="8"/>
      <c r="T8" s="8"/>
      <c r="U8" s="8"/>
      <c r="V8" s="8"/>
      <c r="W8" s="8"/>
      <c r="X8" s="8"/>
      <c r="Y8" s="8"/>
      <c r="Z8" s="8"/>
      <c r="AA8" s="8"/>
    </row>
    <row r="9" spans="1:51" x14ac:dyDescent="0.15">
      <c r="A9" s="144"/>
      <c r="B9" s="145"/>
      <c r="C9" s="146"/>
      <c r="D9" s="147"/>
      <c r="E9" s="147"/>
      <c r="F9" s="32"/>
      <c r="G9" s="32"/>
      <c r="H9" s="32"/>
      <c r="I9" s="457"/>
      <c r="J9" s="459"/>
      <c r="K9" s="461"/>
      <c r="L9" s="148" t="s">
        <v>150</v>
      </c>
      <c r="M9" s="148" t="s">
        <v>151</v>
      </c>
      <c r="N9" s="148" t="s">
        <v>150</v>
      </c>
      <c r="O9" s="148" t="s">
        <v>151</v>
      </c>
      <c r="P9" s="451"/>
      <c r="Q9" s="32"/>
      <c r="R9" s="32"/>
      <c r="S9" s="8"/>
      <c r="T9" s="8"/>
      <c r="U9" s="8"/>
      <c r="V9" s="8"/>
      <c r="W9" s="8"/>
      <c r="X9" s="8"/>
      <c r="Y9" s="8"/>
      <c r="Z9" s="8"/>
      <c r="AA9" s="8"/>
    </row>
    <row r="10" spans="1:51" x14ac:dyDescent="0.15">
      <c r="A10" s="449"/>
      <c r="B10" s="449"/>
      <c r="C10" s="449"/>
      <c r="D10" s="449"/>
      <c r="E10" s="449"/>
      <c r="F10" s="449"/>
      <c r="G10" s="32"/>
      <c r="H10" s="32"/>
      <c r="I10" s="149">
        <v>1</v>
      </c>
      <c r="J10" s="150">
        <f>B6</f>
        <v>740</v>
      </c>
      <c r="K10" s="151">
        <v>16</v>
      </c>
      <c r="L10" s="152" t="s">
        <v>152</v>
      </c>
      <c r="M10" s="152" t="s">
        <v>152</v>
      </c>
      <c r="N10" s="152" t="s">
        <v>152</v>
      </c>
      <c r="O10" s="150" t="s">
        <v>152</v>
      </c>
      <c r="P10" s="153"/>
      <c r="Q10" s="154"/>
      <c r="R10" s="154"/>
      <c r="S10" s="155"/>
      <c r="T10" s="155"/>
      <c r="U10" s="8"/>
      <c r="V10" s="8"/>
      <c r="W10" s="8"/>
      <c r="X10" s="8"/>
      <c r="Y10" s="8"/>
      <c r="Z10" s="8"/>
      <c r="AA10" s="8"/>
    </row>
    <row r="11" spans="1:51" ht="14.25" x14ac:dyDescent="0.15">
      <c r="A11" s="139" t="s">
        <v>153</v>
      </c>
      <c r="B11" s="75">
        <v>6.3133333333333375E-2</v>
      </c>
      <c r="C11" s="455" t="s">
        <v>154</v>
      </c>
      <c r="D11" s="455"/>
      <c r="E11" s="455"/>
      <c r="F11" s="455"/>
      <c r="G11" s="32"/>
      <c r="H11" s="32"/>
      <c r="I11" s="149">
        <f t="shared" ref="I11:I16" si="0">IF(J11="","",I10+1)</f>
        <v>2</v>
      </c>
      <c r="J11" s="152">
        <v>736.5</v>
      </c>
      <c r="K11" s="156">
        <f>K10</f>
        <v>16</v>
      </c>
      <c r="L11" s="152" t="s">
        <v>152</v>
      </c>
      <c r="M11" s="152" t="s">
        <v>152</v>
      </c>
      <c r="N11" s="152" t="s">
        <v>152</v>
      </c>
      <c r="O11" s="150" t="s">
        <v>152</v>
      </c>
      <c r="P11" s="153"/>
      <c r="Q11" s="154"/>
      <c r="R11" s="154"/>
      <c r="S11" s="155"/>
      <c r="T11" s="155"/>
      <c r="U11" s="8"/>
      <c r="V11" s="8"/>
      <c r="W11" s="8"/>
      <c r="X11" s="8"/>
      <c r="Y11" s="8"/>
      <c r="Z11" s="8"/>
      <c r="AA11" s="8"/>
    </row>
    <row r="12" spans="1:51" ht="14.25" x14ac:dyDescent="0.15">
      <c r="A12" s="139" t="s">
        <v>155</v>
      </c>
      <c r="B12" s="75">
        <v>1.9633333333333303</v>
      </c>
      <c r="C12" s="455" t="s">
        <v>156</v>
      </c>
      <c r="D12" s="455"/>
      <c r="E12" s="455"/>
      <c r="F12" s="455"/>
      <c r="G12" s="32"/>
      <c r="H12" s="32"/>
      <c r="I12" s="149">
        <f t="shared" si="0"/>
        <v>3</v>
      </c>
      <c r="J12" s="152">
        <v>735.5</v>
      </c>
      <c r="K12" s="156">
        <f>IF(J12="","",K11+(-N12)*2)</f>
        <v>22.6</v>
      </c>
      <c r="L12" s="152">
        <v>13.423</v>
      </c>
      <c r="M12" s="152">
        <v>778.3</v>
      </c>
      <c r="N12" s="152">
        <v>-3.3</v>
      </c>
      <c r="O12" s="150">
        <f>IF(J12="","",J11)</f>
        <v>736.5</v>
      </c>
      <c r="P12" s="153"/>
      <c r="Q12" s="153"/>
      <c r="R12" s="153"/>
      <c r="S12" s="155"/>
      <c r="T12" s="155"/>
      <c r="U12" s="8"/>
      <c r="V12" s="8"/>
      <c r="W12" s="8"/>
      <c r="X12" s="8"/>
      <c r="Y12" s="8"/>
      <c r="Z12" s="8"/>
      <c r="AA12" s="8"/>
    </row>
    <row r="13" spans="1:51" ht="14.25" x14ac:dyDescent="0.15">
      <c r="A13" s="139" t="s">
        <v>157</v>
      </c>
      <c r="B13" s="75">
        <v>44.000000000000028</v>
      </c>
      <c r="C13" s="455" t="s">
        <v>158</v>
      </c>
      <c r="D13" s="455"/>
      <c r="E13" s="455"/>
      <c r="F13" s="455"/>
      <c r="G13" s="32"/>
      <c r="H13" s="32"/>
      <c r="I13" s="149">
        <f t="shared" si="0"/>
        <v>4</v>
      </c>
      <c r="J13" s="152">
        <v>733</v>
      </c>
      <c r="K13" s="156">
        <f>IF(J13="","",K12+(-N13)*2)</f>
        <v>31.6</v>
      </c>
      <c r="L13" s="152">
        <v>6.0030000000000001</v>
      </c>
      <c r="M13" s="152">
        <v>794.1</v>
      </c>
      <c r="N13" s="152">
        <v>-4.5</v>
      </c>
      <c r="O13" s="150">
        <f t="shared" ref="O13:O25" si="1">IF(J13="","",J12)</f>
        <v>735.5</v>
      </c>
      <c r="P13" s="153"/>
      <c r="Q13" s="153"/>
      <c r="R13" s="153"/>
      <c r="S13" s="155"/>
      <c r="T13" s="155"/>
      <c r="U13" s="8"/>
      <c r="V13" s="8"/>
      <c r="W13" s="8"/>
      <c r="X13" s="8"/>
      <c r="Y13" s="8"/>
      <c r="Z13" s="8"/>
      <c r="AA13" s="8"/>
    </row>
    <row r="14" spans="1:51" x14ac:dyDescent="0.15">
      <c r="A14" s="454" t="s">
        <v>159</v>
      </c>
      <c r="B14" s="454"/>
      <c r="C14" s="454"/>
      <c r="D14" s="454"/>
      <c r="E14" s="454"/>
      <c r="F14" s="454"/>
      <c r="G14" s="32"/>
      <c r="H14" s="32"/>
      <c r="I14" s="149">
        <f t="shared" si="0"/>
        <v>5</v>
      </c>
      <c r="J14" s="152">
        <v>731</v>
      </c>
      <c r="K14" s="156">
        <f>IF(J14="","",K13+(-N14)*2)</f>
        <v>43.8</v>
      </c>
      <c r="L14" s="152">
        <v>-4.3769999999999998</v>
      </c>
      <c r="M14" s="152">
        <v>788.6</v>
      </c>
      <c r="N14" s="152">
        <v>-6.1</v>
      </c>
      <c r="O14" s="150">
        <f t="shared" si="1"/>
        <v>733</v>
      </c>
      <c r="P14" s="153"/>
      <c r="Q14" s="153"/>
      <c r="R14" s="153"/>
      <c r="S14" s="155"/>
      <c r="T14" s="155"/>
      <c r="U14" s="8"/>
      <c r="V14" s="8"/>
      <c r="W14" s="8"/>
      <c r="X14" s="8"/>
      <c r="Y14" s="8"/>
      <c r="Z14" s="8"/>
      <c r="AA14" s="8"/>
    </row>
    <row r="15" spans="1:51" x14ac:dyDescent="0.15">
      <c r="A15" s="157"/>
      <c r="B15" s="157"/>
      <c r="C15" s="157"/>
      <c r="D15" s="157"/>
      <c r="E15" s="157"/>
      <c r="F15" s="157"/>
      <c r="G15" s="32"/>
      <c r="H15" s="32"/>
      <c r="I15" s="149">
        <f t="shared" si="0"/>
        <v>6</v>
      </c>
      <c r="J15" s="152">
        <v>727</v>
      </c>
      <c r="K15" s="156">
        <f>IF(J15="","",K14+(-N15)*2)</f>
        <v>62</v>
      </c>
      <c r="L15" s="152">
        <v>-8.6839999999999993</v>
      </c>
      <c r="M15" s="152">
        <v>814.6</v>
      </c>
      <c r="N15" s="152">
        <v>-9.1</v>
      </c>
      <c r="O15" s="150">
        <f t="shared" si="1"/>
        <v>731</v>
      </c>
      <c r="P15" s="153"/>
      <c r="Q15" s="153"/>
      <c r="R15" s="153"/>
      <c r="S15" s="155"/>
      <c r="T15" s="155"/>
      <c r="U15" s="8"/>
      <c r="V15" s="8"/>
      <c r="W15" s="8"/>
      <c r="X15" s="8"/>
      <c r="Y15" s="8"/>
      <c r="Z15" s="8"/>
      <c r="AA15" s="8"/>
    </row>
    <row r="16" spans="1:51" x14ac:dyDescent="0.15">
      <c r="A16" s="449"/>
      <c r="B16" s="449"/>
      <c r="C16" s="449"/>
      <c r="D16" s="449"/>
      <c r="E16" s="449"/>
      <c r="F16" s="449"/>
      <c r="G16" s="32"/>
      <c r="H16" s="32"/>
      <c r="I16" s="149">
        <f t="shared" si="0"/>
        <v>7</v>
      </c>
      <c r="J16" s="152">
        <v>724</v>
      </c>
      <c r="K16" s="156">
        <f>IF(J16="","",K15+(-N16)*2)</f>
        <v>88.2</v>
      </c>
      <c r="L16" s="152">
        <v>-19.376999999999999</v>
      </c>
      <c r="M16" s="152">
        <v>826.6</v>
      </c>
      <c r="N16" s="152">
        <v>-13.1</v>
      </c>
      <c r="O16" s="150">
        <f t="shared" si="1"/>
        <v>727</v>
      </c>
      <c r="P16" s="153"/>
      <c r="Q16" s="153"/>
      <c r="R16" s="153"/>
      <c r="S16" s="155"/>
      <c r="T16" s="155"/>
      <c r="U16" s="8"/>
      <c r="V16" s="8"/>
      <c r="W16" s="8"/>
      <c r="X16" s="8"/>
      <c r="Y16" s="8"/>
      <c r="Z16" s="8"/>
      <c r="AA16" s="8"/>
    </row>
    <row r="17" spans="1:27" ht="14.25" x14ac:dyDescent="0.15">
      <c r="A17" s="158" t="s">
        <v>160</v>
      </c>
      <c r="B17" s="140">
        <v>0.36</v>
      </c>
      <c r="C17" s="444" t="s">
        <v>161</v>
      </c>
      <c r="D17" s="444"/>
      <c r="E17" s="444"/>
      <c r="F17" s="444"/>
      <c r="G17" s="32"/>
      <c r="H17" s="32"/>
      <c r="I17" s="149"/>
      <c r="J17" s="152"/>
      <c r="K17" s="156"/>
      <c r="L17" s="152"/>
      <c r="M17" s="152"/>
      <c r="N17" s="152"/>
      <c r="O17" s="150"/>
      <c r="P17" s="153"/>
      <c r="Q17" s="153"/>
      <c r="R17" s="153"/>
      <c r="S17" s="155"/>
      <c r="T17" s="155"/>
      <c r="U17" s="8"/>
      <c r="V17" s="8"/>
      <c r="W17" s="8"/>
      <c r="X17" s="8"/>
      <c r="Y17" s="8"/>
      <c r="Z17" s="8"/>
      <c r="AA17" s="8"/>
    </row>
    <row r="18" spans="1:27" ht="14.25" x14ac:dyDescent="0.15">
      <c r="A18" s="158" t="s">
        <v>162</v>
      </c>
      <c r="B18" s="140">
        <v>0.9</v>
      </c>
      <c r="C18" s="444" t="s">
        <v>163</v>
      </c>
      <c r="D18" s="444"/>
      <c r="E18" s="444"/>
      <c r="F18" s="444"/>
      <c r="G18" s="32"/>
      <c r="H18" s="32"/>
      <c r="I18" s="149" t="str">
        <f t="shared" ref="I18:I25" si="2">IF(J18="","",I17+1)</f>
        <v/>
      </c>
      <c r="J18" s="152"/>
      <c r="K18" s="156" t="str">
        <f t="shared" ref="K18:K25" si="3">IF(J18="","",$P$11-N18)</f>
        <v/>
      </c>
      <c r="L18" s="152"/>
      <c r="M18" s="152"/>
      <c r="N18" s="152"/>
      <c r="O18" s="150" t="str">
        <f t="shared" si="1"/>
        <v/>
      </c>
      <c r="P18" s="153"/>
      <c r="Q18" s="153"/>
      <c r="R18" s="153"/>
      <c r="S18" s="155"/>
      <c r="T18" s="155"/>
      <c r="U18" s="8"/>
      <c r="V18" s="8"/>
      <c r="W18" s="8"/>
      <c r="X18" s="8"/>
      <c r="Y18" s="8"/>
      <c r="Z18" s="8"/>
      <c r="AA18" s="8"/>
    </row>
    <row r="19" spans="1:27" x14ac:dyDescent="0.15">
      <c r="A19" s="158" t="s">
        <v>122</v>
      </c>
      <c r="B19" s="140">
        <v>0.8</v>
      </c>
      <c r="C19" s="444" t="s">
        <v>164</v>
      </c>
      <c r="D19" s="444"/>
      <c r="E19" s="444"/>
      <c r="F19" s="444"/>
      <c r="G19" s="32"/>
      <c r="H19" s="32"/>
      <c r="I19" s="149" t="str">
        <f t="shared" si="2"/>
        <v/>
      </c>
      <c r="J19" s="152"/>
      <c r="K19" s="156" t="str">
        <f t="shared" si="3"/>
        <v/>
      </c>
      <c r="L19" s="152"/>
      <c r="M19" s="152"/>
      <c r="N19" s="152"/>
      <c r="O19" s="150" t="str">
        <f t="shared" si="1"/>
        <v/>
      </c>
      <c r="P19" s="153"/>
      <c r="Q19" s="153"/>
      <c r="R19" s="153"/>
      <c r="S19" s="155"/>
      <c r="T19" s="155"/>
      <c r="U19" s="8"/>
      <c r="V19" s="8"/>
      <c r="W19" s="8"/>
      <c r="X19" s="8"/>
      <c r="Y19" s="8"/>
      <c r="Z19" s="8"/>
      <c r="AA19" s="8"/>
    </row>
    <row r="20" spans="1:27" x14ac:dyDescent="0.15">
      <c r="A20" s="32"/>
      <c r="B20" s="159"/>
      <c r="C20" s="121"/>
      <c r="D20" s="121"/>
      <c r="E20" s="32"/>
      <c r="F20" s="32"/>
      <c r="G20" s="32"/>
      <c r="H20" s="32"/>
      <c r="I20" s="149" t="str">
        <f t="shared" si="2"/>
        <v/>
      </c>
      <c r="J20" s="152"/>
      <c r="K20" s="156" t="str">
        <f t="shared" si="3"/>
        <v/>
      </c>
      <c r="L20" s="152"/>
      <c r="M20" s="152"/>
      <c r="N20" s="152"/>
      <c r="O20" s="150" t="str">
        <f t="shared" si="1"/>
        <v/>
      </c>
      <c r="P20" s="153"/>
      <c r="Q20" s="154"/>
      <c r="R20" s="154"/>
      <c r="S20" s="155"/>
      <c r="T20" s="155"/>
      <c r="U20" s="8"/>
      <c r="V20" s="8"/>
      <c r="W20" s="8"/>
      <c r="X20" s="8"/>
      <c r="Y20" s="8"/>
      <c r="Z20" s="8"/>
      <c r="AA20" s="8"/>
    </row>
    <row r="21" spans="1:27" x14ac:dyDescent="0.15">
      <c r="A21" s="464"/>
      <c r="B21" s="464"/>
      <c r="C21" s="464"/>
      <c r="D21" s="464"/>
      <c r="E21" s="464"/>
      <c r="F21" s="464"/>
      <c r="G21" s="32"/>
      <c r="H21" s="32"/>
      <c r="I21" s="149" t="str">
        <f t="shared" si="2"/>
        <v/>
      </c>
      <c r="J21" s="152"/>
      <c r="K21" s="156" t="str">
        <f t="shared" si="3"/>
        <v/>
      </c>
      <c r="L21" s="152"/>
      <c r="M21" s="152"/>
      <c r="N21" s="152"/>
      <c r="O21" s="150" t="str">
        <f t="shared" si="1"/>
        <v/>
      </c>
      <c r="P21" s="153"/>
      <c r="Q21" s="154"/>
      <c r="R21" s="154"/>
      <c r="S21" s="155"/>
      <c r="T21" s="155"/>
      <c r="U21" s="8"/>
      <c r="V21" s="8"/>
      <c r="W21" s="8"/>
      <c r="X21" s="8"/>
      <c r="Y21" s="8"/>
      <c r="Z21" s="8"/>
      <c r="AA21" s="8"/>
    </row>
    <row r="22" spans="1:27" ht="14.25" x14ac:dyDescent="0.15">
      <c r="A22" s="139" t="s">
        <v>1</v>
      </c>
      <c r="B22" s="160">
        <v>2.6</v>
      </c>
      <c r="C22" s="33" t="s">
        <v>165</v>
      </c>
      <c r="D22" s="33"/>
      <c r="E22" s="33"/>
      <c r="F22" s="33"/>
      <c r="G22" s="32"/>
      <c r="H22" s="32"/>
      <c r="I22" s="149" t="str">
        <f t="shared" si="2"/>
        <v/>
      </c>
      <c r="J22" s="152"/>
      <c r="K22" s="156" t="str">
        <f t="shared" si="3"/>
        <v/>
      </c>
      <c r="L22" s="152"/>
      <c r="M22" s="152"/>
      <c r="N22" s="152"/>
      <c r="O22" s="150" t="str">
        <f t="shared" si="1"/>
        <v/>
      </c>
      <c r="P22" s="153"/>
      <c r="Q22" s="154"/>
      <c r="R22" s="154"/>
      <c r="S22" s="155"/>
      <c r="T22" s="155"/>
      <c r="U22" s="8"/>
      <c r="V22" s="8"/>
      <c r="W22" s="8"/>
      <c r="X22" s="8"/>
      <c r="Y22" s="8"/>
      <c r="Z22" s="8"/>
      <c r="AA22" s="8"/>
    </row>
    <row r="23" spans="1:27" ht="14.25" x14ac:dyDescent="0.15">
      <c r="A23" s="139" t="s">
        <v>2</v>
      </c>
      <c r="B23" s="160">
        <v>1.1000000000000001</v>
      </c>
      <c r="C23" s="455" t="s">
        <v>118</v>
      </c>
      <c r="D23" s="455"/>
      <c r="E23" s="455"/>
      <c r="F23" s="455"/>
      <c r="G23" s="32"/>
      <c r="H23" s="32"/>
      <c r="I23" s="149" t="str">
        <f t="shared" si="2"/>
        <v/>
      </c>
      <c r="J23" s="152"/>
      <c r="K23" s="156" t="str">
        <f t="shared" si="3"/>
        <v/>
      </c>
      <c r="L23" s="152"/>
      <c r="M23" s="152"/>
      <c r="N23" s="152"/>
      <c r="O23" s="150" t="str">
        <f t="shared" si="1"/>
        <v/>
      </c>
      <c r="P23" s="153"/>
      <c r="Q23" s="154"/>
      <c r="R23" s="154"/>
      <c r="S23" s="155"/>
      <c r="T23" s="155"/>
      <c r="U23" s="8"/>
      <c r="V23" s="8"/>
      <c r="W23" s="8"/>
      <c r="X23" s="8"/>
      <c r="Y23" s="8"/>
      <c r="Z23" s="8"/>
      <c r="AA23" s="8"/>
    </row>
    <row r="24" spans="1:27" ht="14.25" x14ac:dyDescent="0.15">
      <c r="A24" s="139" t="s">
        <v>3</v>
      </c>
      <c r="B24" s="161">
        <v>6.9999999999999999E-4</v>
      </c>
      <c r="C24" s="455" t="s">
        <v>118</v>
      </c>
      <c r="D24" s="455"/>
      <c r="E24" s="455"/>
      <c r="F24" s="455"/>
      <c r="G24" s="32"/>
      <c r="H24" s="32"/>
      <c r="I24" s="149" t="str">
        <f t="shared" si="2"/>
        <v/>
      </c>
      <c r="J24" s="152"/>
      <c r="K24" s="156" t="str">
        <f t="shared" si="3"/>
        <v/>
      </c>
      <c r="L24" s="152"/>
      <c r="M24" s="152"/>
      <c r="N24" s="152"/>
      <c r="O24" s="150" t="str">
        <f t="shared" si="1"/>
        <v/>
      </c>
      <c r="P24" s="153"/>
      <c r="Q24" s="154"/>
      <c r="R24" s="154"/>
      <c r="S24" s="155"/>
      <c r="T24" s="155"/>
      <c r="U24" s="8"/>
      <c r="V24" s="8"/>
      <c r="W24" s="8"/>
      <c r="X24" s="8"/>
      <c r="Y24" s="8"/>
      <c r="Z24" s="8"/>
      <c r="AA24" s="8"/>
    </row>
    <row r="25" spans="1:27" ht="14.25" x14ac:dyDescent="0.15">
      <c r="A25" s="139" t="s">
        <v>4</v>
      </c>
      <c r="B25" s="160">
        <v>0</v>
      </c>
      <c r="C25" s="455" t="s">
        <v>166</v>
      </c>
      <c r="D25" s="455"/>
      <c r="E25" s="455"/>
      <c r="F25" s="455"/>
      <c r="G25" s="32"/>
      <c r="H25" s="32"/>
      <c r="I25" s="149" t="str">
        <f t="shared" si="2"/>
        <v/>
      </c>
      <c r="J25" s="162"/>
      <c r="K25" s="156" t="str">
        <f t="shared" si="3"/>
        <v/>
      </c>
      <c r="L25" s="162"/>
      <c r="M25" s="162"/>
      <c r="N25" s="162"/>
      <c r="O25" s="150" t="str">
        <f t="shared" si="1"/>
        <v/>
      </c>
      <c r="P25" s="153"/>
      <c r="Q25" s="144"/>
      <c r="R25" s="144"/>
      <c r="S25" s="12"/>
      <c r="T25" s="155"/>
      <c r="U25" s="8"/>
      <c r="V25" s="8"/>
      <c r="W25" s="8"/>
      <c r="X25" s="8"/>
      <c r="Y25" s="8"/>
      <c r="Z25" s="8"/>
      <c r="AA25" s="8"/>
    </row>
    <row r="26" spans="1:27" ht="14.25" x14ac:dyDescent="0.15">
      <c r="A26" s="139"/>
      <c r="B26" s="163"/>
      <c r="C26" s="455"/>
      <c r="D26" s="455"/>
      <c r="E26" s="455"/>
      <c r="F26" s="455"/>
      <c r="G26" s="32"/>
      <c r="H26" s="32"/>
      <c r="I26" s="164" t="s">
        <v>224</v>
      </c>
      <c r="J26" s="165"/>
      <c r="K26" s="166"/>
      <c r="L26" s="166"/>
      <c r="M26" s="166"/>
      <c r="N26" s="166"/>
      <c r="O26" s="166"/>
      <c r="P26" s="121"/>
      <c r="Q26" s="32"/>
      <c r="R26" s="32"/>
      <c r="S26" s="8"/>
      <c r="T26" s="8"/>
      <c r="U26" s="8"/>
      <c r="V26" s="8"/>
      <c r="W26" s="8"/>
      <c r="X26" s="8"/>
      <c r="Y26" s="8"/>
      <c r="Z26" s="8"/>
      <c r="AA26" s="8"/>
    </row>
    <row r="27" spans="1:27" x14ac:dyDescent="0.15">
      <c r="A27" s="32"/>
      <c r="B27" s="32"/>
      <c r="C27" s="32"/>
      <c r="D27" s="32"/>
      <c r="E27" s="32"/>
      <c r="F27" s="32"/>
      <c r="G27" s="32"/>
      <c r="H27" s="32"/>
      <c r="I27" s="32"/>
      <c r="J27" s="32"/>
      <c r="K27" s="32"/>
      <c r="L27" s="32"/>
      <c r="M27" s="32"/>
      <c r="N27" s="32"/>
      <c r="O27" s="32"/>
      <c r="P27" s="32"/>
      <c r="Q27" s="32"/>
      <c r="R27" s="167"/>
      <c r="S27" s="8"/>
      <c r="T27" s="8"/>
      <c r="U27" s="8"/>
      <c r="V27" s="8"/>
      <c r="W27" s="8"/>
      <c r="X27" s="8"/>
      <c r="Y27" s="8"/>
      <c r="Z27" s="8"/>
      <c r="AA27" s="8"/>
    </row>
    <row r="28" spans="1:27" x14ac:dyDescent="0.15">
      <c r="A28" s="32"/>
      <c r="B28" s="32"/>
      <c r="C28" s="32"/>
      <c r="D28" s="32"/>
      <c r="E28" s="32"/>
      <c r="F28" s="32"/>
      <c r="G28" s="32"/>
      <c r="H28" s="32"/>
      <c r="I28" s="32"/>
      <c r="J28" s="32"/>
      <c r="K28" s="32"/>
      <c r="L28" s="32"/>
      <c r="M28" s="32"/>
      <c r="N28" s="32"/>
      <c r="O28" s="32"/>
      <c r="P28" s="32"/>
      <c r="Q28" s="32"/>
      <c r="R28" s="32"/>
      <c r="S28" s="8"/>
      <c r="T28" s="8"/>
      <c r="U28" s="8"/>
      <c r="V28" s="8"/>
      <c r="W28" s="8"/>
      <c r="X28" s="8"/>
      <c r="Y28" s="8"/>
      <c r="Z28" s="8"/>
      <c r="AA28" s="8"/>
    </row>
    <row r="29" spans="1:27" x14ac:dyDescent="0.15">
      <c r="A29" s="32"/>
      <c r="B29" s="168"/>
      <c r="C29" s="168"/>
      <c r="D29" s="169" t="s">
        <v>167</v>
      </c>
      <c r="E29" s="462"/>
      <c r="F29" s="462"/>
      <c r="G29" s="462"/>
      <c r="H29" s="32"/>
      <c r="I29" s="32"/>
      <c r="J29" s="32"/>
      <c r="K29" s="32"/>
      <c r="L29" s="32"/>
      <c r="M29" s="32"/>
      <c r="N29" s="32"/>
      <c r="O29" s="32"/>
      <c r="P29" s="32"/>
      <c r="Q29" s="32"/>
      <c r="R29" s="32"/>
      <c r="S29" s="8"/>
      <c r="T29" s="8"/>
      <c r="U29" s="8"/>
      <c r="V29" s="8"/>
      <c r="W29" s="8"/>
      <c r="X29" s="8"/>
      <c r="Y29" s="8"/>
      <c r="Z29" s="8"/>
      <c r="AA29" s="8"/>
    </row>
    <row r="30" spans="1:27" ht="16.5" x14ac:dyDescent="0.15">
      <c r="A30" s="32"/>
      <c r="B30" s="170" t="s">
        <v>168</v>
      </c>
      <c r="C30" s="171" t="e">
        <f>MAX(G56:G329)</f>
        <v>#VALUE!</v>
      </c>
      <c r="D30" s="172" t="s">
        <v>169</v>
      </c>
      <c r="E30" s="173" t="s">
        <v>170</v>
      </c>
      <c r="F30" s="174"/>
      <c r="G30" s="175"/>
      <c r="H30" s="32"/>
      <c r="I30" s="32"/>
      <c r="J30" s="32"/>
      <c r="K30" s="32"/>
      <c r="L30" s="32"/>
      <c r="M30" s="32"/>
      <c r="N30" s="32"/>
      <c r="O30" s="32"/>
      <c r="P30" s="32"/>
      <c r="Q30" s="32"/>
      <c r="R30" s="32"/>
      <c r="S30" s="8"/>
      <c r="T30" s="8"/>
      <c r="U30" s="8"/>
      <c r="V30" s="8"/>
      <c r="W30" s="8"/>
      <c r="X30" s="8"/>
      <c r="Y30" s="8"/>
      <c r="Z30" s="8"/>
      <c r="AA30" s="8"/>
    </row>
    <row r="31" spans="1:27" ht="16.5" x14ac:dyDescent="0.15">
      <c r="A31" s="32"/>
      <c r="B31" s="176" t="s">
        <v>171</v>
      </c>
      <c r="C31" s="177" t="e">
        <f>INDEX(AJ62:AJ208,MATCH(MAX(G62:G208),G62:G208,0))</f>
        <v>#VALUE!</v>
      </c>
      <c r="D31" s="178" t="s">
        <v>115</v>
      </c>
      <c r="E31" s="179" t="s">
        <v>172</v>
      </c>
      <c r="F31" s="180"/>
      <c r="G31" s="181"/>
      <c r="H31" s="32"/>
      <c r="I31" s="32"/>
      <c r="J31" s="32"/>
      <c r="K31" s="32"/>
      <c r="L31" s="32"/>
      <c r="M31" s="32"/>
      <c r="N31" s="32"/>
      <c r="O31" s="32"/>
      <c r="P31" s="32"/>
      <c r="Q31" s="32"/>
      <c r="R31" s="32"/>
      <c r="S31" s="8"/>
      <c r="T31" s="8"/>
      <c r="U31" s="8"/>
      <c r="V31" s="8"/>
      <c r="W31" s="8"/>
      <c r="X31" s="8"/>
      <c r="Y31" s="8"/>
      <c r="Z31" s="8"/>
      <c r="AA31" s="8"/>
    </row>
    <row r="32" spans="1:27" ht="15" x14ac:dyDescent="0.15">
      <c r="A32" s="32"/>
      <c r="B32" s="76" t="s">
        <v>133</v>
      </c>
      <c r="C32" s="129" t="e">
        <f>IF(Calculation!H13&gt;0,err(Calculation!H13,B8,B11,B12),"")</f>
        <v>#VALUE!</v>
      </c>
      <c r="D32" s="130"/>
      <c r="E32" s="131" t="s">
        <v>137</v>
      </c>
      <c r="F32" s="132"/>
      <c r="G32" s="133"/>
      <c r="H32" s="32"/>
      <c r="I32" s="32"/>
      <c r="J32" s="32"/>
      <c r="K32" s="32"/>
      <c r="L32" s="32"/>
      <c r="M32" s="32"/>
      <c r="N32" s="32"/>
      <c r="O32" s="32"/>
      <c r="P32" s="32"/>
      <c r="Q32" s="32"/>
      <c r="R32" s="32"/>
      <c r="S32" s="8"/>
      <c r="T32" s="8"/>
      <c r="U32" s="8"/>
      <c r="V32" s="8"/>
      <c r="W32" s="8"/>
      <c r="X32" s="8"/>
      <c r="Y32" s="8"/>
      <c r="Z32" s="8"/>
      <c r="AA32" s="8"/>
    </row>
    <row r="33" spans="1:27" x14ac:dyDescent="0.15">
      <c r="A33" s="32"/>
      <c r="B33" s="32"/>
      <c r="C33" s="32"/>
      <c r="D33" s="32"/>
      <c r="E33" s="32"/>
      <c r="F33" s="32"/>
      <c r="G33" s="32"/>
      <c r="H33" s="32"/>
      <c r="I33" s="32"/>
      <c r="J33" s="32"/>
      <c r="K33" s="32"/>
      <c r="L33" s="32"/>
      <c r="M33" s="32"/>
      <c r="N33" s="32"/>
      <c r="O33" s="32"/>
      <c r="P33" s="32"/>
      <c r="Q33" s="32"/>
      <c r="R33" s="32"/>
      <c r="S33" s="8"/>
      <c r="T33" s="8"/>
      <c r="U33" s="8"/>
      <c r="V33" s="8"/>
      <c r="W33" s="8"/>
      <c r="X33" s="8"/>
      <c r="Y33" s="8"/>
      <c r="Z33" s="8"/>
      <c r="AA33" s="8"/>
    </row>
    <row r="34" spans="1:27" x14ac:dyDescent="0.15">
      <c r="A34" s="32"/>
      <c r="B34" s="32"/>
      <c r="C34" s="32"/>
      <c r="D34" s="32"/>
      <c r="E34" s="32"/>
      <c r="F34" s="32"/>
      <c r="G34" s="32"/>
      <c r="H34" s="32"/>
      <c r="I34" s="32"/>
      <c r="J34" s="32"/>
      <c r="K34" s="32"/>
      <c r="L34" s="32"/>
      <c r="M34" s="32"/>
      <c r="N34" s="32"/>
      <c r="O34" s="32"/>
      <c r="P34" s="32"/>
      <c r="Q34" s="32"/>
      <c r="R34" s="32"/>
      <c r="S34" s="8"/>
      <c r="T34" s="8"/>
      <c r="U34" s="8"/>
      <c r="V34" s="8"/>
      <c r="W34" s="8"/>
      <c r="X34" s="8"/>
      <c r="Y34" s="8"/>
      <c r="Z34" s="8"/>
      <c r="AA34" s="8"/>
    </row>
    <row r="35" spans="1:27" x14ac:dyDescent="0.15">
      <c r="A35" s="32"/>
      <c r="B35" s="32"/>
      <c r="C35" s="32"/>
      <c r="D35" s="32"/>
      <c r="E35" s="32"/>
      <c r="F35" s="32"/>
      <c r="G35" s="32"/>
      <c r="H35" s="32"/>
      <c r="I35" s="32"/>
      <c r="J35" s="32"/>
      <c r="K35" s="32"/>
      <c r="L35" s="32"/>
      <c r="M35" s="32"/>
      <c r="N35" s="32"/>
      <c r="O35" s="32"/>
      <c r="P35" s="32"/>
      <c r="Q35" s="32"/>
      <c r="R35" s="32"/>
      <c r="S35" s="8"/>
      <c r="T35" s="8"/>
      <c r="U35" s="8"/>
      <c r="V35" s="8"/>
      <c r="W35" s="8"/>
      <c r="X35" s="8"/>
      <c r="Y35" s="8"/>
      <c r="Z35" s="8"/>
      <c r="AA35" s="8"/>
    </row>
    <row r="36" spans="1:27" x14ac:dyDescent="0.15">
      <c r="A36" s="32"/>
      <c r="B36" s="32"/>
      <c r="C36" s="32"/>
      <c r="D36" s="32"/>
      <c r="E36" s="32"/>
      <c r="F36" s="32"/>
      <c r="G36" s="32"/>
      <c r="H36" s="32"/>
      <c r="I36" s="32"/>
      <c r="J36" s="32"/>
      <c r="K36" s="32"/>
      <c r="L36" s="32"/>
      <c r="M36" s="32"/>
      <c r="N36" s="32"/>
      <c r="O36" s="32"/>
      <c r="P36" s="32"/>
      <c r="Q36" s="32"/>
      <c r="R36" s="32"/>
      <c r="S36" s="8"/>
      <c r="T36" s="8"/>
      <c r="U36" s="8"/>
      <c r="V36" s="8"/>
      <c r="W36" s="8"/>
      <c r="X36" s="8"/>
      <c r="Y36" s="8"/>
      <c r="Z36" s="8"/>
      <c r="AA36" s="8"/>
    </row>
    <row r="37" spans="1:27" x14ac:dyDescent="0.15">
      <c r="A37" s="32"/>
      <c r="B37" s="32"/>
      <c r="C37" s="32"/>
      <c r="D37" s="32"/>
      <c r="E37" s="32"/>
      <c r="F37" s="32"/>
      <c r="G37" s="32"/>
      <c r="H37" s="32"/>
      <c r="I37" s="32"/>
      <c r="J37" s="32"/>
      <c r="K37" s="32"/>
      <c r="L37" s="32"/>
      <c r="M37" s="32"/>
      <c r="N37" s="32"/>
      <c r="O37" s="32"/>
      <c r="P37" s="32"/>
      <c r="Q37" s="32"/>
      <c r="R37" s="32"/>
      <c r="S37" s="8"/>
      <c r="T37" s="8"/>
      <c r="U37" s="8"/>
      <c r="V37" s="8"/>
      <c r="W37" s="8"/>
      <c r="X37" s="8"/>
      <c r="Y37" s="8"/>
      <c r="Z37" s="8"/>
      <c r="AA37" s="8"/>
    </row>
    <row r="38" spans="1:27" x14ac:dyDescent="0.15">
      <c r="A38" s="32"/>
      <c r="B38" s="32"/>
      <c r="C38" s="32"/>
      <c r="D38" s="32"/>
      <c r="E38" s="32"/>
      <c r="F38" s="32"/>
      <c r="G38" s="32"/>
      <c r="H38" s="32"/>
      <c r="I38" s="32"/>
      <c r="J38" s="32"/>
      <c r="K38" s="32"/>
      <c r="L38" s="32"/>
      <c r="M38" s="32"/>
      <c r="N38" s="32"/>
      <c r="O38" s="32"/>
      <c r="P38" s="32"/>
      <c r="Q38" s="32"/>
      <c r="R38" s="32"/>
      <c r="S38" s="8"/>
      <c r="T38" s="8"/>
      <c r="U38" s="8"/>
      <c r="V38" s="8"/>
      <c r="W38" s="8"/>
      <c r="X38" s="8"/>
      <c r="Y38" s="8"/>
      <c r="Z38" s="8"/>
      <c r="AA38" s="8"/>
    </row>
    <row r="39" spans="1:27" x14ac:dyDescent="0.15">
      <c r="A39" s="32"/>
      <c r="B39" s="32"/>
      <c r="C39" s="32"/>
      <c r="D39" s="32"/>
      <c r="E39" s="32"/>
      <c r="F39" s="32"/>
      <c r="G39" s="32"/>
      <c r="H39" s="32"/>
      <c r="I39" s="32"/>
      <c r="J39" s="32"/>
      <c r="K39" s="32"/>
      <c r="L39" s="32"/>
      <c r="M39" s="32"/>
      <c r="N39" s="32"/>
      <c r="O39" s="32"/>
      <c r="P39" s="32"/>
      <c r="Q39" s="32"/>
      <c r="R39" s="32"/>
      <c r="S39" s="8"/>
      <c r="T39" s="8"/>
      <c r="U39" s="8"/>
      <c r="V39" s="8"/>
      <c r="W39" s="8"/>
      <c r="X39" s="8"/>
      <c r="Y39" s="8"/>
      <c r="Z39" s="8"/>
      <c r="AA39" s="8"/>
    </row>
    <row r="40" spans="1:27" x14ac:dyDescent="0.15">
      <c r="A40" s="32"/>
      <c r="B40" s="32"/>
      <c r="C40" s="32"/>
      <c r="D40" s="32"/>
      <c r="E40" s="32"/>
      <c r="F40" s="32"/>
      <c r="G40" s="32"/>
      <c r="H40" s="32"/>
      <c r="I40" s="32"/>
      <c r="J40" s="32"/>
      <c r="K40" s="32"/>
      <c r="L40" s="32"/>
      <c r="M40" s="32"/>
      <c r="N40" s="32"/>
      <c r="O40" s="32"/>
      <c r="P40" s="32"/>
      <c r="Q40" s="32"/>
      <c r="R40" s="32"/>
      <c r="S40" s="8"/>
      <c r="T40" s="8"/>
      <c r="U40" s="8"/>
      <c r="V40" s="8"/>
      <c r="W40" s="8"/>
      <c r="X40" s="8"/>
      <c r="Y40" s="8"/>
      <c r="Z40" s="8"/>
      <c r="AA40" s="8"/>
    </row>
    <row r="41" spans="1:27" x14ac:dyDescent="0.15">
      <c r="A41" s="32"/>
      <c r="B41" s="32"/>
      <c r="C41" s="32"/>
      <c r="D41" s="32"/>
      <c r="E41" s="32"/>
      <c r="F41" s="32"/>
      <c r="G41" s="32"/>
      <c r="H41" s="32"/>
      <c r="I41" s="32"/>
      <c r="J41" s="32"/>
      <c r="K41" s="32"/>
      <c r="L41" s="32"/>
      <c r="M41" s="32"/>
      <c r="N41" s="32"/>
      <c r="O41" s="32"/>
      <c r="P41" s="32"/>
      <c r="Q41" s="32"/>
      <c r="R41" s="32"/>
      <c r="S41" s="8"/>
      <c r="T41" s="8"/>
      <c r="U41" s="8"/>
      <c r="V41" s="8"/>
      <c r="W41" s="8"/>
      <c r="X41" s="8"/>
      <c r="Y41" s="8"/>
      <c r="Z41" s="8"/>
      <c r="AA41" s="8"/>
    </row>
    <row r="42" spans="1:27" x14ac:dyDescent="0.15">
      <c r="A42" s="32"/>
      <c r="B42" s="32"/>
      <c r="C42" s="32"/>
      <c r="D42" s="32"/>
      <c r="E42" s="32"/>
      <c r="F42" s="32"/>
      <c r="G42" s="32"/>
      <c r="H42" s="32"/>
      <c r="I42" s="32"/>
      <c r="J42" s="32"/>
      <c r="K42" s="32"/>
      <c r="L42" s="32"/>
      <c r="M42" s="32"/>
      <c r="N42" s="32"/>
      <c r="O42" s="32"/>
      <c r="P42" s="32"/>
      <c r="Q42" s="32"/>
      <c r="R42" s="32"/>
      <c r="S42" s="8"/>
      <c r="T42" s="8"/>
      <c r="U42" s="8"/>
      <c r="V42" s="8"/>
      <c r="W42" s="8"/>
      <c r="X42" s="8"/>
      <c r="Y42" s="8"/>
      <c r="Z42" s="8"/>
      <c r="AA42" s="8"/>
    </row>
    <row r="43" spans="1:27" x14ac:dyDescent="0.15">
      <c r="A43" s="32"/>
      <c r="B43" s="32"/>
      <c r="C43" s="32"/>
      <c r="D43" s="32"/>
      <c r="E43" s="32"/>
      <c r="F43" s="32"/>
      <c r="G43" s="32"/>
      <c r="H43" s="32"/>
      <c r="I43" s="32"/>
      <c r="J43" s="32"/>
      <c r="K43" s="32"/>
      <c r="L43" s="32"/>
      <c r="M43" s="32"/>
      <c r="N43" s="32"/>
      <c r="O43" s="32"/>
      <c r="P43" s="32"/>
      <c r="Q43" s="32"/>
      <c r="R43" s="32"/>
      <c r="S43" s="8"/>
      <c r="T43" s="8"/>
      <c r="U43" s="8"/>
      <c r="V43" s="8"/>
      <c r="W43" s="8"/>
      <c r="X43" s="8"/>
      <c r="Y43" s="8"/>
      <c r="Z43" s="8"/>
      <c r="AA43" s="8"/>
    </row>
    <row r="44" spans="1:27" x14ac:dyDescent="0.15">
      <c r="A44" s="32"/>
      <c r="B44" s="32"/>
      <c r="C44" s="32"/>
      <c r="D44" s="32"/>
      <c r="E44" s="32"/>
      <c r="F44" s="32"/>
      <c r="G44" s="32"/>
      <c r="H44" s="32"/>
      <c r="I44" s="32"/>
      <c r="J44" s="32"/>
      <c r="K44" s="32"/>
      <c r="L44" s="32"/>
      <c r="M44" s="32"/>
      <c r="N44" s="32"/>
      <c r="O44" s="32"/>
      <c r="P44" s="32"/>
      <c r="Q44" s="32"/>
      <c r="R44" s="32"/>
      <c r="S44" s="8"/>
      <c r="T44" s="8"/>
      <c r="U44" s="8"/>
      <c r="V44" s="8"/>
      <c r="W44" s="8"/>
      <c r="X44" s="8"/>
      <c r="Y44" s="8"/>
      <c r="Z44" s="8"/>
      <c r="AA44" s="8"/>
    </row>
    <row r="45" spans="1:27" x14ac:dyDescent="0.15">
      <c r="A45" s="32"/>
      <c r="B45" s="32"/>
      <c r="C45" s="32"/>
      <c r="D45" s="32"/>
      <c r="E45" s="32"/>
      <c r="F45" s="32"/>
      <c r="G45" s="32"/>
      <c r="H45" s="32"/>
      <c r="I45" s="32"/>
      <c r="J45" s="32"/>
      <c r="K45" s="32"/>
      <c r="L45" s="32"/>
      <c r="M45" s="32"/>
      <c r="N45" s="32"/>
      <c r="O45" s="32"/>
      <c r="P45" s="32"/>
      <c r="Q45" s="32"/>
      <c r="R45" s="32"/>
      <c r="S45" s="8"/>
      <c r="T45" s="8"/>
      <c r="U45" s="8"/>
      <c r="V45" s="8"/>
      <c r="W45" s="8"/>
      <c r="X45" s="8"/>
      <c r="Y45" s="8"/>
      <c r="Z45" s="8"/>
      <c r="AA45" s="8"/>
    </row>
    <row r="46" spans="1:27" x14ac:dyDescent="0.15">
      <c r="A46" s="32"/>
      <c r="B46" s="32"/>
      <c r="C46" s="32"/>
      <c r="D46" s="32"/>
      <c r="E46" s="32"/>
      <c r="F46" s="32"/>
      <c r="G46" s="32"/>
      <c r="H46" s="32"/>
      <c r="I46" s="32"/>
      <c r="J46" s="32"/>
      <c r="K46" s="32"/>
      <c r="L46" s="32"/>
      <c r="M46" s="32"/>
      <c r="N46" s="32"/>
      <c r="O46" s="32"/>
      <c r="P46" s="32"/>
      <c r="Q46" s="32"/>
      <c r="R46" s="32"/>
      <c r="S46" s="8"/>
      <c r="T46" s="8"/>
      <c r="U46" s="8"/>
      <c r="V46" s="8"/>
      <c r="W46" s="8"/>
      <c r="X46" s="8"/>
      <c r="Y46" s="8"/>
      <c r="Z46" s="8"/>
      <c r="AA46" s="8"/>
    </row>
    <row r="47" spans="1:27" x14ac:dyDescent="0.15">
      <c r="A47" s="32"/>
      <c r="B47" s="32"/>
      <c r="C47" s="32"/>
      <c r="D47" s="32"/>
      <c r="E47" s="32"/>
      <c r="F47" s="32"/>
      <c r="G47" s="32"/>
      <c r="H47" s="32"/>
      <c r="I47" s="32"/>
      <c r="J47" s="32"/>
      <c r="K47" s="32"/>
      <c r="L47" s="32"/>
      <c r="M47" s="32"/>
      <c r="N47" s="32"/>
      <c r="O47" s="32"/>
      <c r="P47" s="32"/>
      <c r="Q47" s="32"/>
      <c r="R47" s="32"/>
      <c r="S47" s="8"/>
      <c r="T47" s="8"/>
      <c r="U47" s="8"/>
      <c r="V47" s="8"/>
      <c r="W47" s="8"/>
      <c r="X47" s="8"/>
      <c r="Y47" s="8"/>
      <c r="Z47" s="8"/>
      <c r="AA47" s="8"/>
    </row>
    <row r="48" spans="1:27" x14ac:dyDescent="0.15">
      <c r="A48" s="32"/>
      <c r="B48" s="32"/>
      <c r="C48" s="32"/>
      <c r="D48" s="32" t="s">
        <v>173</v>
      </c>
      <c r="E48" s="32"/>
      <c r="F48" s="32"/>
      <c r="G48" s="32"/>
      <c r="H48" s="32"/>
      <c r="I48" s="32"/>
      <c r="J48" s="32"/>
      <c r="K48" s="32"/>
      <c r="L48" s="32" t="s">
        <v>174</v>
      </c>
      <c r="M48" s="32"/>
      <c r="N48" s="32"/>
      <c r="O48" s="32"/>
      <c r="P48" s="32"/>
      <c r="Q48" s="32"/>
      <c r="R48" s="32"/>
      <c r="S48" s="8"/>
      <c r="T48" s="8"/>
      <c r="U48" s="8"/>
      <c r="V48" s="8"/>
      <c r="W48" s="8"/>
      <c r="X48" s="8"/>
      <c r="Y48" s="8"/>
      <c r="Z48" s="8"/>
      <c r="AA48" s="8"/>
    </row>
    <row r="49" spans="1:52" ht="14.25" thickBot="1" x14ac:dyDescent="0.2">
      <c r="A49" s="32"/>
      <c r="B49" s="32"/>
      <c r="C49" s="32"/>
      <c r="D49" s="32"/>
      <c r="E49" s="32"/>
      <c r="F49" s="32"/>
      <c r="G49" s="32"/>
      <c r="H49" s="32"/>
      <c r="I49" s="32"/>
      <c r="J49" s="32"/>
      <c r="K49" s="32"/>
      <c r="L49" s="32"/>
      <c r="M49" s="32"/>
      <c r="N49" s="32"/>
      <c r="O49" s="32"/>
      <c r="P49" s="32"/>
      <c r="Q49" s="32"/>
      <c r="R49" s="32"/>
      <c r="S49" s="8"/>
      <c r="T49" s="8"/>
      <c r="U49" s="8"/>
      <c r="V49" s="8"/>
      <c r="W49" s="8"/>
      <c r="X49" s="8"/>
      <c r="Y49" s="8"/>
      <c r="Z49" s="8"/>
      <c r="AA49" s="8"/>
    </row>
    <row r="50" spans="1:52" x14ac:dyDescent="0.15">
      <c r="A50" s="182"/>
      <c r="B50" s="183"/>
      <c r="C50" s="183"/>
      <c r="D50" s="183"/>
      <c r="E50" s="183"/>
      <c r="F50" s="183"/>
      <c r="G50" s="183"/>
      <c r="H50" s="183"/>
      <c r="I50" s="183"/>
      <c r="J50" s="183"/>
      <c r="K50" s="183" t="s">
        <v>175</v>
      </c>
      <c r="L50" s="183">
        <v>30</v>
      </c>
      <c r="M50" s="183"/>
      <c r="N50" s="183"/>
      <c r="O50" s="183"/>
      <c r="P50" s="183"/>
      <c r="Q50" s="184"/>
      <c r="R50" s="184"/>
      <c r="S50" s="184"/>
      <c r="T50" s="184"/>
      <c r="U50" s="184"/>
      <c r="V50" s="184"/>
      <c r="W50" s="184"/>
      <c r="X50" s="184"/>
      <c r="Y50" s="185"/>
      <c r="Z50" s="8"/>
      <c r="AA50" s="8"/>
    </row>
    <row r="51" spans="1:52" x14ac:dyDescent="0.15">
      <c r="A51" s="186"/>
      <c r="B51" s="187" t="s">
        <v>176</v>
      </c>
      <c r="C51" s="187">
        <f>B6</f>
        <v>740</v>
      </c>
      <c r="D51" s="188"/>
      <c r="E51" s="187" t="s">
        <v>177</v>
      </c>
      <c r="F51" s="189">
        <f>B8</f>
        <v>700</v>
      </c>
      <c r="G51" s="189" t="s">
        <v>178</v>
      </c>
      <c r="H51" s="189">
        <v>742.5</v>
      </c>
      <c r="I51" s="189"/>
      <c r="J51" s="190"/>
      <c r="K51" s="191" t="s">
        <v>179</v>
      </c>
      <c r="L51" s="189">
        <f>B22</f>
        <v>2.6</v>
      </c>
      <c r="M51" s="188"/>
      <c r="N51" s="188"/>
      <c r="O51" s="187" t="s">
        <v>180</v>
      </c>
      <c r="P51" s="189">
        <f>B17</f>
        <v>0.36</v>
      </c>
      <c r="Q51" s="190"/>
      <c r="R51" s="187" t="s">
        <v>181</v>
      </c>
      <c r="S51" s="189">
        <f>1-27.8*(P53-0.67)^3</f>
        <v>0.93892339999999996</v>
      </c>
      <c r="T51" s="189">
        <f>(S54*S53*C55)^2</f>
        <v>2.8341735671955877</v>
      </c>
      <c r="U51" s="36"/>
      <c r="V51" s="36"/>
      <c r="W51" s="36" t="s">
        <v>104</v>
      </c>
      <c r="X51" s="36">
        <v>5</v>
      </c>
      <c r="Y51" s="192"/>
      <c r="Z51" s="8"/>
      <c r="AA51" s="8"/>
    </row>
    <row r="52" spans="1:52" x14ac:dyDescent="0.15">
      <c r="A52" s="186"/>
      <c r="B52" s="187" t="s">
        <v>182</v>
      </c>
      <c r="C52" s="187">
        <f>K10</f>
        <v>16</v>
      </c>
      <c r="D52" s="188"/>
      <c r="E52" s="187" t="s">
        <v>56</v>
      </c>
      <c r="F52" s="190">
        <f>B11*2</f>
        <v>0.12626666666666675</v>
      </c>
      <c r="G52" s="189" t="s">
        <v>183</v>
      </c>
      <c r="H52" s="189">
        <v>704.5</v>
      </c>
      <c r="I52" s="189"/>
      <c r="J52" s="188"/>
      <c r="K52" s="191" t="s">
        <v>184</v>
      </c>
      <c r="L52" s="189">
        <f>B23</f>
        <v>1.1000000000000001</v>
      </c>
      <c r="M52" s="188"/>
      <c r="N52" s="188"/>
      <c r="O52" s="187" t="s">
        <v>185</v>
      </c>
      <c r="P52" s="189">
        <f>B18</f>
        <v>0.9</v>
      </c>
      <c r="Q52" s="190"/>
      <c r="R52" s="190" t="s">
        <v>54</v>
      </c>
      <c r="S52" s="189">
        <f>P51*P52*4.427</f>
        <v>1.434348</v>
      </c>
      <c r="T52" s="190"/>
      <c r="U52" s="36"/>
      <c r="V52" s="36"/>
      <c r="W52" s="36"/>
      <c r="X52" s="36"/>
      <c r="Y52" s="192"/>
      <c r="Z52" s="8"/>
      <c r="AA52" s="8"/>
    </row>
    <row r="53" spans="1:52" x14ac:dyDescent="0.15">
      <c r="A53" s="186"/>
      <c r="B53" s="187" t="s">
        <v>186</v>
      </c>
      <c r="C53" s="189">
        <f>B7</f>
        <v>80</v>
      </c>
      <c r="D53" s="188"/>
      <c r="E53" s="187" t="s">
        <v>187</v>
      </c>
      <c r="F53" s="189">
        <f>B12</f>
        <v>1.9633333333333303</v>
      </c>
      <c r="G53" s="187"/>
      <c r="H53" s="187"/>
      <c r="I53" s="187"/>
      <c r="J53" s="188"/>
      <c r="K53" s="191" t="s">
        <v>188</v>
      </c>
      <c r="L53" s="189">
        <f>B24</f>
        <v>6.9999999999999999E-4</v>
      </c>
      <c r="M53" s="189">
        <f>1/L53</f>
        <v>1428.5714285714287</v>
      </c>
      <c r="N53" s="188"/>
      <c r="O53" s="193" t="s">
        <v>122</v>
      </c>
      <c r="P53" s="189">
        <f>B19</f>
        <v>0.8</v>
      </c>
      <c r="Q53" s="190"/>
      <c r="R53" s="187" t="s">
        <v>55</v>
      </c>
      <c r="S53" s="189">
        <f>P51*P52*S51</f>
        <v>0.30421118159999999</v>
      </c>
      <c r="T53" s="190"/>
      <c r="U53" s="36"/>
      <c r="V53" s="36"/>
      <c r="W53" s="36"/>
      <c r="X53" s="36"/>
      <c r="Y53" s="192"/>
      <c r="Z53" s="8"/>
      <c r="AA53" s="8"/>
    </row>
    <row r="54" spans="1:52" x14ac:dyDescent="0.15">
      <c r="A54" s="186"/>
      <c r="B54" s="187" t="s">
        <v>189</v>
      </c>
      <c r="C54" s="189">
        <v>9.8000000000000007</v>
      </c>
      <c r="D54" s="188"/>
      <c r="E54" s="187" t="s">
        <v>49</v>
      </c>
      <c r="F54" s="187">
        <f>B13</f>
        <v>44.000000000000028</v>
      </c>
      <c r="G54" s="187"/>
      <c r="H54" s="187"/>
      <c r="I54" s="187"/>
      <c r="J54" s="188"/>
      <c r="K54" s="191" t="s">
        <v>190</v>
      </c>
      <c r="L54" s="189">
        <f>B25</f>
        <v>0</v>
      </c>
      <c r="M54" s="188"/>
      <c r="N54" s="188"/>
      <c r="O54" s="187" t="s">
        <v>51</v>
      </c>
      <c r="P54" s="189">
        <f>B26</f>
        <v>0</v>
      </c>
      <c r="Q54" s="190"/>
      <c r="R54" s="187" t="s">
        <v>191</v>
      </c>
      <c r="S54" s="189">
        <f>1/P53</f>
        <v>1.25</v>
      </c>
      <c r="T54" s="190"/>
      <c r="U54" s="36"/>
      <c r="V54" s="36"/>
      <c r="W54" s="36"/>
      <c r="X54" s="36"/>
      <c r="Y54" s="192"/>
      <c r="Z54" s="8"/>
      <c r="AA54" s="8"/>
    </row>
    <row r="55" spans="1:52" s="8" customFormat="1" x14ac:dyDescent="0.15">
      <c r="A55" s="194"/>
      <c r="B55" s="187" t="s">
        <v>52</v>
      </c>
      <c r="C55" s="189">
        <f>SQRT(2*C54)</f>
        <v>4.4271887242357311</v>
      </c>
      <c r="D55" s="188"/>
      <c r="E55" s="190" t="s">
        <v>57</v>
      </c>
      <c r="F55" s="189">
        <v>271.67901639555089</v>
      </c>
      <c r="G55" s="189">
        <v>57.334189971293625</v>
      </c>
      <c r="H55" s="189">
        <f>F55-G55</f>
        <v>214.34482642425726</v>
      </c>
      <c r="I55" s="189"/>
      <c r="J55" s="189"/>
      <c r="K55" s="187" t="s">
        <v>135</v>
      </c>
      <c r="L55" s="189">
        <v>2.5000000000000001E-2</v>
      </c>
      <c r="M55" s="190"/>
      <c r="N55" s="190"/>
      <c r="O55" s="190"/>
      <c r="P55" s="187"/>
      <c r="Q55" s="187"/>
      <c r="R55" s="187" t="s">
        <v>11</v>
      </c>
      <c r="S55" s="189">
        <f>S53*S54</f>
        <v>0.38026397699999998</v>
      </c>
      <c r="T55" s="190"/>
      <c r="U55" s="36"/>
      <c r="V55" s="36"/>
      <c r="W55" s="36"/>
      <c r="X55" s="36"/>
      <c r="Y55" s="192"/>
    </row>
    <row r="56" spans="1:52" s="8" customFormat="1" ht="14.25" thickBot="1" x14ac:dyDescent="0.2">
      <c r="A56" s="195"/>
      <c r="B56" s="196"/>
      <c r="C56" s="196"/>
      <c r="D56" s="463"/>
      <c r="E56" s="463"/>
      <c r="F56" s="463"/>
      <c r="G56" s="463"/>
      <c r="H56" s="196"/>
      <c r="I56" s="196"/>
      <c r="J56" s="196"/>
      <c r="K56" s="196"/>
      <c r="L56" s="196"/>
      <c r="M56" s="196"/>
      <c r="N56" s="196"/>
      <c r="O56" s="196"/>
      <c r="P56" s="196"/>
      <c r="Q56" s="197"/>
      <c r="R56" s="197"/>
      <c r="S56" s="197"/>
      <c r="T56" s="197"/>
      <c r="U56" s="197">
        <v>-7.9</v>
      </c>
      <c r="V56" s="197"/>
      <c r="W56" s="197"/>
      <c r="X56" s="197"/>
      <c r="Y56" s="198"/>
    </row>
    <row r="57" spans="1:52" s="35" customFormat="1" ht="17.25" x14ac:dyDescent="0.15">
      <c r="A57" s="199" t="s">
        <v>192</v>
      </c>
      <c r="B57" s="200" t="s">
        <v>178</v>
      </c>
      <c r="C57" s="200" t="s">
        <v>193</v>
      </c>
      <c r="D57" s="200" t="s">
        <v>15</v>
      </c>
      <c r="E57" s="200" t="s">
        <v>116</v>
      </c>
      <c r="F57" s="200" t="s">
        <v>194</v>
      </c>
      <c r="G57" s="200" t="s">
        <v>195</v>
      </c>
      <c r="H57" s="200" t="s">
        <v>196</v>
      </c>
      <c r="I57" s="200" t="s">
        <v>115</v>
      </c>
      <c r="J57" s="201" t="s">
        <v>101</v>
      </c>
      <c r="K57" s="200" t="s">
        <v>197</v>
      </c>
      <c r="L57" s="202" t="s">
        <v>198</v>
      </c>
      <c r="M57" s="202" t="s">
        <v>199</v>
      </c>
      <c r="N57" s="202" t="s">
        <v>200</v>
      </c>
      <c r="O57" s="202" t="s">
        <v>201</v>
      </c>
      <c r="P57" s="202" t="s">
        <v>23</v>
      </c>
      <c r="Q57" s="202" t="s">
        <v>202</v>
      </c>
      <c r="R57" s="202" t="s">
        <v>203</v>
      </c>
      <c r="S57" s="202" t="s">
        <v>204</v>
      </c>
      <c r="T57" s="202" t="s">
        <v>205</v>
      </c>
      <c r="U57" s="203" t="s">
        <v>206</v>
      </c>
      <c r="V57" s="203" t="s">
        <v>207</v>
      </c>
      <c r="W57" s="203" t="s">
        <v>208</v>
      </c>
      <c r="X57" s="203" t="s">
        <v>209</v>
      </c>
      <c r="Y57" s="203" t="s">
        <v>210</v>
      </c>
      <c r="Z57" s="204" t="s">
        <v>211</v>
      </c>
      <c r="AA57" s="204" t="s">
        <v>212</v>
      </c>
      <c r="AB57" s="204" t="s">
        <v>213</v>
      </c>
      <c r="AC57" s="205" t="s">
        <v>214</v>
      </c>
      <c r="AD57" s="205" t="s">
        <v>215</v>
      </c>
      <c r="AE57" s="205" t="s">
        <v>216</v>
      </c>
      <c r="AF57" s="205" t="s">
        <v>183</v>
      </c>
      <c r="AG57" s="205" t="s">
        <v>217</v>
      </c>
      <c r="AH57" s="205" t="s">
        <v>198</v>
      </c>
      <c r="AI57" s="205" t="s">
        <v>218</v>
      </c>
      <c r="AJ57" s="205" t="s">
        <v>219</v>
      </c>
      <c r="AK57" s="120" t="s">
        <v>223</v>
      </c>
      <c r="AL57" s="34" t="s">
        <v>127</v>
      </c>
      <c r="AM57" s="11"/>
      <c r="AN57" s="11"/>
    </row>
    <row r="58" spans="1:52" s="36" customFormat="1" ht="15" x14ac:dyDescent="0.15">
      <c r="A58" s="206" t="s">
        <v>62</v>
      </c>
      <c r="B58" s="207" t="s">
        <v>58</v>
      </c>
      <c r="C58" s="208" t="s">
        <v>58</v>
      </c>
      <c r="D58" s="208" t="s">
        <v>220</v>
      </c>
      <c r="E58" s="208" t="s">
        <v>58</v>
      </c>
      <c r="F58" s="208" t="s">
        <v>58</v>
      </c>
      <c r="G58" s="209" t="s">
        <v>59</v>
      </c>
      <c r="H58" s="208" t="s">
        <v>60</v>
      </c>
      <c r="I58" s="208" t="s">
        <v>122</v>
      </c>
      <c r="J58" s="210"/>
      <c r="K58" s="208"/>
      <c r="L58" s="211" t="s">
        <v>60</v>
      </c>
      <c r="M58" s="211" t="s">
        <v>60</v>
      </c>
      <c r="N58" s="211"/>
      <c r="O58" s="211"/>
      <c r="P58" s="211"/>
      <c r="Q58" s="211"/>
      <c r="R58" s="211"/>
      <c r="S58" s="212"/>
      <c r="T58" s="212"/>
      <c r="U58" s="213"/>
      <c r="V58" s="213"/>
      <c r="W58" s="214"/>
      <c r="X58" s="213"/>
      <c r="Y58" s="213"/>
      <c r="Z58" s="213"/>
      <c r="AA58" s="213"/>
      <c r="AB58" s="213"/>
      <c r="AC58" s="12"/>
      <c r="AD58" s="12"/>
      <c r="AE58" s="12"/>
      <c r="AF58" s="12"/>
      <c r="AG58" s="12"/>
      <c r="AH58" s="12"/>
      <c r="AI58" s="12"/>
      <c r="AJ58" s="12"/>
      <c r="AK58" s="12"/>
      <c r="AL58" s="240"/>
      <c r="AM58" s="12"/>
      <c r="AN58" s="12"/>
      <c r="AO58" s="8"/>
      <c r="AP58" s="8"/>
      <c r="AQ58" s="8"/>
      <c r="AR58" s="8"/>
      <c r="AS58" s="8"/>
      <c r="AT58" s="8"/>
      <c r="AU58" s="8"/>
      <c r="AV58" s="8"/>
      <c r="AW58" s="8"/>
      <c r="AX58" s="8"/>
      <c r="AY58" s="8"/>
      <c r="AZ58" s="8"/>
    </row>
    <row r="59" spans="1:52" s="36" customFormat="1" ht="32.25" customHeight="1" thickBot="1" x14ac:dyDescent="0.2">
      <c r="A59" s="215" t="s">
        <v>123</v>
      </c>
      <c r="B59" s="216"/>
      <c r="C59" s="216"/>
      <c r="D59" s="216" t="s">
        <v>124</v>
      </c>
      <c r="E59" s="216"/>
      <c r="F59" s="216"/>
      <c r="G59" s="216" t="s">
        <v>40</v>
      </c>
      <c r="H59" s="216"/>
      <c r="I59" s="216"/>
      <c r="J59" s="37"/>
      <c r="K59" s="216"/>
      <c r="L59" s="217"/>
      <c r="M59" s="217"/>
      <c r="N59" s="217" t="s">
        <v>221</v>
      </c>
      <c r="O59" s="217"/>
      <c r="P59" s="217"/>
      <c r="Q59" s="218"/>
      <c r="R59" s="217"/>
      <c r="S59" s="217"/>
      <c r="T59" s="217"/>
      <c r="U59" s="219"/>
      <c r="V59" s="219"/>
      <c r="W59" s="219"/>
      <c r="X59" s="219"/>
      <c r="Y59" s="219"/>
      <c r="Z59" s="219"/>
      <c r="AA59" s="219"/>
      <c r="AB59" s="219"/>
      <c r="AC59" s="220" t="s">
        <v>40</v>
      </c>
      <c r="AD59" s="221"/>
      <c r="AE59" s="221"/>
      <c r="AF59" s="220"/>
      <c r="AG59" s="220"/>
      <c r="AH59" s="220"/>
      <c r="AI59" s="220" t="s">
        <v>40</v>
      </c>
      <c r="AJ59" s="220"/>
      <c r="AK59" s="241"/>
      <c r="AL59" s="242"/>
      <c r="AM59" s="12"/>
      <c r="AN59" s="12"/>
      <c r="AO59" s="8"/>
      <c r="AP59" s="8"/>
      <c r="AQ59" s="8"/>
      <c r="AR59" s="8"/>
      <c r="AS59" s="8"/>
      <c r="AT59" s="8"/>
      <c r="AU59" s="8"/>
      <c r="AV59" s="8"/>
      <c r="AW59" s="8"/>
      <c r="AX59" s="8"/>
      <c r="AY59" s="8"/>
      <c r="AZ59" s="8"/>
    </row>
    <row r="60" spans="1:52" s="41" customFormat="1" ht="15" x14ac:dyDescent="0.15">
      <c r="A60" s="222" t="s">
        <v>222</v>
      </c>
      <c r="B60" s="223"/>
      <c r="C60" s="223"/>
      <c r="D60" s="223"/>
      <c r="E60" s="223"/>
      <c r="F60" s="223"/>
      <c r="G60" s="223"/>
      <c r="H60" s="223"/>
      <c r="I60" s="223"/>
      <c r="J60" s="224"/>
      <c r="K60" s="223"/>
      <c r="L60" s="225">
        <f>(1-$P$54)*O61*R61+C53</f>
        <v>2376.0216774909909</v>
      </c>
      <c r="M60" s="225">
        <f>M61*(B61-C61+N61/2)/$S$54</f>
        <v>5.1941244583715536</v>
      </c>
      <c r="N60" s="43">
        <f>L60/M60</f>
        <v>457.44411720082542</v>
      </c>
      <c r="O60" s="226"/>
      <c r="P60" s="225">
        <f>((1-$P$54)*O61*R61+C53)/(M61*(B61-C61+N61/2)/$S$54)</f>
        <v>457.44411720082542</v>
      </c>
      <c r="Q60" s="223"/>
      <c r="R60" s="223"/>
      <c r="S60" s="223"/>
      <c r="T60" s="223"/>
      <c r="U60" s="223"/>
      <c r="V60" s="227"/>
      <c r="W60" s="227"/>
      <c r="X60" s="227"/>
      <c r="Y60" s="227"/>
      <c r="Z60" s="227"/>
      <c r="AA60" s="223"/>
      <c r="AB60" s="223"/>
      <c r="AC60" s="223"/>
      <c r="AD60" s="223"/>
      <c r="AE60" s="223"/>
      <c r="AF60" s="223"/>
      <c r="AG60" s="223"/>
      <c r="AH60" s="223"/>
      <c r="AI60" s="223"/>
      <c r="AJ60" s="223"/>
      <c r="AK60" s="12"/>
      <c r="AL60" s="243"/>
      <c r="AM60" s="40"/>
      <c r="AN60" s="12"/>
      <c r="AO60" s="8"/>
      <c r="AP60" s="8"/>
      <c r="AQ60" s="8"/>
      <c r="AR60" s="8"/>
      <c r="AS60" s="8"/>
      <c r="AT60" s="8"/>
      <c r="AU60" s="8"/>
      <c r="AV60" s="8"/>
      <c r="AW60" s="8"/>
      <c r="AX60" s="8"/>
      <c r="AY60" s="8"/>
      <c r="AZ60" s="8"/>
    </row>
    <row r="61" spans="1:52" ht="15" x14ac:dyDescent="0.15">
      <c r="A61" s="42"/>
      <c r="B61" s="228">
        <f>(D61/$C$55/$S$54/$S$53)^2+C61</f>
        <v>742.38517502182799</v>
      </c>
      <c r="C61" s="228">
        <f>B6</f>
        <v>740</v>
      </c>
      <c r="D61" s="228">
        <f>$L$51</f>
        <v>2.6</v>
      </c>
      <c r="E61" s="43">
        <f>K10</f>
        <v>16</v>
      </c>
      <c r="F61" s="228">
        <f>E61</f>
        <v>16</v>
      </c>
      <c r="G61" s="43">
        <f>F61*$S$53*$C$55*(B61-C61+N61)^1.5</f>
        <v>86.897131283814673</v>
      </c>
      <c r="H61" s="27">
        <v>0.08</v>
      </c>
      <c r="I61" s="229">
        <f>(B61-C61)*B$19</f>
        <v>1.9081400174623924</v>
      </c>
      <c r="J61" s="230">
        <f>B$7</f>
        <v>80</v>
      </c>
      <c r="K61" s="228">
        <v>1</v>
      </c>
      <c r="L61" s="228">
        <f>D61+H61*K61</f>
        <v>2.68</v>
      </c>
      <c r="M61" s="43">
        <f t="shared" ref="M61:M124" si="4">(D61+L61)/2</f>
        <v>2.64</v>
      </c>
      <c r="N61" s="43">
        <f>2*($P$53*M61/$S$52/$S$51)^2-(B61-C61)*2</f>
        <v>0.14832842071102093</v>
      </c>
      <c r="O61" s="43">
        <f>wh(B61,$F$51,$F$52,$F$53)</f>
        <v>7.3151680994228148</v>
      </c>
      <c r="P61" s="231">
        <f>$C$54*$L$55*$L$55*M61*M61/(($B$19*(B61-C61))^0.333)*1000</f>
        <v>34.424745400577798</v>
      </c>
      <c r="Q61" s="43">
        <f>M61/$S$54*(B61-C61+N61/2)*E61-$C$53</f>
        <v>3.105991333944857</v>
      </c>
      <c r="R61" s="43">
        <f>rate1(1,$L$52,$L$51,$L$54,L61,$L$53,$L$50,P61)</f>
        <v>313.87134872159027</v>
      </c>
      <c r="S61" s="43">
        <f t="shared" ref="S61:S124" si="5">Q61/O61/R61</f>
        <v>1.3527709099589039E-3</v>
      </c>
      <c r="T61" s="43">
        <f t="shared" ref="T61:T124" si="6">N61/(1-S61)</f>
        <v>0.14852934689076996</v>
      </c>
      <c r="U61" s="43">
        <f>L61-K61*H61</f>
        <v>2.6</v>
      </c>
      <c r="V61" s="43">
        <f t="shared" ref="V61:V124" si="7">(D61+U61)/2</f>
        <v>2.6</v>
      </c>
      <c r="W61" s="43">
        <f>2*($P$53*V61/$S$52/$S$51)^2-(B61-C61)*2</f>
        <v>4.0673135563107365E-4</v>
      </c>
      <c r="X61" s="43">
        <f>V61/$S$54*(B61-C61+W61/2)*F61-$C$53</f>
        <v>-0.61460726380677499</v>
      </c>
      <c r="Y61" s="43">
        <f>$C$54*$L$55*$L$55*V61*V61/(($B$19*(B61-C61))^0.333)*1000</f>
        <v>33.389474131643986</v>
      </c>
      <c r="Z61" s="43">
        <f>rate1(1,$L$52,$L$51,$L$54,U61,$L$53,$L$50,Y61)</f>
        <v>253.46350359299683</v>
      </c>
      <c r="AA61" s="43">
        <f t="shared" ref="AA61:AA124" si="8">X61/O61/Z61</f>
        <v>-3.3148046886443609E-4</v>
      </c>
      <c r="AB61" s="43">
        <v>-1.0000000000000001E-5</v>
      </c>
      <c r="AC61" s="43">
        <f>delta_z(N61,S61,H61,AE61,AB61)</f>
        <v>0.14852934689076996</v>
      </c>
      <c r="AD61" s="43">
        <f t="shared" ref="AD61:AD124" si="9">H61/AC61*K61</f>
        <v>0.53861409663931825</v>
      </c>
      <c r="AE61" s="232">
        <f>AD61</f>
        <v>0.53861409663931825</v>
      </c>
      <c r="AF61" s="43">
        <f t="shared" ref="AF61:AF124" si="10">B61-(AC61-N61)</f>
        <v>742.3849740956482</v>
      </c>
      <c r="AG61" s="43">
        <f t="shared" ref="AG61:AG124" si="11">C61-AC61</f>
        <v>739.85147065310923</v>
      </c>
      <c r="AH61" s="43">
        <f>$S$54*$S$53*$C$55*SQRT(AF61-AG61)</f>
        <v>2.6796246918632058</v>
      </c>
      <c r="AI61" s="43">
        <f t="shared" ref="AI61:AI124" si="12">AC61/R61*1000000</f>
        <v>473.21728311849921</v>
      </c>
      <c r="AJ61" s="232">
        <f>AI61/3600</f>
        <v>0.13144924531069421</v>
      </c>
      <c r="AL61" s="44"/>
      <c r="AZ61" s="8"/>
    </row>
    <row r="62" spans="1:52" ht="15" x14ac:dyDescent="0.15">
      <c r="A62" s="42"/>
      <c r="B62" s="43">
        <f t="shared" ref="B62:D92" si="13">AF61</f>
        <v>742.3849740956482</v>
      </c>
      <c r="C62" s="43">
        <f t="shared" si="13"/>
        <v>739.85147065310923</v>
      </c>
      <c r="D62" s="43">
        <f t="shared" si="13"/>
        <v>2.6796246918632058</v>
      </c>
      <c r="E62" s="43" t="str">
        <f>CalBreachWidth(C62,B62,I62,E61)</f>
        <v>侧收缩系数</v>
      </c>
      <c r="F62" s="43" t="e">
        <f t="shared" ref="F62:F125" si="14">(E62+E61)/2</f>
        <v>#VALUE!</v>
      </c>
      <c r="G62" s="43" t="e">
        <f t="shared" ref="G62:G125" si="15">F62*$S$53*$C$55*(B62-C62+N62)^1.5</f>
        <v>#VALUE!</v>
      </c>
      <c r="H62" s="27">
        <f t="shared" ref="H62:H94" si="16">dv(S61)</f>
        <v>0.08</v>
      </c>
      <c r="I62" s="229">
        <f t="shared" ref="I62:I125" si="17">(B62-C62)*B$19</f>
        <v>2.0268027540311779</v>
      </c>
      <c r="J62" s="230">
        <f>B$7</f>
        <v>80</v>
      </c>
      <c r="K62" s="43">
        <f t="shared" ref="K62:K125" si="18">IF((1-S61-0.015)&gt;0,1,-1)</f>
        <v>1</v>
      </c>
      <c r="L62" s="218">
        <f t="shared" ref="L62:L125" si="19">D62+K62*H62</f>
        <v>2.7596246918632059</v>
      </c>
      <c r="M62" s="218">
        <f t="shared" si="4"/>
        <v>2.7196246918632059</v>
      </c>
      <c r="N62" s="43">
        <f t="shared" ref="N62:N125" si="20">2*($P$53*M62/$S$52/$S$51)^2-(B62-C62)*2</f>
        <v>0.15284921778699001</v>
      </c>
      <c r="O62" s="43">
        <f t="shared" ref="O62:O125" si="21">wh(B62,$F$51,$F$52,$F$53)</f>
        <v>7.3151427291438473</v>
      </c>
      <c r="P62" s="231">
        <f t="shared" ref="P62:P125" si="22">$C$54*$L$55*$L$55*M62*M62/(($B$19*(B62-C62))^0.333)*1000</f>
        <v>35.80600099257088</v>
      </c>
      <c r="Q62" s="43" t="e">
        <f t="shared" ref="Q62:Q125" si="23">M62/$S$54*(B62-C62+N62/2)*E62-$C$53</f>
        <v>#VALUE!</v>
      </c>
      <c r="R62" s="43">
        <f t="shared" ref="R62:R125" si="24">rate1(1,$L$52,$L$51,$L$54,L62,$L$53,$L$50,P62)</f>
        <v>385.41712967055707</v>
      </c>
      <c r="S62" s="218" t="e">
        <f t="shared" si="5"/>
        <v>#VALUE!</v>
      </c>
      <c r="T62" s="218" t="e">
        <f t="shared" si="6"/>
        <v>#VALUE!</v>
      </c>
      <c r="U62" s="233">
        <f t="shared" ref="U62:U125" si="25">D62-K62*H62</f>
        <v>2.5996246918632058</v>
      </c>
      <c r="V62" s="233">
        <f t="shared" si="7"/>
        <v>2.6396246918632058</v>
      </c>
      <c r="W62" s="43">
        <f t="shared" ref="W62:W125" si="26">2*($P$53*V62/$S$52/$S$51)^2-(B62-C62)*2</f>
        <v>-0.14972682134188098</v>
      </c>
      <c r="X62" s="43" t="e">
        <f t="shared" ref="X62:X125" si="27">V62/$S$54*(B62-C62+W62/2)*F62-$C$53</f>
        <v>#VALUE!</v>
      </c>
      <c r="Y62" s="43">
        <f t="shared" ref="Y62:Y125" si="28">$C$54*$L$55*$L$55*V62*V62/(($B$19*(B62-C62))^0.333)*1000</f>
        <v>33.730457578370206</v>
      </c>
      <c r="Z62" s="43">
        <f t="shared" ref="Z62:Z125" si="29">rate1(1,$L$52,$L$51,$L$54,U62,$L$53,$L$50,Y62)</f>
        <v>274.07022205174758</v>
      </c>
      <c r="AA62" s="233" t="e">
        <f t="shared" si="8"/>
        <v>#VALUE!</v>
      </c>
      <c r="AB62" s="233" t="e">
        <f t="shared" ref="AB62:AB125" si="30">W62/(1-AA62)</f>
        <v>#VALUE!</v>
      </c>
      <c r="AC62" s="43" t="e">
        <f t="shared" ref="AC62:AC93" si="31">delta_z(N62,S62,H62,AE61,AB62)</f>
        <v>#VALUE!</v>
      </c>
      <c r="AD62" s="43" t="e">
        <f t="shared" si="9"/>
        <v>#VALUE!</v>
      </c>
      <c r="AE62" s="43" t="e">
        <f t="shared" ref="AE62:AE125" si="32">(AD62-AD61)/(AC62+AC61)*2</f>
        <v>#VALUE!</v>
      </c>
      <c r="AF62" s="43" t="e">
        <f t="shared" si="10"/>
        <v>#VALUE!</v>
      </c>
      <c r="AG62" s="43" t="e">
        <f t="shared" si="11"/>
        <v>#VALUE!</v>
      </c>
      <c r="AH62" s="43" t="e">
        <f t="shared" ref="AH62:AH125" si="33">$S$54*$S$53*$C$55*SQRT(AF62-AG62)</f>
        <v>#VALUE!</v>
      </c>
      <c r="AI62" s="43" t="e">
        <f t="shared" si="12"/>
        <v>#VALUE!</v>
      </c>
      <c r="AJ62" s="43" t="e">
        <f t="shared" ref="AJ62:AJ125" si="34">AJ61+AI62/3600</f>
        <v>#VALUE!</v>
      </c>
      <c r="AK62" s="8" t="e">
        <f>AK61+AI62*G61/1000000</f>
        <v>#VALUE!</v>
      </c>
      <c r="AL62" s="44" t="e">
        <f>AL61+AI62*J62/1000000</f>
        <v>#VALUE!</v>
      </c>
      <c r="AZ62" s="8"/>
    </row>
    <row r="63" spans="1:52" ht="15" x14ac:dyDescent="0.15">
      <c r="A63" s="42"/>
      <c r="B63" s="43" t="e">
        <f t="shared" si="13"/>
        <v>#VALUE!</v>
      </c>
      <c r="C63" s="43" t="e">
        <f t="shared" si="13"/>
        <v>#VALUE!</v>
      </c>
      <c r="D63" s="43" t="e">
        <f t="shared" si="13"/>
        <v>#VALUE!</v>
      </c>
      <c r="E63" s="43" t="e">
        <f t="shared" ref="E63:E126" si="35">CalBreachWidth(C63,B63,I63,E62)</f>
        <v>#VALUE!</v>
      </c>
      <c r="F63" s="43" t="e">
        <f t="shared" si="14"/>
        <v>#VALUE!</v>
      </c>
      <c r="G63" s="43" t="e">
        <f t="shared" si="15"/>
        <v>#VALUE!</v>
      </c>
      <c r="H63" s="27" t="e">
        <f t="shared" si="16"/>
        <v>#VALUE!</v>
      </c>
      <c r="I63" s="229" t="e">
        <f t="shared" si="17"/>
        <v>#VALUE!</v>
      </c>
      <c r="J63" s="230" t="e">
        <f>IF(H63&gt;0, $B$7,"")</f>
        <v>#VALUE!</v>
      </c>
      <c r="K63" s="43" t="e">
        <f t="shared" si="18"/>
        <v>#VALUE!</v>
      </c>
      <c r="L63" s="218" t="e">
        <f t="shared" si="19"/>
        <v>#VALUE!</v>
      </c>
      <c r="M63" s="218" t="e">
        <f t="shared" si="4"/>
        <v>#VALUE!</v>
      </c>
      <c r="N63" s="43" t="e">
        <f t="shared" si="20"/>
        <v>#VALUE!</v>
      </c>
      <c r="O63" s="43" t="e">
        <f t="shared" si="21"/>
        <v>#VALUE!</v>
      </c>
      <c r="P63" s="231" t="e">
        <f t="shared" si="22"/>
        <v>#VALUE!</v>
      </c>
      <c r="Q63" s="43" t="e">
        <f t="shared" si="23"/>
        <v>#VALUE!</v>
      </c>
      <c r="R63" s="43" t="e">
        <f t="shared" si="24"/>
        <v>#VALUE!</v>
      </c>
      <c r="S63" s="218" t="e">
        <f t="shared" si="5"/>
        <v>#VALUE!</v>
      </c>
      <c r="T63" s="218" t="e">
        <f t="shared" si="6"/>
        <v>#VALUE!</v>
      </c>
      <c r="U63" s="233" t="e">
        <f t="shared" si="25"/>
        <v>#VALUE!</v>
      </c>
      <c r="V63" s="233" t="e">
        <f t="shared" si="7"/>
        <v>#VALUE!</v>
      </c>
      <c r="W63" s="43" t="e">
        <f t="shared" si="26"/>
        <v>#VALUE!</v>
      </c>
      <c r="X63" s="43" t="e">
        <f t="shared" si="27"/>
        <v>#VALUE!</v>
      </c>
      <c r="Y63" s="43" t="e">
        <f t="shared" si="28"/>
        <v>#VALUE!</v>
      </c>
      <c r="Z63" s="43" t="e">
        <f t="shared" si="29"/>
        <v>#VALUE!</v>
      </c>
      <c r="AA63" s="233" t="e">
        <f t="shared" si="8"/>
        <v>#VALUE!</v>
      </c>
      <c r="AB63" s="233" t="e">
        <f t="shared" si="30"/>
        <v>#VALUE!</v>
      </c>
      <c r="AC63" s="43" t="e">
        <f t="shared" si="31"/>
        <v>#VALUE!</v>
      </c>
      <c r="AD63" s="43" t="e">
        <f t="shared" si="9"/>
        <v>#VALUE!</v>
      </c>
      <c r="AE63" s="43" t="e">
        <f t="shared" si="32"/>
        <v>#VALUE!</v>
      </c>
      <c r="AF63" s="43" t="e">
        <f t="shared" si="10"/>
        <v>#VALUE!</v>
      </c>
      <c r="AG63" s="43" t="e">
        <f t="shared" si="11"/>
        <v>#VALUE!</v>
      </c>
      <c r="AH63" s="43" t="e">
        <f t="shared" si="33"/>
        <v>#VALUE!</v>
      </c>
      <c r="AI63" s="43" t="e">
        <f t="shared" si="12"/>
        <v>#VALUE!</v>
      </c>
      <c r="AJ63" s="43" t="e">
        <f t="shared" si="34"/>
        <v>#VALUE!</v>
      </c>
      <c r="AK63" s="8" t="e">
        <f t="shared" ref="AK63:AK126" si="36">AK62+AI63*G62/1000000</f>
        <v>#VALUE!</v>
      </c>
      <c r="AL63" s="44" t="e">
        <f t="shared" ref="AL63:AL126" si="37">AL62+AI63*J63/1000000</f>
        <v>#VALUE!</v>
      </c>
      <c r="AZ63" s="8"/>
    </row>
    <row r="64" spans="1:52" ht="15" x14ac:dyDescent="0.15">
      <c r="A64" s="42"/>
      <c r="B64" s="43" t="e">
        <f t="shared" si="13"/>
        <v>#VALUE!</v>
      </c>
      <c r="C64" s="43" t="e">
        <f t="shared" si="13"/>
        <v>#VALUE!</v>
      </c>
      <c r="D64" s="43" t="e">
        <f t="shared" si="13"/>
        <v>#VALUE!</v>
      </c>
      <c r="E64" s="43" t="e">
        <f t="shared" si="35"/>
        <v>#VALUE!</v>
      </c>
      <c r="F64" s="43" t="e">
        <f t="shared" si="14"/>
        <v>#VALUE!</v>
      </c>
      <c r="G64" s="43" t="e">
        <f t="shared" si="15"/>
        <v>#VALUE!</v>
      </c>
      <c r="H64" s="27" t="e">
        <f t="shared" si="16"/>
        <v>#VALUE!</v>
      </c>
      <c r="I64" s="229" t="e">
        <f t="shared" si="17"/>
        <v>#VALUE!</v>
      </c>
      <c r="J64" s="230" t="e">
        <f t="shared" ref="J64:J127" si="38">IF(H64&gt;0, $B$7,"")</f>
        <v>#VALUE!</v>
      </c>
      <c r="K64" s="43" t="e">
        <f t="shared" si="18"/>
        <v>#VALUE!</v>
      </c>
      <c r="L64" s="218" t="e">
        <f t="shared" si="19"/>
        <v>#VALUE!</v>
      </c>
      <c r="M64" s="218" t="e">
        <f t="shared" si="4"/>
        <v>#VALUE!</v>
      </c>
      <c r="N64" s="43" t="e">
        <f t="shared" si="20"/>
        <v>#VALUE!</v>
      </c>
      <c r="O64" s="43" t="e">
        <f t="shared" si="21"/>
        <v>#VALUE!</v>
      </c>
      <c r="P64" s="231" t="e">
        <f t="shared" si="22"/>
        <v>#VALUE!</v>
      </c>
      <c r="Q64" s="43" t="e">
        <f t="shared" si="23"/>
        <v>#VALUE!</v>
      </c>
      <c r="R64" s="43" t="e">
        <f t="shared" si="24"/>
        <v>#VALUE!</v>
      </c>
      <c r="S64" s="218" t="e">
        <f t="shared" si="5"/>
        <v>#VALUE!</v>
      </c>
      <c r="T64" s="218" t="e">
        <f t="shared" si="6"/>
        <v>#VALUE!</v>
      </c>
      <c r="U64" s="233" t="e">
        <f t="shared" si="25"/>
        <v>#VALUE!</v>
      </c>
      <c r="V64" s="233" t="e">
        <f t="shared" si="7"/>
        <v>#VALUE!</v>
      </c>
      <c r="W64" s="43" t="e">
        <f t="shared" si="26"/>
        <v>#VALUE!</v>
      </c>
      <c r="X64" s="43" t="e">
        <f t="shared" si="27"/>
        <v>#VALUE!</v>
      </c>
      <c r="Y64" s="43" t="e">
        <f t="shared" si="28"/>
        <v>#VALUE!</v>
      </c>
      <c r="Z64" s="43" t="e">
        <f t="shared" si="29"/>
        <v>#VALUE!</v>
      </c>
      <c r="AA64" s="233" t="e">
        <f t="shared" si="8"/>
        <v>#VALUE!</v>
      </c>
      <c r="AB64" s="233" t="e">
        <f t="shared" si="30"/>
        <v>#VALUE!</v>
      </c>
      <c r="AC64" s="43" t="e">
        <f t="shared" si="31"/>
        <v>#VALUE!</v>
      </c>
      <c r="AD64" s="43" t="e">
        <f t="shared" si="9"/>
        <v>#VALUE!</v>
      </c>
      <c r="AE64" s="43" t="e">
        <f t="shared" si="32"/>
        <v>#VALUE!</v>
      </c>
      <c r="AF64" s="43" t="e">
        <f t="shared" si="10"/>
        <v>#VALUE!</v>
      </c>
      <c r="AG64" s="43" t="e">
        <f t="shared" si="11"/>
        <v>#VALUE!</v>
      </c>
      <c r="AH64" s="43" t="e">
        <f t="shared" si="33"/>
        <v>#VALUE!</v>
      </c>
      <c r="AI64" s="43" t="e">
        <f t="shared" si="12"/>
        <v>#VALUE!</v>
      </c>
      <c r="AJ64" s="43" t="e">
        <f t="shared" si="34"/>
        <v>#VALUE!</v>
      </c>
      <c r="AK64" s="8" t="e">
        <f t="shared" si="36"/>
        <v>#VALUE!</v>
      </c>
      <c r="AL64" s="44" t="e">
        <f t="shared" si="37"/>
        <v>#VALUE!</v>
      </c>
      <c r="AZ64" s="8"/>
    </row>
    <row r="65" spans="1:52" ht="15" x14ac:dyDescent="0.15">
      <c r="A65" s="42"/>
      <c r="B65" s="43" t="e">
        <f t="shared" si="13"/>
        <v>#VALUE!</v>
      </c>
      <c r="C65" s="43" t="e">
        <f t="shared" si="13"/>
        <v>#VALUE!</v>
      </c>
      <c r="D65" s="43" t="e">
        <f t="shared" si="13"/>
        <v>#VALUE!</v>
      </c>
      <c r="E65" s="43" t="e">
        <f t="shared" si="35"/>
        <v>#VALUE!</v>
      </c>
      <c r="F65" s="43" t="e">
        <f t="shared" si="14"/>
        <v>#VALUE!</v>
      </c>
      <c r="G65" s="43" t="e">
        <f t="shared" si="15"/>
        <v>#VALUE!</v>
      </c>
      <c r="H65" s="27" t="e">
        <f t="shared" si="16"/>
        <v>#VALUE!</v>
      </c>
      <c r="I65" s="229" t="e">
        <f t="shared" si="17"/>
        <v>#VALUE!</v>
      </c>
      <c r="J65" s="230" t="e">
        <f t="shared" si="38"/>
        <v>#VALUE!</v>
      </c>
      <c r="K65" s="43" t="e">
        <f t="shared" si="18"/>
        <v>#VALUE!</v>
      </c>
      <c r="L65" s="218" t="e">
        <f t="shared" si="19"/>
        <v>#VALUE!</v>
      </c>
      <c r="M65" s="218" t="e">
        <f t="shared" si="4"/>
        <v>#VALUE!</v>
      </c>
      <c r="N65" s="43" t="e">
        <f t="shared" si="20"/>
        <v>#VALUE!</v>
      </c>
      <c r="O65" s="43" t="e">
        <f t="shared" si="21"/>
        <v>#VALUE!</v>
      </c>
      <c r="P65" s="231" t="e">
        <f t="shared" si="22"/>
        <v>#VALUE!</v>
      </c>
      <c r="Q65" s="43" t="e">
        <f t="shared" si="23"/>
        <v>#VALUE!</v>
      </c>
      <c r="R65" s="43" t="e">
        <f t="shared" si="24"/>
        <v>#VALUE!</v>
      </c>
      <c r="S65" s="218" t="e">
        <f t="shared" si="5"/>
        <v>#VALUE!</v>
      </c>
      <c r="T65" s="218" t="e">
        <f t="shared" si="6"/>
        <v>#VALUE!</v>
      </c>
      <c r="U65" s="233" t="e">
        <f t="shared" si="25"/>
        <v>#VALUE!</v>
      </c>
      <c r="V65" s="233" t="e">
        <f t="shared" si="7"/>
        <v>#VALUE!</v>
      </c>
      <c r="W65" s="43" t="e">
        <f t="shared" si="26"/>
        <v>#VALUE!</v>
      </c>
      <c r="X65" s="43" t="e">
        <f t="shared" si="27"/>
        <v>#VALUE!</v>
      </c>
      <c r="Y65" s="43" t="e">
        <f t="shared" si="28"/>
        <v>#VALUE!</v>
      </c>
      <c r="Z65" s="43" t="e">
        <f t="shared" si="29"/>
        <v>#VALUE!</v>
      </c>
      <c r="AA65" s="233" t="e">
        <f t="shared" si="8"/>
        <v>#VALUE!</v>
      </c>
      <c r="AB65" s="233" t="e">
        <f t="shared" si="30"/>
        <v>#VALUE!</v>
      </c>
      <c r="AC65" s="43" t="e">
        <f t="shared" si="31"/>
        <v>#VALUE!</v>
      </c>
      <c r="AD65" s="43" t="e">
        <f t="shared" si="9"/>
        <v>#VALUE!</v>
      </c>
      <c r="AE65" s="43" t="e">
        <f t="shared" si="32"/>
        <v>#VALUE!</v>
      </c>
      <c r="AF65" s="43" t="e">
        <f t="shared" si="10"/>
        <v>#VALUE!</v>
      </c>
      <c r="AG65" s="43" t="e">
        <f t="shared" si="11"/>
        <v>#VALUE!</v>
      </c>
      <c r="AH65" s="43" t="e">
        <f t="shared" si="33"/>
        <v>#VALUE!</v>
      </c>
      <c r="AI65" s="43" t="e">
        <f t="shared" si="12"/>
        <v>#VALUE!</v>
      </c>
      <c r="AJ65" s="43" t="e">
        <f t="shared" si="34"/>
        <v>#VALUE!</v>
      </c>
      <c r="AK65" s="8" t="e">
        <f t="shared" si="36"/>
        <v>#VALUE!</v>
      </c>
      <c r="AL65" s="44" t="e">
        <f t="shared" si="37"/>
        <v>#VALUE!</v>
      </c>
      <c r="AZ65" s="8"/>
    </row>
    <row r="66" spans="1:52" ht="15" x14ac:dyDescent="0.15">
      <c r="A66" s="42"/>
      <c r="B66" s="43" t="e">
        <f t="shared" si="13"/>
        <v>#VALUE!</v>
      </c>
      <c r="C66" s="43" t="e">
        <f t="shared" si="13"/>
        <v>#VALUE!</v>
      </c>
      <c r="D66" s="43" t="e">
        <f t="shared" si="13"/>
        <v>#VALUE!</v>
      </c>
      <c r="E66" s="43" t="e">
        <f t="shared" si="35"/>
        <v>#VALUE!</v>
      </c>
      <c r="F66" s="43" t="e">
        <f t="shared" si="14"/>
        <v>#VALUE!</v>
      </c>
      <c r="G66" s="43" t="e">
        <f t="shared" si="15"/>
        <v>#VALUE!</v>
      </c>
      <c r="H66" s="27" t="e">
        <f t="shared" si="16"/>
        <v>#VALUE!</v>
      </c>
      <c r="I66" s="229" t="e">
        <f t="shared" si="17"/>
        <v>#VALUE!</v>
      </c>
      <c r="J66" s="230" t="e">
        <f t="shared" si="38"/>
        <v>#VALUE!</v>
      </c>
      <c r="K66" s="43" t="e">
        <f t="shared" si="18"/>
        <v>#VALUE!</v>
      </c>
      <c r="L66" s="218" t="e">
        <f t="shared" si="19"/>
        <v>#VALUE!</v>
      </c>
      <c r="M66" s="218" t="e">
        <f t="shared" si="4"/>
        <v>#VALUE!</v>
      </c>
      <c r="N66" s="43" t="e">
        <f t="shared" si="20"/>
        <v>#VALUE!</v>
      </c>
      <c r="O66" s="43" t="e">
        <f t="shared" si="21"/>
        <v>#VALUE!</v>
      </c>
      <c r="P66" s="231" t="e">
        <f t="shared" si="22"/>
        <v>#VALUE!</v>
      </c>
      <c r="Q66" s="43" t="e">
        <f t="shared" si="23"/>
        <v>#VALUE!</v>
      </c>
      <c r="R66" s="43" t="e">
        <f t="shared" si="24"/>
        <v>#VALUE!</v>
      </c>
      <c r="S66" s="218" t="e">
        <f t="shared" si="5"/>
        <v>#VALUE!</v>
      </c>
      <c r="T66" s="218" t="e">
        <f t="shared" si="6"/>
        <v>#VALUE!</v>
      </c>
      <c r="U66" s="233" t="e">
        <f t="shared" si="25"/>
        <v>#VALUE!</v>
      </c>
      <c r="V66" s="233" t="e">
        <f t="shared" si="7"/>
        <v>#VALUE!</v>
      </c>
      <c r="W66" s="43" t="e">
        <f t="shared" si="26"/>
        <v>#VALUE!</v>
      </c>
      <c r="X66" s="43" t="e">
        <f t="shared" si="27"/>
        <v>#VALUE!</v>
      </c>
      <c r="Y66" s="43" t="e">
        <f t="shared" si="28"/>
        <v>#VALUE!</v>
      </c>
      <c r="Z66" s="43" t="e">
        <f t="shared" si="29"/>
        <v>#VALUE!</v>
      </c>
      <c r="AA66" s="233" t="e">
        <f t="shared" si="8"/>
        <v>#VALUE!</v>
      </c>
      <c r="AB66" s="233" t="e">
        <f t="shared" si="30"/>
        <v>#VALUE!</v>
      </c>
      <c r="AC66" s="43" t="e">
        <f t="shared" si="31"/>
        <v>#VALUE!</v>
      </c>
      <c r="AD66" s="43" t="e">
        <f t="shared" si="9"/>
        <v>#VALUE!</v>
      </c>
      <c r="AE66" s="43" t="e">
        <f t="shared" si="32"/>
        <v>#VALUE!</v>
      </c>
      <c r="AF66" s="43" t="e">
        <f t="shared" si="10"/>
        <v>#VALUE!</v>
      </c>
      <c r="AG66" s="43" t="e">
        <f t="shared" si="11"/>
        <v>#VALUE!</v>
      </c>
      <c r="AH66" s="43" t="e">
        <f t="shared" si="33"/>
        <v>#VALUE!</v>
      </c>
      <c r="AI66" s="43" t="e">
        <f t="shared" si="12"/>
        <v>#VALUE!</v>
      </c>
      <c r="AJ66" s="43" t="e">
        <f t="shared" si="34"/>
        <v>#VALUE!</v>
      </c>
      <c r="AK66" s="8" t="e">
        <f t="shared" si="36"/>
        <v>#VALUE!</v>
      </c>
      <c r="AL66" s="44" t="e">
        <f t="shared" si="37"/>
        <v>#VALUE!</v>
      </c>
      <c r="AZ66" s="8"/>
    </row>
    <row r="67" spans="1:52" ht="15" x14ac:dyDescent="0.15">
      <c r="A67" s="42"/>
      <c r="B67" s="43" t="e">
        <f t="shared" si="13"/>
        <v>#VALUE!</v>
      </c>
      <c r="C67" s="43" t="e">
        <f t="shared" si="13"/>
        <v>#VALUE!</v>
      </c>
      <c r="D67" s="43" t="e">
        <f t="shared" si="13"/>
        <v>#VALUE!</v>
      </c>
      <c r="E67" s="43" t="e">
        <f t="shared" si="35"/>
        <v>#VALUE!</v>
      </c>
      <c r="F67" s="43" t="e">
        <f t="shared" si="14"/>
        <v>#VALUE!</v>
      </c>
      <c r="G67" s="43" t="e">
        <f t="shared" si="15"/>
        <v>#VALUE!</v>
      </c>
      <c r="H67" s="27" t="e">
        <f t="shared" si="16"/>
        <v>#VALUE!</v>
      </c>
      <c r="I67" s="229" t="e">
        <f t="shared" si="17"/>
        <v>#VALUE!</v>
      </c>
      <c r="J67" s="230" t="e">
        <f t="shared" si="38"/>
        <v>#VALUE!</v>
      </c>
      <c r="K67" s="43" t="e">
        <f>IF((1-S66-0.015)&gt;0,1,-1)</f>
        <v>#VALUE!</v>
      </c>
      <c r="L67" s="218" t="e">
        <f t="shared" si="19"/>
        <v>#VALUE!</v>
      </c>
      <c r="M67" s="218" t="e">
        <f t="shared" si="4"/>
        <v>#VALUE!</v>
      </c>
      <c r="N67" s="43" t="e">
        <f t="shared" si="20"/>
        <v>#VALUE!</v>
      </c>
      <c r="O67" s="43" t="e">
        <f t="shared" si="21"/>
        <v>#VALUE!</v>
      </c>
      <c r="P67" s="231" t="e">
        <f t="shared" si="22"/>
        <v>#VALUE!</v>
      </c>
      <c r="Q67" s="43" t="e">
        <f t="shared" si="23"/>
        <v>#VALUE!</v>
      </c>
      <c r="R67" s="43" t="e">
        <f t="shared" si="24"/>
        <v>#VALUE!</v>
      </c>
      <c r="S67" s="218" t="e">
        <f t="shared" si="5"/>
        <v>#VALUE!</v>
      </c>
      <c r="T67" s="218" t="e">
        <f t="shared" si="6"/>
        <v>#VALUE!</v>
      </c>
      <c r="U67" s="233" t="e">
        <f t="shared" si="25"/>
        <v>#VALUE!</v>
      </c>
      <c r="V67" s="233" t="e">
        <f t="shared" si="7"/>
        <v>#VALUE!</v>
      </c>
      <c r="W67" s="43" t="e">
        <f t="shared" si="26"/>
        <v>#VALUE!</v>
      </c>
      <c r="X67" s="43" t="e">
        <f t="shared" si="27"/>
        <v>#VALUE!</v>
      </c>
      <c r="Y67" s="43" t="e">
        <f t="shared" si="28"/>
        <v>#VALUE!</v>
      </c>
      <c r="Z67" s="43" t="e">
        <f t="shared" si="29"/>
        <v>#VALUE!</v>
      </c>
      <c r="AA67" s="233" t="e">
        <f t="shared" si="8"/>
        <v>#VALUE!</v>
      </c>
      <c r="AB67" s="233" t="e">
        <f t="shared" si="30"/>
        <v>#VALUE!</v>
      </c>
      <c r="AC67" s="43" t="e">
        <f t="shared" si="31"/>
        <v>#VALUE!</v>
      </c>
      <c r="AD67" s="43" t="e">
        <f t="shared" si="9"/>
        <v>#VALUE!</v>
      </c>
      <c r="AE67" s="43" t="e">
        <f t="shared" si="32"/>
        <v>#VALUE!</v>
      </c>
      <c r="AF67" s="43" t="e">
        <f t="shared" si="10"/>
        <v>#VALUE!</v>
      </c>
      <c r="AG67" s="43" t="e">
        <f t="shared" si="11"/>
        <v>#VALUE!</v>
      </c>
      <c r="AH67" s="43" t="e">
        <f t="shared" si="33"/>
        <v>#VALUE!</v>
      </c>
      <c r="AI67" s="43" t="e">
        <f t="shared" si="12"/>
        <v>#VALUE!</v>
      </c>
      <c r="AJ67" s="43" t="e">
        <f t="shared" si="34"/>
        <v>#VALUE!</v>
      </c>
      <c r="AK67" s="8" t="e">
        <f t="shared" si="36"/>
        <v>#VALUE!</v>
      </c>
      <c r="AL67" s="44" t="e">
        <f t="shared" si="37"/>
        <v>#VALUE!</v>
      </c>
      <c r="AZ67" s="8"/>
    </row>
    <row r="68" spans="1:52" ht="15" x14ac:dyDescent="0.15">
      <c r="A68" s="42"/>
      <c r="B68" s="43" t="e">
        <f t="shared" si="13"/>
        <v>#VALUE!</v>
      </c>
      <c r="C68" s="43" t="e">
        <f t="shared" si="13"/>
        <v>#VALUE!</v>
      </c>
      <c r="D68" s="43" t="e">
        <f t="shared" si="13"/>
        <v>#VALUE!</v>
      </c>
      <c r="E68" s="43" t="e">
        <f t="shared" si="35"/>
        <v>#VALUE!</v>
      </c>
      <c r="F68" s="43" t="e">
        <f t="shared" si="14"/>
        <v>#VALUE!</v>
      </c>
      <c r="G68" s="43" t="e">
        <f t="shared" si="15"/>
        <v>#VALUE!</v>
      </c>
      <c r="H68" s="27" t="e">
        <f t="shared" si="16"/>
        <v>#VALUE!</v>
      </c>
      <c r="I68" s="229" t="e">
        <f t="shared" si="17"/>
        <v>#VALUE!</v>
      </c>
      <c r="J68" s="230" t="e">
        <f t="shared" si="38"/>
        <v>#VALUE!</v>
      </c>
      <c r="K68" s="43" t="e">
        <f t="shared" si="18"/>
        <v>#VALUE!</v>
      </c>
      <c r="L68" s="218" t="e">
        <f t="shared" si="19"/>
        <v>#VALUE!</v>
      </c>
      <c r="M68" s="218" t="e">
        <f t="shared" si="4"/>
        <v>#VALUE!</v>
      </c>
      <c r="N68" s="43" t="e">
        <f t="shared" si="20"/>
        <v>#VALUE!</v>
      </c>
      <c r="O68" s="43" t="e">
        <f t="shared" si="21"/>
        <v>#VALUE!</v>
      </c>
      <c r="P68" s="231" t="e">
        <f t="shared" si="22"/>
        <v>#VALUE!</v>
      </c>
      <c r="Q68" s="43" t="e">
        <f t="shared" si="23"/>
        <v>#VALUE!</v>
      </c>
      <c r="R68" s="43" t="e">
        <f t="shared" si="24"/>
        <v>#VALUE!</v>
      </c>
      <c r="S68" s="218" t="e">
        <f t="shared" si="5"/>
        <v>#VALUE!</v>
      </c>
      <c r="T68" s="218" t="e">
        <f t="shared" si="6"/>
        <v>#VALUE!</v>
      </c>
      <c r="U68" s="233" t="e">
        <f t="shared" si="25"/>
        <v>#VALUE!</v>
      </c>
      <c r="V68" s="233" t="e">
        <f t="shared" si="7"/>
        <v>#VALUE!</v>
      </c>
      <c r="W68" s="43" t="e">
        <f t="shared" si="26"/>
        <v>#VALUE!</v>
      </c>
      <c r="X68" s="43" t="e">
        <f t="shared" si="27"/>
        <v>#VALUE!</v>
      </c>
      <c r="Y68" s="43" t="e">
        <f t="shared" si="28"/>
        <v>#VALUE!</v>
      </c>
      <c r="Z68" s="43" t="e">
        <f t="shared" si="29"/>
        <v>#VALUE!</v>
      </c>
      <c r="AA68" s="233" t="e">
        <f t="shared" si="8"/>
        <v>#VALUE!</v>
      </c>
      <c r="AB68" s="233" t="e">
        <f t="shared" si="30"/>
        <v>#VALUE!</v>
      </c>
      <c r="AC68" s="43" t="e">
        <f t="shared" si="31"/>
        <v>#VALUE!</v>
      </c>
      <c r="AD68" s="43" t="e">
        <f t="shared" si="9"/>
        <v>#VALUE!</v>
      </c>
      <c r="AE68" s="43" t="e">
        <f t="shared" si="32"/>
        <v>#VALUE!</v>
      </c>
      <c r="AF68" s="43" t="e">
        <f t="shared" si="10"/>
        <v>#VALUE!</v>
      </c>
      <c r="AG68" s="43" t="e">
        <f t="shared" si="11"/>
        <v>#VALUE!</v>
      </c>
      <c r="AH68" s="43" t="e">
        <f t="shared" si="33"/>
        <v>#VALUE!</v>
      </c>
      <c r="AI68" s="43" t="e">
        <f t="shared" si="12"/>
        <v>#VALUE!</v>
      </c>
      <c r="AJ68" s="43" t="e">
        <f t="shared" si="34"/>
        <v>#VALUE!</v>
      </c>
      <c r="AK68" s="8" t="e">
        <f t="shared" si="36"/>
        <v>#VALUE!</v>
      </c>
      <c r="AL68" s="44" t="e">
        <f t="shared" si="37"/>
        <v>#VALUE!</v>
      </c>
      <c r="AZ68" s="8"/>
    </row>
    <row r="69" spans="1:52" ht="15" x14ac:dyDescent="0.15">
      <c r="A69" s="42"/>
      <c r="B69" s="43" t="e">
        <f t="shared" si="13"/>
        <v>#VALUE!</v>
      </c>
      <c r="C69" s="43" t="e">
        <f t="shared" si="13"/>
        <v>#VALUE!</v>
      </c>
      <c r="D69" s="43" t="e">
        <f t="shared" si="13"/>
        <v>#VALUE!</v>
      </c>
      <c r="E69" s="43" t="e">
        <f t="shared" si="35"/>
        <v>#VALUE!</v>
      </c>
      <c r="F69" s="43" t="e">
        <f t="shared" si="14"/>
        <v>#VALUE!</v>
      </c>
      <c r="G69" s="43" t="e">
        <f t="shared" si="15"/>
        <v>#VALUE!</v>
      </c>
      <c r="H69" s="27" t="e">
        <f t="shared" si="16"/>
        <v>#VALUE!</v>
      </c>
      <c r="I69" s="229" t="e">
        <f t="shared" si="17"/>
        <v>#VALUE!</v>
      </c>
      <c r="J69" s="230" t="e">
        <f t="shared" si="38"/>
        <v>#VALUE!</v>
      </c>
      <c r="K69" s="43" t="e">
        <f t="shared" si="18"/>
        <v>#VALUE!</v>
      </c>
      <c r="L69" s="218" t="e">
        <f t="shared" si="19"/>
        <v>#VALUE!</v>
      </c>
      <c r="M69" s="218" t="e">
        <f t="shared" si="4"/>
        <v>#VALUE!</v>
      </c>
      <c r="N69" s="43" t="e">
        <f t="shared" si="20"/>
        <v>#VALUE!</v>
      </c>
      <c r="O69" s="43" t="e">
        <f t="shared" si="21"/>
        <v>#VALUE!</v>
      </c>
      <c r="P69" s="231" t="e">
        <f t="shared" si="22"/>
        <v>#VALUE!</v>
      </c>
      <c r="Q69" s="43" t="e">
        <f t="shared" si="23"/>
        <v>#VALUE!</v>
      </c>
      <c r="R69" s="43" t="e">
        <f t="shared" si="24"/>
        <v>#VALUE!</v>
      </c>
      <c r="S69" s="218" t="e">
        <f t="shared" si="5"/>
        <v>#VALUE!</v>
      </c>
      <c r="T69" s="218" t="e">
        <f t="shared" si="6"/>
        <v>#VALUE!</v>
      </c>
      <c r="U69" s="233" t="e">
        <f t="shared" si="25"/>
        <v>#VALUE!</v>
      </c>
      <c r="V69" s="233" t="e">
        <f t="shared" si="7"/>
        <v>#VALUE!</v>
      </c>
      <c r="W69" s="43" t="e">
        <f t="shared" si="26"/>
        <v>#VALUE!</v>
      </c>
      <c r="X69" s="43" t="e">
        <f t="shared" si="27"/>
        <v>#VALUE!</v>
      </c>
      <c r="Y69" s="43" t="e">
        <f t="shared" si="28"/>
        <v>#VALUE!</v>
      </c>
      <c r="Z69" s="43" t="e">
        <f t="shared" si="29"/>
        <v>#VALUE!</v>
      </c>
      <c r="AA69" s="233" t="e">
        <f t="shared" si="8"/>
        <v>#VALUE!</v>
      </c>
      <c r="AB69" s="233" t="e">
        <f t="shared" si="30"/>
        <v>#VALUE!</v>
      </c>
      <c r="AC69" s="43" t="e">
        <f t="shared" si="31"/>
        <v>#VALUE!</v>
      </c>
      <c r="AD69" s="43" t="e">
        <f t="shared" si="9"/>
        <v>#VALUE!</v>
      </c>
      <c r="AE69" s="43" t="e">
        <f t="shared" si="32"/>
        <v>#VALUE!</v>
      </c>
      <c r="AF69" s="43" t="e">
        <f t="shared" si="10"/>
        <v>#VALUE!</v>
      </c>
      <c r="AG69" s="43" t="e">
        <f t="shared" si="11"/>
        <v>#VALUE!</v>
      </c>
      <c r="AH69" s="43" t="e">
        <f t="shared" si="33"/>
        <v>#VALUE!</v>
      </c>
      <c r="AI69" s="43" t="e">
        <f t="shared" si="12"/>
        <v>#VALUE!</v>
      </c>
      <c r="AJ69" s="43" t="e">
        <f t="shared" si="34"/>
        <v>#VALUE!</v>
      </c>
      <c r="AK69" s="8" t="e">
        <f t="shared" si="36"/>
        <v>#VALUE!</v>
      </c>
      <c r="AL69" s="44" t="e">
        <f t="shared" si="37"/>
        <v>#VALUE!</v>
      </c>
      <c r="AZ69" s="8"/>
    </row>
    <row r="70" spans="1:52" ht="15" x14ac:dyDescent="0.15">
      <c r="A70" s="42"/>
      <c r="B70" s="43" t="e">
        <f t="shared" si="13"/>
        <v>#VALUE!</v>
      </c>
      <c r="C70" s="43" t="e">
        <f t="shared" si="13"/>
        <v>#VALUE!</v>
      </c>
      <c r="D70" s="43" t="e">
        <f t="shared" si="13"/>
        <v>#VALUE!</v>
      </c>
      <c r="E70" s="43" t="e">
        <f t="shared" si="35"/>
        <v>#VALUE!</v>
      </c>
      <c r="F70" s="43" t="e">
        <f t="shared" si="14"/>
        <v>#VALUE!</v>
      </c>
      <c r="G70" s="43" t="e">
        <f t="shared" si="15"/>
        <v>#VALUE!</v>
      </c>
      <c r="H70" s="27" t="e">
        <f t="shared" si="16"/>
        <v>#VALUE!</v>
      </c>
      <c r="I70" s="229" t="e">
        <f t="shared" si="17"/>
        <v>#VALUE!</v>
      </c>
      <c r="J70" s="230" t="e">
        <f t="shared" si="38"/>
        <v>#VALUE!</v>
      </c>
      <c r="K70" s="43" t="e">
        <f t="shared" si="18"/>
        <v>#VALUE!</v>
      </c>
      <c r="L70" s="218" t="e">
        <f t="shared" si="19"/>
        <v>#VALUE!</v>
      </c>
      <c r="M70" s="218" t="e">
        <f t="shared" si="4"/>
        <v>#VALUE!</v>
      </c>
      <c r="N70" s="43" t="e">
        <f t="shared" si="20"/>
        <v>#VALUE!</v>
      </c>
      <c r="O70" s="43" t="e">
        <f t="shared" si="21"/>
        <v>#VALUE!</v>
      </c>
      <c r="P70" s="231" t="e">
        <f t="shared" si="22"/>
        <v>#VALUE!</v>
      </c>
      <c r="Q70" s="43" t="e">
        <f t="shared" si="23"/>
        <v>#VALUE!</v>
      </c>
      <c r="R70" s="43" t="e">
        <f t="shared" si="24"/>
        <v>#VALUE!</v>
      </c>
      <c r="S70" s="218" t="e">
        <f t="shared" si="5"/>
        <v>#VALUE!</v>
      </c>
      <c r="T70" s="218" t="e">
        <f t="shared" si="6"/>
        <v>#VALUE!</v>
      </c>
      <c r="U70" s="233" t="e">
        <f t="shared" si="25"/>
        <v>#VALUE!</v>
      </c>
      <c r="V70" s="233" t="e">
        <f t="shared" si="7"/>
        <v>#VALUE!</v>
      </c>
      <c r="W70" s="43" t="e">
        <f t="shared" si="26"/>
        <v>#VALUE!</v>
      </c>
      <c r="X70" s="43" t="e">
        <f t="shared" si="27"/>
        <v>#VALUE!</v>
      </c>
      <c r="Y70" s="43" t="e">
        <f t="shared" si="28"/>
        <v>#VALUE!</v>
      </c>
      <c r="Z70" s="43" t="e">
        <f t="shared" si="29"/>
        <v>#VALUE!</v>
      </c>
      <c r="AA70" s="233" t="e">
        <f t="shared" si="8"/>
        <v>#VALUE!</v>
      </c>
      <c r="AB70" s="233" t="e">
        <f t="shared" si="30"/>
        <v>#VALUE!</v>
      </c>
      <c r="AC70" s="43" t="e">
        <f t="shared" si="31"/>
        <v>#VALUE!</v>
      </c>
      <c r="AD70" s="43" t="e">
        <f t="shared" si="9"/>
        <v>#VALUE!</v>
      </c>
      <c r="AE70" s="43" t="e">
        <f t="shared" si="32"/>
        <v>#VALUE!</v>
      </c>
      <c r="AF70" s="43" t="e">
        <f t="shared" si="10"/>
        <v>#VALUE!</v>
      </c>
      <c r="AG70" s="43" t="e">
        <f t="shared" si="11"/>
        <v>#VALUE!</v>
      </c>
      <c r="AH70" s="43" t="e">
        <f t="shared" si="33"/>
        <v>#VALUE!</v>
      </c>
      <c r="AI70" s="43" t="e">
        <f t="shared" si="12"/>
        <v>#VALUE!</v>
      </c>
      <c r="AJ70" s="43" t="e">
        <f t="shared" si="34"/>
        <v>#VALUE!</v>
      </c>
      <c r="AK70" s="8" t="e">
        <f t="shared" si="36"/>
        <v>#VALUE!</v>
      </c>
      <c r="AL70" s="44" t="e">
        <f t="shared" si="37"/>
        <v>#VALUE!</v>
      </c>
      <c r="AZ70" s="8"/>
    </row>
    <row r="71" spans="1:52" ht="15" x14ac:dyDescent="0.15">
      <c r="A71" s="42"/>
      <c r="B71" s="43" t="e">
        <f t="shared" si="13"/>
        <v>#VALUE!</v>
      </c>
      <c r="C71" s="43" t="e">
        <f t="shared" si="13"/>
        <v>#VALUE!</v>
      </c>
      <c r="D71" s="43" t="e">
        <f t="shared" si="13"/>
        <v>#VALUE!</v>
      </c>
      <c r="E71" s="43" t="e">
        <f t="shared" si="35"/>
        <v>#VALUE!</v>
      </c>
      <c r="F71" s="43" t="e">
        <f t="shared" si="14"/>
        <v>#VALUE!</v>
      </c>
      <c r="G71" s="43" t="e">
        <f t="shared" si="15"/>
        <v>#VALUE!</v>
      </c>
      <c r="H71" s="27" t="e">
        <f t="shared" si="16"/>
        <v>#VALUE!</v>
      </c>
      <c r="I71" s="229" t="e">
        <f t="shared" si="17"/>
        <v>#VALUE!</v>
      </c>
      <c r="J71" s="230" t="e">
        <f t="shared" si="38"/>
        <v>#VALUE!</v>
      </c>
      <c r="K71" s="43" t="e">
        <f t="shared" si="18"/>
        <v>#VALUE!</v>
      </c>
      <c r="L71" s="218" t="e">
        <f t="shared" si="19"/>
        <v>#VALUE!</v>
      </c>
      <c r="M71" s="218" t="e">
        <f t="shared" si="4"/>
        <v>#VALUE!</v>
      </c>
      <c r="N71" s="43" t="e">
        <f t="shared" si="20"/>
        <v>#VALUE!</v>
      </c>
      <c r="O71" s="43" t="e">
        <f t="shared" si="21"/>
        <v>#VALUE!</v>
      </c>
      <c r="P71" s="231" t="e">
        <f t="shared" si="22"/>
        <v>#VALUE!</v>
      </c>
      <c r="Q71" s="43" t="e">
        <f t="shared" si="23"/>
        <v>#VALUE!</v>
      </c>
      <c r="R71" s="43" t="e">
        <f t="shared" si="24"/>
        <v>#VALUE!</v>
      </c>
      <c r="S71" s="218" t="e">
        <f t="shared" si="5"/>
        <v>#VALUE!</v>
      </c>
      <c r="T71" s="218" t="e">
        <f t="shared" si="6"/>
        <v>#VALUE!</v>
      </c>
      <c r="U71" s="233" t="e">
        <f t="shared" si="25"/>
        <v>#VALUE!</v>
      </c>
      <c r="V71" s="233" t="e">
        <f t="shared" si="7"/>
        <v>#VALUE!</v>
      </c>
      <c r="W71" s="43" t="e">
        <f t="shared" si="26"/>
        <v>#VALUE!</v>
      </c>
      <c r="X71" s="43" t="e">
        <f t="shared" si="27"/>
        <v>#VALUE!</v>
      </c>
      <c r="Y71" s="43" t="e">
        <f t="shared" si="28"/>
        <v>#VALUE!</v>
      </c>
      <c r="Z71" s="43" t="e">
        <f t="shared" si="29"/>
        <v>#VALUE!</v>
      </c>
      <c r="AA71" s="233" t="e">
        <f t="shared" si="8"/>
        <v>#VALUE!</v>
      </c>
      <c r="AB71" s="233" t="e">
        <f t="shared" si="30"/>
        <v>#VALUE!</v>
      </c>
      <c r="AC71" s="43" t="e">
        <f t="shared" si="31"/>
        <v>#VALUE!</v>
      </c>
      <c r="AD71" s="43" t="e">
        <f t="shared" si="9"/>
        <v>#VALUE!</v>
      </c>
      <c r="AE71" s="43" t="e">
        <f t="shared" si="32"/>
        <v>#VALUE!</v>
      </c>
      <c r="AF71" s="43" t="e">
        <f t="shared" si="10"/>
        <v>#VALUE!</v>
      </c>
      <c r="AG71" s="43" t="e">
        <f t="shared" si="11"/>
        <v>#VALUE!</v>
      </c>
      <c r="AH71" s="43" t="e">
        <f t="shared" si="33"/>
        <v>#VALUE!</v>
      </c>
      <c r="AI71" s="43" t="e">
        <f t="shared" si="12"/>
        <v>#VALUE!</v>
      </c>
      <c r="AJ71" s="43" t="e">
        <f t="shared" si="34"/>
        <v>#VALUE!</v>
      </c>
      <c r="AK71" s="8" t="e">
        <f t="shared" si="36"/>
        <v>#VALUE!</v>
      </c>
      <c r="AL71" s="44" t="e">
        <f t="shared" si="37"/>
        <v>#VALUE!</v>
      </c>
      <c r="AZ71" s="8"/>
    </row>
    <row r="72" spans="1:52" ht="15" x14ac:dyDescent="0.15">
      <c r="A72" s="42"/>
      <c r="B72" s="43" t="e">
        <f t="shared" si="13"/>
        <v>#VALUE!</v>
      </c>
      <c r="C72" s="43" t="e">
        <f t="shared" si="13"/>
        <v>#VALUE!</v>
      </c>
      <c r="D72" s="43" t="e">
        <f t="shared" si="13"/>
        <v>#VALUE!</v>
      </c>
      <c r="E72" s="43" t="e">
        <f t="shared" si="35"/>
        <v>#VALUE!</v>
      </c>
      <c r="F72" s="43" t="e">
        <f t="shared" si="14"/>
        <v>#VALUE!</v>
      </c>
      <c r="G72" s="43" t="e">
        <f t="shared" si="15"/>
        <v>#VALUE!</v>
      </c>
      <c r="H72" s="27" t="e">
        <f t="shared" si="16"/>
        <v>#VALUE!</v>
      </c>
      <c r="I72" s="229" t="e">
        <f t="shared" si="17"/>
        <v>#VALUE!</v>
      </c>
      <c r="J72" s="230" t="e">
        <f t="shared" si="38"/>
        <v>#VALUE!</v>
      </c>
      <c r="K72" s="43" t="e">
        <f t="shared" si="18"/>
        <v>#VALUE!</v>
      </c>
      <c r="L72" s="218" t="e">
        <f t="shared" si="19"/>
        <v>#VALUE!</v>
      </c>
      <c r="M72" s="218" t="e">
        <f t="shared" si="4"/>
        <v>#VALUE!</v>
      </c>
      <c r="N72" s="43" t="e">
        <f t="shared" si="20"/>
        <v>#VALUE!</v>
      </c>
      <c r="O72" s="43" t="e">
        <f t="shared" si="21"/>
        <v>#VALUE!</v>
      </c>
      <c r="P72" s="231" t="e">
        <f t="shared" si="22"/>
        <v>#VALUE!</v>
      </c>
      <c r="Q72" s="43" t="e">
        <f t="shared" si="23"/>
        <v>#VALUE!</v>
      </c>
      <c r="R72" s="43" t="e">
        <f t="shared" si="24"/>
        <v>#VALUE!</v>
      </c>
      <c r="S72" s="218" t="e">
        <f t="shared" si="5"/>
        <v>#VALUE!</v>
      </c>
      <c r="T72" s="218" t="e">
        <f t="shared" si="6"/>
        <v>#VALUE!</v>
      </c>
      <c r="U72" s="233" t="e">
        <f t="shared" si="25"/>
        <v>#VALUE!</v>
      </c>
      <c r="V72" s="233" t="e">
        <f t="shared" si="7"/>
        <v>#VALUE!</v>
      </c>
      <c r="W72" s="43" t="e">
        <f t="shared" si="26"/>
        <v>#VALUE!</v>
      </c>
      <c r="X72" s="43" t="e">
        <f t="shared" si="27"/>
        <v>#VALUE!</v>
      </c>
      <c r="Y72" s="43" t="e">
        <f t="shared" si="28"/>
        <v>#VALUE!</v>
      </c>
      <c r="Z72" s="43" t="e">
        <f t="shared" si="29"/>
        <v>#VALUE!</v>
      </c>
      <c r="AA72" s="233" t="e">
        <f t="shared" si="8"/>
        <v>#VALUE!</v>
      </c>
      <c r="AB72" s="233" t="e">
        <f t="shared" si="30"/>
        <v>#VALUE!</v>
      </c>
      <c r="AC72" s="43" t="e">
        <f t="shared" si="31"/>
        <v>#VALUE!</v>
      </c>
      <c r="AD72" s="43" t="e">
        <f t="shared" si="9"/>
        <v>#VALUE!</v>
      </c>
      <c r="AE72" s="43" t="e">
        <f t="shared" si="32"/>
        <v>#VALUE!</v>
      </c>
      <c r="AF72" s="43" t="e">
        <f t="shared" si="10"/>
        <v>#VALUE!</v>
      </c>
      <c r="AG72" s="43" t="e">
        <f t="shared" si="11"/>
        <v>#VALUE!</v>
      </c>
      <c r="AH72" s="43" t="e">
        <f t="shared" si="33"/>
        <v>#VALUE!</v>
      </c>
      <c r="AI72" s="43" t="e">
        <f t="shared" si="12"/>
        <v>#VALUE!</v>
      </c>
      <c r="AJ72" s="43" t="e">
        <f t="shared" si="34"/>
        <v>#VALUE!</v>
      </c>
      <c r="AK72" s="8" t="e">
        <f t="shared" si="36"/>
        <v>#VALUE!</v>
      </c>
      <c r="AL72" s="44" t="e">
        <f t="shared" si="37"/>
        <v>#VALUE!</v>
      </c>
      <c r="AZ72" s="8"/>
    </row>
    <row r="73" spans="1:52" ht="15" x14ac:dyDescent="0.15">
      <c r="A73" s="42"/>
      <c r="B73" s="43" t="e">
        <f t="shared" si="13"/>
        <v>#VALUE!</v>
      </c>
      <c r="C73" s="43" t="e">
        <f t="shared" si="13"/>
        <v>#VALUE!</v>
      </c>
      <c r="D73" s="43" t="e">
        <f t="shared" si="13"/>
        <v>#VALUE!</v>
      </c>
      <c r="E73" s="43" t="e">
        <f t="shared" si="35"/>
        <v>#VALUE!</v>
      </c>
      <c r="F73" s="43" t="e">
        <f>(E73+E72)/2</f>
        <v>#VALUE!</v>
      </c>
      <c r="G73" s="43" t="e">
        <f t="shared" si="15"/>
        <v>#VALUE!</v>
      </c>
      <c r="H73" s="27" t="e">
        <f t="shared" si="16"/>
        <v>#VALUE!</v>
      </c>
      <c r="I73" s="229" t="e">
        <f t="shared" si="17"/>
        <v>#VALUE!</v>
      </c>
      <c r="J73" s="230" t="e">
        <f t="shared" si="38"/>
        <v>#VALUE!</v>
      </c>
      <c r="K73" s="43" t="e">
        <f t="shared" si="18"/>
        <v>#VALUE!</v>
      </c>
      <c r="L73" s="218" t="e">
        <f t="shared" si="19"/>
        <v>#VALUE!</v>
      </c>
      <c r="M73" s="218" t="e">
        <f t="shared" si="4"/>
        <v>#VALUE!</v>
      </c>
      <c r="N73" s="43" t="e">
        <f t="shared" si="20"/>
        <v>#VALUE!</v>
      </c>
      <c r="O73" s="43" t="e">
        <f t="shared" si="21"/>
        <v>#VALUE!</v>
      </c>
      <c r="P73" s="231" t="e">
        <f t="shared" si="22"/>
        <v>#VALUE!</v>
      </c>
      <c r="Q73" s="43" t="e">
        <f t="shared" si="23"/>
        <v>#VALUE!</v>
      </c>
      <c r="R73" s="43" t="e">
        <f t="shared" si="24"/>
        <v>#VALUE!</v>
      </c>
      <c r="S73" s="218" t="e">
        <f t="shared" si="5"/>
        <v>#VALUE!</v>
      </c>
      <c r="T73" s="218" t="e">
        <f t="shared" si="6"/>
        <v>#VALUE!</v>
      </c>
      <c r="U73" s="233" t="e">
        <f t="shared" si="25"/>
        <v>#VALUE!</v>
      </c>
      <c r="V73" s="233" t="e">
        <f t="shared" si="7"/>
        <v>#VALUE!</v>
      </c>
      <c r="W73" s="43" t="e">
        <f t="shared" si="26"/>
        <v>#VALUE!</v>
      </c>
      <c r="X73" s="43" t="e">
        <f t="shared" si="27"/>
        <v>#VALUE!</v>
      </c>
      <c r="Y73" s="43" t="e">
        <f t="shared" si="28"/>
        <v>#VALUE!</v>
      </c>
      <c r="Z73" s="43" t="e">
        <f t="shared" si="29"/>
        <v>#VALUE!</v>
      </c>
      <c r="AA73" s="233" t="e">
        <f t="shared" si="8"/>
        <v>#VALUE!</v>
      </c>
      <c r="AB73" s="233" t="e">
        <f t="shared" si="30"/>
        <v>#VALUE!</v>
      </c>
      <c r="AC73" s="43" t="e">
        <f t="shared" si="31"/>
        <v>#VALUE!</v>
      </c>
      <c r="AD73" s="43" t="e">
        <f t="shared" si="9"/>
        <v>#VALUE!</v>
      </c>
      <c r="AE73" s="43" t="e">
        <f t="shared" si="32"/>
        <v>#VALUE!</v>
      </c>
      <c r="AF73" s="43" t="e">
        <f t="shared" si="10"/>
        <v>#VALUE!</v>
      </c>
      <c r="AG73" s="43" t="e">
        <f t="shared" si="11"/>
        <v>#VALUE!</v>
      </c>
      <c r="AH73" s="43" t="e">
        <f t="shared" si="33"/>
        <v>#VALUE!</v>
      </c>
      <c r="AI73" s="43" t="e">
        <f t="shared" si="12"/>
        <v>#VALUE!</v>
      </c>
      <c r="AJ73" s="43" t="e">
        <f t="shared" si="34"/>
        <v>#VALUE!</v>
      </c>
      <c r="AK73" s="8" t="e">
        <f t="shared" si="36"/>
        <v>#VALUE!</v>
      </c>
      <c r="AL73" s="44" t="e">
        <f t="shared" si="37"/>
        <v>#VALUE!</v>
      </c>
      <c r="AZ73" s="8"/>
    </row>
    <row r="74" spans="1:52" ht="15" x14ac:dyDescent="0.15">
      <c r="A74" s="42"/>
      <c r="B74" s="43" t="e">
        <f t="shared" si="13"/>
        <v>#VALUE!</v>
      </c>
      <c r="C74" s="43" t="e">
        <f t="shared" si="13"/>
        <v>#VALUE!</v>
      </c>
      <c r="D74" s="43" t="e">
        <f t="shared" si="13"/>
        <v>#VALUE!</v>
      </c>
      <c r="E74" s="43" t="e">
        <f t="shared" si="35"/>
        <v>#VALUE!</v>
      </c>
      <c r="F74" s="43" t="e">
        <f t="shared" si="14"/>
        <v>#VALUE!</v>
      </c>
      <c r="G74" s="43" t="e">
        <f t="shared" si="15"/>
        <v>#VALUE!</v>
      </c>
      <c r="H74" s="27" t="e">
        <f t="shared" si="16"/>
        <v>#VALUE!</v>
      </c>
      <c r="I74" s="229" t="e">
        <f t="shared" si="17"/>
        <v>#VALUE!</v>
      </c>
      <c r="J74" s="230" t="e">
        <f t="shared" si="38"/>
        <v>#VALUE!</v>
      </c>
      <c r="K74" s="43" t="e">
        <f t="shared" si="18"/>
        <v>#VALUE!</v>
      </c>
      <c r="L74" s="218" t="e">
        <f t="shared" si="19"/>
        <v>#VALUE!</v>
      </c>
      <c r="M74" s="218" t="e">
        <f t="shared" si="4"/>
        <v>#VALUE!</v>
      </c>
      <c r="N74" s="43" t="e">
        <f t="shared" si="20"/>
        <v>#VALUE!</v>
      </c>
      <c r="O74" s="43" t="e">
        <f t="shared" si="21"/>
        <v>#VALUE!</v>
      </c>
      <c r="P74" s="231" t="e">
        <f t="shared" si="22"/>
        <v>#VALUE!</v>
      </c>
      <c r="Q74" s="43" t="e">
        <f t="shared" si="23"/>
        <v>#VALUE!</v>
      </c>
      <c r="R74" s="43" t="e">
        <f t="shared" si="24"/>
        <v>#VALUE!</v>
      </c>
      <c r="S74" s="218" t="e">
        <f t="shared" si="5"/>
        <v>#VALUE!</v>
      </c>
      <c r="T74" s="218" t="e">
        <f t="shared" si="6"/>
        <v>#VALUE!</v>
      </c>
      <c r="U74" s="233" t="e">
        <f t="shared" si="25"/>
        <v>#VALUE!</v>
      </c>
      <c r="V74" s="233" t="e">
        <f t="shared" si="7"/>
        <v>#VALUE!</v>
      </c>
      <c r="W74" s="43" t="e">
        <f t="shared" si="26"/>
        <v>#VALUE!</v>
      </c>
      <c r="X74" s="43" t="e">
        <f t="shared" si="27"/>
        <v>#VALUE!</v>
      </c>
      <c r="Y74" s="43" t="e">
        <f t="shared" si="28"/>
        <v>#VALUE!</v>
      </c>
      <c r="Z74" s="43" t="e">
        <f t="shared" si="29"/>
        <v>#VALUE!</v>
      </c>
      <c r="AA74" s="233" t="e">
        <f t="shared" si="8"/>
        <v>#VALUE!</v>
      </c>
      <c r="AB74" s="233" t="e">
        <f t="shared" si="30"/>
        <v>#VALUE!</v>
      </c>
      <c r="AC74" s="43" t="e">
        <f t="shared" si="31"/>
        <v>#VALUE!</v>
      </c>
      <c r="AD74" s="43" t="e">
        <f t="shared" si="9"/>
        <v>#VALUE!</v>
      </c>
      <c r="AE74" s="43" t="e">
        <f t="shared" si="32"/>
        <v>#VALUE!</v>
      </c>
      <c r="AF74" s="43" t="e">
        <f t="shared" si="10"/>
        <v>#VALUE!</v>
      </c>
      <c r="AG74" s="43" t="e">
        <f t="shared" si="11"/>
        <v>#VALUE!</v>
      </c>
      <c r="AH74" s="43" t="e">
        <f t="shared" si="33"/>
        <v>#VALUE!</v>
      </c>
      <c r="AI74" s="43" t="e">
        <f t="shared" si="12"/>
        <v>#VALUE!</v>
      </c>
      <c r="AJ74" s="43" t="e">
        <f t="shared" si="34"/>
        <v>#VALUE!</v>
      </c>
      <c r="AK74" s="8" t="e">
        <f t="shared" si="36"/>
        <v>#VALUE!</v>
      </c>
      <c r="AL74" s="44" t="e">
        <f t="shared" si="37"/>
        <v>#VALUE!</v>
      </c>
      <c r="AZ74" s="8"/>
    </row>
    <row r="75" spans="1:52" ht="15" x14ac:dyDescent="0.15">
      <c r="A75" s="42"/>
      <c r="B75" s="43" t="e">
        <f t="shared" si="13"/>
        <v>#VALUE!</v>
      </c>
      <c r="C75" s="43" t="e">
        <f t="shared" si="13"/>
        <v>#VALUE!</v>
      </c>
      <c r="D75" s="43" t="e">
        <f t="shared" si="13"/>
        <v>#VALUE!</v>
      </c>
      <c r="E75" s="43" t="e">
        <f t="shared" si="35"/>
        <v>#VALUE!</v>
      </c>
      <c r="F75" s="43" t="e">
        <f t="shared" si="14"/>
        <v>#VALUE!</v>
      </c>
      <c r="G75" s="43" t="e">
        <f t="shared" si="15"/>
        <v>#VALUE!</v>
      </c>
      <c r="H75" s="27" t="e">
        <f t="shared" si="16"/>
        <v>#VALUE!</v>
      </c>
      <c r="I75" s="229" t="e">
        <f t="shared" si="17"/>
        <v>#VALUE!</v>
      </c>
      <c r="J75" s="230" t="e">
        <f t="shared" si="38"/>
        <v>#VALUE!</v>
      </c>
      <c r="K75" s="43" t="e">
        <f t="shared" si="18"/>
        <v>#VALUE!</v>
      </c>
      <c r="L75" s="218" t="e">
        <f t="shared" si="19"/>
        <v>#VALUE!</v>
      </c>
      <c r="M75" s="218" t="e">
        <f t="shared" si="4"/>
        <v>#VALUE!</v>
      </c>
      <c r="N75" s="43" t="e">
        <f t="shared" si="20"/>
        <v>#VALUE!</v>
      </c>
      <c r="O75" s="43" t="e">
        <f t="shared" si="21"/>
        <v>#VALUE!</v>
      </c>
      <c r="P75" s="231" t="e">
        <f t="shared" si="22"/>
        <v>#VALUE!</v>
      </c>
      <c r="Q75" s="43" t="e">
        <f t="shared" si="23"/>
        <v>#VALUE!</v>
      </c>
      <c r="R75" s="43" t="e">
        <f t="shared" si="24"/>
        <v>#VALUE!</v>
      </c>
      <c r="S75" s="218" t="e">
        <f t="shared" si="5"/>
        <v>#VALUE!</v>
      </c>
      <c r="T75" s="218" t="e">
        <f t="shared" si="6"/>
        <v>#VALUE!</v>
      </c>
      <c r="U75" s="233" t="e">
        <f t="shared" si="25"/>
        <v>#VALUE!</v>
      </c>
      <c r="V75" s="233" t="e">
        <f t="shared" si="7"/>
        <v>#VALUE!</v>
      </c>
      <c r="W75" s="43" t="e">
        <f t="shared" si="26"/>
        <v>#VALUE!</v>
      </c>
      <c r="X75" s="43" t="e">
        <f t="shared" si="27"/>
        <v>#VALUE!</v>
      </c>
      <c r="Y75" s="43" t="e">
        <f t="shared" si="28"/>
        <v>#VALUE!</v>
      </c>
      <c r="Z75" s="43" t="e">
        <f t="shared" si="29"/>
        <v>#VALUE!</v>
      </c>
      <c r="AA75" s="233" t="e">
        <f t="shared" si="8"/>
        <v>#VALUE!</v>
      </c>
      <c r="AB75" s="233" t="e">
        <f t="shared" si="30"/>
        <v>#VALUE!</v>
      </c>
      <c r="AC75" s="43" t="e">
        <f t="shared" si="31"/>
        <v>#VALUE!</v>
      </c>
      <c r="AD75" s="43" t="e">
        <f t="shared" si="9"/>
        <v>#VALUE!</v>
      </c>
      <c r="AE75" s="43" t="e">
        <f t="shared" si="32"/>
        <v>#VALUE!</v>
      </c>
      <c r="AF75" s="43" t="e">
        <f t="shared" si="10"/>
        <v>#VALUE!</v>
      </c>
      <c r="AG75" s="43" t="e">
        <f t="shared" si="11"/>
        <v>#VALUE!</v>
      </c>
      <c r="AH75" s="43" t="e">
        <f t="shared" si="33"/>
        <v>#VALUE!</v>
      </c>
      <c r="AI75" s="43" t="e">
        <f t="shared" si="12"/>
        <v>#VALUE!</v>
      </c>
      <c r="AJ75" s="43" t="e">
        <f t="shared" si="34"/>
        <v>#VALUE!</v>
      </c>
      <c r="AK75" s="8" t="e">
        <f t="shared" si="36"/>
        <v>#VALUE!</v>
      </c>
      <c r="AL75" s="44" t="e">
        <f t="shared" si="37"/>
        <v>#VALUE!</v>
      </c>
      <c r="AZ75" s="8"/>
    </row>
    <row r="76" spans="1:52" ht="15" x14ac:dyDescent="0.15">
      <c r="A76" s="42"/>
      <c r="B76" s="43" t="e">
        <f t="shared" si="13"/>
        <v>#VALUE!</v>
      </c>
      <c r="C76" s="43" t="e">
        <f t="shared" si="13"/>
        <v>#VALUE!</v>
      </c>
      <c r="D76" s="43" t="e">
        <f t="shared" si="13"/>
        <v>#VALUE!</v>
      </c>
      <c r="E76" s="43" t="e">
        <f t="shared" si="35"/>
        <v>#VALUE!</v>
      </c>
      <c r="F76" s="43" t="e">
        <f t="shared" si="14"/>
        <v>#VALUE!</v>
      </c>
      <c r="G76" s="43" t="e">
        <f t="shared" si="15"/>
        <v>#VALUE!</v>
      </c>
      <c r="H76" s="27" t="e">
        <f t="shared" si="16"/>
        <v>#VALUE!</v>
      </c>
      <c r="I76" s="229" t="e">
        <f t="shared" si="17"/>
        <v>#VALUE!</v>
      </c>
      <c r="J76" s="230" t="e">
        <f t="shared" si="38"/>
        <v>#VALUE!</v>
      </c>
      <c r="K76" s="43" t="e">
        <f t="shared" si="18"/>
        <v>#VALUE!</v>
      </c>
      <c r="L76" s="218" t="e">
        <f t="shared" si="19"/>
        <v>#VALUE!</v>
      </c>
      <c r="M76" s="218" t="e">
        <f t="shared" si="4"/>
        <v>#VALUE!</v>
      </c>
      <c r="N76" s="43" t="e">
        <f t="shared" si="20"/>
        <v>#VALUE!</v>
      </c>
      <c r="O76" s="43" t="e">
        <f t="shared" si="21"/>
        <v>#VALUE!</v>
      </c>
      <c r="P76" s="231" t="e">
        <f t="shared" si="22"/>
        <v>#VALUE!</v>
      </c>
      <c r="Q76" s="43" t="e">
        <f t="shared" si="23"/>
        <v>#VALUE!</v>
      </c>
      <c r="R76" s="43" t="e">
        <f t="shared" si="24"/>
        <v>#VALUE!</v>
      </c>
      <c r="S76" s="234" t="e">
        <f t="shared" si="5"/>
        <v>#VALUE!</v>
      </c>
      <c r="T76" s="218" t="e">
        <f t="shared" si="6"/>
        <v>#VALUE!</v>
      </c>
      <c r="U76" s="233" t="e">
        <f t="shared" si="25"/>
        <v>#VALUE!</v>
      </c>
      <c r="V76" s="233" t="e">
        <f t="shared" si="7"/>
        <v>#VALUE!</v>
      </c>
      <c r="W76" s="43" t="e">
        <f t="shared" si="26"/>
        <v>#VALUE!</v>
      </c>
      <c r="X76" s="43" t="e">
        <f t="shared" si="27"/>
        <v>#VALUE!</v>
      </c>
      <c r="Y76" s="43" t="e">
        <f t="shared" si="28"/>
        <v>#VALUE!</v>
      </c>
      <c r="Z76" s="43" t="e">
        <f t="shared" si="29"/>
        <v>#VALUE!</v>
      </c>
      <c r="AA76" s="233" t="e">
        <f t="shared" si="8"/>
        <v>#VALUE!</v>
      </c>
      <c r="AB76" s="233" t="e">
        <f t="shared" si="30"/>
        <v>#VALUE!</v>
      </c>
      <c r="AC76" s="43" t="e">
        <f t="shared" si="31"/>
        <v>#VALUE!</v>
      </c>
      <c r="AD76" s="43" t="e">
        <f t="shared" si="9"/>
        <v>#VALUE!</v>
      </c>
      <c r="AE76" s="43" t="e">
        <f t="shared" si="32"/>
        <v>#VALUE!</v>
      </c>
      <c r="AF76" s="28" t="e">
        <f t="shared" si="10"/>
        <v>#VALUE!</v>
      </c>
      <c r="AG76" s="28" t="e">
        <f t="shared" si="11"/>
        <v>#VALUE!</v>
      </c>
      <c r="AH76" s="43" t="e">
        <f t="shared" si="33"/>
        <v>#VALUE!</v>
      </c>
      <c r="AI76" s="28" t="e">
        <f t="shared" si="12"/>
        <v>#VALUE!</v>
      </c>
      <c r="AJ76" s="43" t="e">
        <f t="shared" si="34"/>
        <v>#VALUE!</v>
      </c>
      <c r="AK76" s="8" t="e">
        <f t="shared" si="36"/>
        <v>#VALUE!</v>
      </c>
      <c r="AL76" s="44" t="e">
        <f t="shared" si="37"/>
        <v>#VALUE!</v>
      </c>
      <c r="AZ76" s="8"/>
    </row>
    <row r="77" spans="1:52" ht="15" x14ac:dyDescent="0.15">
      <c r="A77" s="42"/>
      <c r="B77" s="43" t="e">
        <f t="shared" si="13"/>
        <v>#VALUE!</v>
      </c>
      <c r="C77" s="43" t="e">
        <f t="shared" si="13"/>
        <v>#VALUE!</v>
      </c>
      <c r="D77" s="43" t="e">
        <f t="shared" si="13"/>
        <v>#VALUE!</v>
      </c>
      <c r="E77" s="43" t="e">
        <f t="shared" si="35"/>
        <v>#VALUE!</v>
      </c>
      <c r="F77" s="43" t="e">
        <f t="shared" si="14"/>
        <v>#VALUE!</v>
      </c>
      <c r="G77" s="43" t="e">
        <f t="shared" si="15"/>
        <v>#VALUE!</v>
      </c>
      <c r="H77" s="27" t="e">
        <f t="shared" si="16"/>
        <v>#VALUE!</v>
      </c>
      <c r="I77" s="229" t="e">
        <f t="shared" si="17"/>
        <v>#VALUE!</v>
      </c>
      <c r="J77" s="230" t="e">
        <f t="shared" si="38"/>
        <v>#VALUE!</v>
      </c>
      <c r="K77" s="43" t="e">
        <f t="shared" si="18"/>
        <v>#VALUE!</v>
      </c>
      <c r="L77" s="218" t="e">
        <f t="shared" si="19"/>
        <v>#VALUE!</v>
      </c>
      <c r="M77" s="218" t="e">
        <f t="shared" si="4"/>
        <v>#VALUE!</v>
      </c>
      <c r="N77" s="43" t="e">
        <f t="shared" si="20"/>
        <v>#VALUE!</v>
      </c>
      <c r="O77" s="43" t="e">
        <f t="shared" si="21"/>
        <v>#VALUE!</v>
      </c>
      <c r="P77" s="231" t="e">
        <f t="shared" si="22"/>
        <v>#VALUE!</v>
      </c>
      <c r="Q77" s="43" t="e">
        <f t="shared" si="23"/>
        <v>#VALUE!</v>
      </c>
      <c r="R77" s="43" t="e">
        <f t="shared" si="24"/>
        <v>#VALUE!</v>
      </c>
      <c r="S77" s="234" t="e">
        <f t="shared" si="5"/>
        <v>#VALUE!</v>
      </c>
      <c r="T77" s="218" t="e">
        <f t="shared" si="6"/>
        <v>#VALUE!</v>
      </c>
      <c r="U77" s="233" t="e">
        <f t="shared" si="25"/>
        <v>#VALUE!</v>
      </c>
      <c r="V77" s="233" t="e">
        <f t="shared" si="7"/>
        <v>#VALUE!</v>
      </c>
      <c r="W77" s="43" t="e">
        <f t="shared" si="26"/>
        <v>#VALUE!</v>
      </c>
      <c r="X77" s="43" t="e">
        <f t="shared" si="27"/>
        <v>#VALUE!</v>
      </c>
      <c r="Y77" s="43" t="e">
        <f t="shared" si="28"/>
        <v>#VALUE!</v>
      </c>
      <c r="Z77" s="43" t="e">
        <f t="shared" si="29"/>
        <v>#VALUE!</v>
      </c>
      <c r="AA77" s="233" t="e">
        <f t="shared" si="8"/>
        <v>#VALUE!</v>
      </c>
      <c r="AB77" s="233" t="e">
        <f t="shared" si="30"/>
        <v>#VALUE!</v>
      </c>
      <c r="AC77" s="43" t="e">
        <f t="shared" si="31"/>
        <v>#VALUE!</v>
      </c>
      <c r="AD77" s="43" t="e">
        <f t="shared" si="9"/>
        <v>#VALUE!</v>
      </c>
      <c r="AE77" s="43" t="e">
        <f t="shared" si="32"/>
        <v>#VALUE!</v>
      </c>
      <c r="AF77" s="28" t="e">
        <f t="shared" si="10"/>
        <v>#VALUE!</v>
      </c>
      <c r="AG77" s="28" t="e">
        <f t="shared" si="11"/>
        <v>#VALUE!</v>
      </c>
      <c r="AH77" s="43" t="e">
        <f t="shared" si="33"/>
        <v>#VALUE!</v>
      </c>
      <c r="AI77" s="28" t="e">
        <f t="shared" si="12"/>
        <v>#VALUE!</v>
      </c>
      <c r="AJ77" s="43" t="e">
        <f t="shared" si="34"/>
        <v>#VALUE!</v>
      </c>
      <c r="AK77" s="8" t="e">
        <f t="shared" si="36"/>
        <v>#VALUE!</v>
      </c>
      <c r="AL77" s="44" t="e">
        <f t="shared" si="37"/>
        <v>#VALUE!</v>
      </c>
      <c r="AZ77" s="8"/>
    </row>
    <row r="78" spans="1:52" ht="15" x14ac:dyDescent="0.15">
      <c r="A78" s="42"/>
      <c r="B78" s="43" t="e">
        <f t="shared" si="13"/>
        <v>#VALUE!</v>
      </c>
      <c r="C78" s="43" t="e">
        <f t="shared" si="13"/>
        <v>#VALUE!</v>
      </c>
      <c r="D78" s="43" t="e">
        <f t="shared" si="13"/>
        <v>#VALUE!</v>
      </c>
      <c r="E78" s="43" t="e">
        <f t="shared" si="35"/>
        <v>#VALUE!</v>
      </c>
      <c r="F78" s="43" t="e">
        <f t="shared" si="14"/>
        <v>#VALUE!</v>
      </c>
      <c r="G78" s="43" t="e">
        <f t="shared" si="15"/>
        <v>#VALUE!</v>
      </c>
      <c r="H78" s="27" t="e">
        <f t="shared" si="16"/>
        <v>#VALUE!</v>
      </c>
      <c r="I78" s="229" t="e">
        <f t="shared" si="17"/>
        <v>#VALUE!</v>
      </c>
      <c r="J78" s="230" t="e">
        <f t="shared" si="38"/>
        <v>#VALUE!</v>
      </c>
      <c r="K78" s="43" t="e">
        <f t="shared" si="18"/>
        <v>#VALUE!</v>
      </c>
      <c r="L78" s="218" t="e">
        <f t="shared" si="19"/>
        <v>#VALUE!</v>
      </c>
      <c r="M78" s="218" t="e">
        <f t="shared" si="4"/>
        <v>#VALUE!</v>
      </c>
      <c r="N78" s="43" t="e">
        <f t="shared" si="20"/>
        <v>#VALUE!</v>
      </c>
      <c r="O78" s="43" t="e">
        <f t="shared" si="21"/>
        <v>#VALUE!</v>
      </c>
      <c r="P78" s="231" t="e">
        <f t="shared" si="22"/>
        <v>#VALUE!</v>
      </c>
      <c r="Q78" s="43" t="e">
        <f t="shared" si="23"/>
        <v>#VALUE!</v>
      </c>
      <c r="R78" s="43" t="e">
        <f t="shared" si="24"/>
        <v>#VALUE!</v>
      </c>
      <c r="S78" s="218" t="e">
        <f t="shared" si="5"/>
        <v>#VALUE!</v>
      </c>
      <c r="T78" s="218" t="e">
        <f t="shared" si="6"/>
        <v>#VALUE!</v>
      </c>
      <c r="U78" s="233" t="e">
        <f t="shared" si="25"/>
        <v>#VALUE!</v>
      </c>
      <c r="V78" s="233" t="e">
        <f t="shared" si="7"/>
        <v>#VALUE!</v>
      </c>
      <c r="W78" s="43" t="e">
        <f t="shared" si="26"/>
        <v>#VALUE!</v>
      </c>
      <c r="X78" s="43" t="e">
        <f t="shared" si="27"/>
        <v>#VALUE!</v>
      </c>
      <c r="Y78" s="43" t="e">
        <f t="shared" si="28"/>
        <v>#VALUE!</v>
      </c>
      <c r="Z78" s="43" t="e">
        <f t="shared" si="29"/>
        <v>#VALUE!</v>
      </c>
      <c r="AA78" s="233" t="e">
        <f t="shared" si="8"/>
        <v>#VALUE!</v>
      </c>
      <c r="AB78" s="233" t="e">
        <f t="shared" si="30"/>
        <v>#VALUE!</v>
      </c>
      <c r="AC78" s="43" t="e">
        <f t="shared" si="31"/>
        <v>#VALUE!</v>
      </c>
      <c r="AD78" s="43" t="e">
        <f t="shared" si="9"/>
        <v>#VALUE!</v>
      </c>
      <c r="AE78" s="43" t="e">
        <f t="shared" si="32"/>
        <v>#VALUE!</v>
      </c>
      <c r="AF78" s="43" t="e">
        <f t="shared" si="10"/>
        <v>#VALUE!</v>
      </c>
      <c r="AG78" s="43" t="e">
        <f t="shared" si="11"/>
        <v>#VALUE!</v>
      </c>
      <c r="AH78" s="43" t="e">
        <f t="shared" si="33"/>
        <v>#VALUE!</v>
      </c>
      <c r="AI78" s="43" t="e">
        <f t="shared" si="12"/>
        <v>#VALUE!</v>
      </c>
      <c r="AJ78" s="43" t="e">
        <f t="shared" si="34"/>
        <v>#VALUE!</v>
      </c>
      <c r="AK78" s="8" t="e">
        <f t="shared" si="36"/>
        <v>#VALUE!</v>
      </c>
      <c r="AL78" s="44" t="e">
        <f t="shared" si="37"/>
        <v>#VALUE!</v>
      </c>
      <c r="AZ78" s="8"/>
    </row>
    <row r="79" spans="1:52" ht="15" x14ac:dyDescent="0.15">
      <c r="A79" s="42"/>
      <c r="B79" s="43" t="e">
        <f t="shared" si="13"/>
        <v>#VALUE!</v>
      </c>
      <c r="C79" s="43" t="e">
        <f t="shared" si="13"/>
        <v>#VALUE!</v>
      </c>
      <c r="D79" s="43" t="e">
        <f t="shared" si="13"/>
        <v>#VALUE!</v>
      </c>
      <c r="E79" s="43" t="e">
        <f t="shared" si="35"/>
        <v>#VALUE!</v>
      </c>
      <c r="F79" s="43" t="e">
        <f t="shared" si="14"/>
        <v>#VALUE!</v>
      </c>
      <c r="G79" s="43" t="e">
        <f t="shared" si="15"/>
        <v>#VALUE!</v>
      </c>
      <c r="H79" s="27" t="e">
        <f t="shared" si="16"/>
        <v>#VALUE!</v>
      </c>
      <c r="I79" s="229" t="e">
        <f t="shared" si="17"/>
        <v>#VALUE!</v>
      </c>
      <c r="J79" s="230" t="e">
        <f t="shared" si="38"/>
        <v>#VALUE!</v>
      </c>
      <c r="K79" s="43" t="e">
        <f t="shared" si="18"/>
        <v>#VALUE!</v>
      </c>
      <c r="L79" s="218" t="e">
        <f t="shared" si="19"/>
        <v>#VALUE!</v>
      </c>
      <c r="M79" s="218" t="e">
        <f t="shared" si="4"/>
        <v>#VALUE!</v>
      </c>
      <c r="N79" s="43" t="e">
        <f t="shared" si="20"/>
        <v>#VALUE!</v>
      </c>
      <c r="O79" s="43" t="e">
        <f t="shared" si="21"/>
        <v>#VALUE!</v>
      </c>
      <c r="P79" s="231" t="e">
        <f t="shared" si="22"/>
        <v>#VALUE!</v>
      </c>
      <c r="Q79" s="43" t="e">
        <f t="shared" si="23"/>
        <v>#VALUE!</v>
      </c>
      <c r="R79" s="43" t="e">
        <f t="shared" si="24"/>
        <v>#VALUE!</v>
      </c>
      <c r="S79" s="218" t="e">
        <f t="shared" si="5"/>
        <v>#VALUE!</v>
      </c>
      <c r="T79" s="218" t="e">
        <f t="shared" si="6"/>
        <v>#VALUE!</v>
      </c>
      <c r="U79" s="233" t="e">
        <f t="shared" si="25"/>
        <v>#VALUE!</v>
      </c>
      <c r="V79" s="233" t="e">
        <f t="shared" si="7"/>
        <v>#VALUE!</v>
      </c>
      <c r="W79" s="43" t="e">
        <f t="shared" si="26"/>
        <v>#VALUE!</v>
      </c>
      <c r="X79" s="43" t="e">
        <f t="shared" si="27"/>
        <v>#VALUE!</v>
      </c>
      <c r="Y79" s="43" t="e">
        <f t="shared" si="28"/>
        <v>#VALUE!</v>
      </c>
      <c r="Z79" s="43" t="e">
        <f t="shared" si="29"/>
        <v>#VALUE!</v>
      </c>
      <c r="AA79" s="233" t="e">
        <f t="shared" si="8"/>
        <v>#VALUE!</v>
      </c>
      <c r="AB79" s="233" t="e">
        <f t="shared" si="30"/>
        <v>#VALUE!</v>
      </c>
      <c r="AC79" s="43" t="e">
        <f t="shared" si="31"/>
        <v>#VALUE!</v>
      </c>
      <c r="AD79" s="43" t="e">
        <f t="shared" si="9"/>
        <v>#VALUE!</v>
      </c>
      <c r="AE79" s="43" t="e">
        <f t="shared" si="32"/>
        <v>#VALUE!</v>
      </c>
      <c r="AF79" s="43" t="e">
        <f t="shared" si="10"/>
        <v>#VALUE!</v>
      </c>
      <c r="AG79" s="43" t="e">
        <f t="shared" si="11"/>
        <v>#VALUE!</v>
      </c>
      <c r="AH79" s="43" t="e">
        <f t="shared" si="33"/>
        <v>#VALUE!</v>
      </c>
      <c r="AI79" s="43" t="e">
        <f t="shared" si="12"/>
        <v>#VALUE!</v>
      </c>
      <c r="AJ79" s="43" t="e">
        <f t="shared" si="34"/>
        <v>#VALUE!</v>
      </c>
      <c r="AK79" s="8" t="e">
        <f t="shared" si="36"/>
        <v>#VALUE!</v>
      </c>
      <c r="AL79" s="44" t="e">
        <f t="shared" si="37"/>
        <v>#VALUE!</v>
      </c>
      <c r="AZ79" s="8"/>
    </row>
    <row r="80" spans="1:52" ht="15" x14ac:dyDescent="0.15">
      <c r="A80" s="42"/>
      <c r="B80" s="43" t="e">
        <f t="shared" si="13"/>
        <v>#VALUE!</v>
      </c>
      <c r="C80" s="43" t="e">
        <f t="shared" si="13"/>
        <v>#VALUE!</v>
      </c>
      <c r="D80" s="43" t="e">
        <f t="shared" si="13"/>
        <v>#VALUE!</v>
      </c>
      <c r="E80" s="43" t="e">
        <f t="shared" si="35"/>
        <v>#VALUE!</v>
      </c>
      <c r="F80" s="43" t="e">
        <f t="shared" si="14"/>
        <v>#VALUE!</v>
      </c>
      <c r="G80" s="43" t="e">
        <f t="shared" si="15"/>
        <v>#VALUE!</v>
      </c>
      <c r="H80" s="27" t="e">
        <f t="shared" si="16"/>
        <v>#VALUE!</v>
      </c>
      <c r="I80" s="229" t="e">
        <f t="shared" si="17"/>
        <v>#VALUE!</v>
      </c>
      <c r="J80" s="230" t="e">
        <f t="shared" si="38"/>
        <v>#VALUE!</v>
      </c>
      <c r="K80" s="43" t="e">
        <f t="shared" si="18"/>
        <v>#VALUE!</v>
      </c>
      <c r="L80" s="218" t="e">
        <f t="shared" si="19"/>
        <v>#VALUE!</v>
      </c>
      <c r="M80" s="218" t="e">
        <f t="shared" si="4"/>
        <v>#VALUE!</v>
      </c>
      <c r="N80" s="43" t="e">
        <f t="shared" si="20"/>
        <v>#VALUE!</v>
      </c>
      <c r="O80" s="43" t="e">
        <f t="shared" si="21"/>
        <v>#VALUE!</v>
      </c>
      <c r="P80" s="231" t="e">
        <f t="shared" si="22"/>
        <v>#VALUE!</v>
      </c>
      <c r="Q80" s="43" t="e">
        <f t="shared" si="23"/>
        <v>#VALUE!</v>
      </c>
      <c r="R80" s="43" t="e">
        <f t="shared" si="24"/>
        <v>#VALUE!</v>
      </c>
      <c r="S80" s="218" t="e">
        <f t="shared" si="5"/>
        <v>#VALUE!</v>
      </c>
      <c r="T80" s="218" t="e">
        <f t="shared" si="6"/>
        <v>#VALUE!</v>
      </c>
      <c r="U80" s="233" t="e">
        <f t="shared" si="25"/>
        <v>#VALUE!</v>
      </c>
      <c r="V80" s="233" t="e">
        <f t="shared" si="7"/>
        <v>#VALUE!</v>
      </c>
      <c r="W80" s="43" t="e">
        <f t="shared" si="26"/>
        <v>#VALUE!</v>
      </c>
      <c r="X80" s="43" t="e">
        <f t="shared" si="27"/>
        <v>#VALUE!</v>
      </c>
      <c r="Y80" s="43" t="e">
        <f t="shared" si="28"/>
        <v>#VALUE!</v>
      </c>
      <c r="Z80" s="43" t="e">
        <f t="shared" si="29"/>
        <v>#VALUE!</v>
      </c>
      <c r="AA80" s="233" t="e">
        <f t="shared" si="8"/>
        <v>#VALUE!</v>
      </c>
      <c r="AB80" s="233" t="e">
        <f t="shared" si="30"/>
        <v>#VALUE!</v>
      </c>
      <c r="AC80" s="43" t="e">
        <f t="shared" si="31"/>
        <v>#VALUE!</v>
      </c>
      <c r="AD80" s="43" t="e">
        <f t="shared" si="9"/>
        <v>#VALUE!</v>
      </c>
      <c r="AE80" s="43" t="e">
        <f t="shared" si="32"/>
        <v>#VALUE!</v>
      </c>
      <c r="AF80" s="43" t="e">
        <f t="shared" si="10"/>
        <v>#VALUE!</v>
      </c>
      <c r="AG80" s="43" t="e">
        <f t="shared" si="11"/>
        <v>#VALUE!</v>
      </c>
      <c r="AH80" s="43" t="e">
        <f t="shared" si="33"/>
        <v>#VALUE!</v>
      </c>
      <c r="AI80" s="43" t="e">
        <f t="shared" si="12"/>
        <v>#VALUE!</v>
      </c>
      <c r="AJ80" s="43" t="e">
        <f t="shared" si="34"/>
        <v>#VALUE!</v>
      </c>
      <c r="AK80" s="8" t="e">
        <f t="shared" si="36"/>
        <v>#VALUE!</v>
      </c>
      <c r="AL80" s="44" t="e">
        <f t="shared" si="37"/>
        <v>#VALUE!</v>
      </c>
      <c r="AZ80" s="8"/>
    </row>
    <row r="81" spans="1:52" ht="15" x14ac:dyDescent="0.15">
      <c r="A81" s="42"/>
      <c r="B81" s="43" t="e">
        <f t="shared" si="13"/>
        <v>#VALUE!</v>
      </c>
      <c r="C81" s="43" t="e">
        <f t="shared" si="13"/>
        <v>#VALUE!</v>
      </c>
      <c r="D81" s="43" t="e">
        <f t="shared" si="13"/>
        <v>#VALUE!</v>
      </c>
      <c r="E81" s="43" t="e">
        <f t="shared" si="35"/>
        <v>#VALUE!</v>
      </c>
      <c r="F81" s="43" t="e">
        <f t="shared" si="14"/>
        <v>#VALUE!</v>
      </c>
      <c r="G81" s="43" t="e">
        <f t="shared" si="15"/>
        <v>#VALUE!</v>
      </c>
      <c r="H81" s="27" t="e">
        <f t="shared" si="16"/>
        <v>#VALUE!</v>
      </c>
      <c r="I81" s="229" t="e">
        <f t="shared" si="17"/>
        <v>#VALUE!</v>
      </c>
      <c r="J81" s="230" t="e">
        <f t="shared" si="38"/>
        <v>#VALUE!</v>
      </c>
      <c r="K81" s="43" t="e">
        <f t="shared" si="18"/>
        <v>#VALUE!</v>
      </c>
      <c r="L81" s="218" t="e">
        <f t="shared" si="19"/>
        <v>#VALUE!</v>
      </c>
      <c r="M81" s="218" t="e">
        <f t="shared" si="4"/>
        <v>#VALUE!</v>
      </c>
      <c r="N81" s="43" t="e">
        <f t="shared" si="20"/>
        <v>#VALUE!</v>
      </c>
      <c r="O81" s="43" t="e">
        <f t="shared" si="21"/>
        <v>#VALUE!</v>
      </c>
      <c r="P81" s="231" t="e">
        <f t="shared" si="22"/>
        <v>#VALUE!</v>
      </c>
      <c r="Q81" s="43" t="e">
        <f t="shared" si="23"/>
        <v>#VALUE!</v>
      </c>
      <c r="R81" s="43" t="e">
        <f t="shared" si="24"/>
        <v>#VALUE!</v>
      </c>
      <c r="S81" s="218" t="e">
        <f t="shared" si="5"/>
        <v>#VALUE!</v>
      </c>
      <c r="T81" s="218" t="e">
        <f t="shared" si="6"/>
        <v>#VALUE!</v>
      </c>
      <c r="U81" s="233" t="e">
        <f t="shared" si="25"/>
        <v>#VALUE!</v>
      </c>
      <c r="V81" s="233" t="e">
        <f t="shared" si="7"/>
        <v>#VALUE!</v>
      </c>
      <c r="W81" s="43" t="e">
        <f t="shared" si="26"/>
        <v>#VALUE!</v>
      </c>
      <c r="X81" s="43" t="e">
        <f t="shared" si="27"/>
        <v>#VALUE!</v>
      </c>
      <c r="Y81" s="43" t="e">
        <f t="shared" si="28"/>
        <v>#VALUE!</v>
      </c>
      <c r="Z81" s="43" t="e">
        <f t="shared" si="29"/>
        <v>#VALUE!</v>
      </c>
      <c r="AA81" s="233" t="e">
        <f t="shared" si="8"/>
        <v>#VALUE!</v>
      </c>
      <c r="AB81" s="233" t="e">
        <f t="shared" si="30"/>
        <v>#VALUE!</v>
      </c>
      <c r="AC81" s="43" t="e">
        <f t="shared" si="31"/>
        <v>#VALUE!</v>
      </c>
      <c r="AD81" s="43" t="e">
        <f t="shared" si="9"/>
        <v>#VALUE!</v>
      </c>
      <c r="AE81" s="43" t="e">
        <f t="shared" si="32"/>
        <v>#VALUE!</v>
      </c>
      <c r="AF81" s="43" t="e">
        <f t="shared" si="10"/>
        <v>#VALUE!</v>
      </c>
      <c r="AG81" s="43" t="e">
        <f t="shared" si="11"/>
        <v>#VALUE!</v>
      </c>
      <c r="AH81" s="43" t="e">
        <f t="shared" si="33"/>
        <v>#VALUE!</v>
      </c>
      <c r="AI81" s="43" t="e">
        <f t="shared" si="12"/>
        <v>#VALUE!</v>
      </c>
      <c r="AJ81" s="43" t="e">
        <f t="shared" si="34"/>
        <v>#VALUE!</v>
      </c>
      <c r="AK81" s="8" t="e">
        <f t="shared" si="36"/>
        <v>#VALUE!</v>
      </c>
      <c r="AL81" s="44" t="e">
        <f t="shared" si="37"/>
        <v>#VALUE!</v>
      </c>
      <c r="AZ81" s="8"/>
    </row>
    <row r="82" spans="1:52" ht="15" x14ac:dyDescent="0.15">
      <c r="A82" s="42"/>
      <c r="B82" s="43" t="e">
        <f t="shared" si="13"/>
        <v>#VALUE!</v>
      </c>
      <c r="C82" s="43" t="e">
        <f t="shared" si="13"/>
        <v>#VALUE!</v>
      </c>
      <c r="D82" s="43" t="e">
        <f t="shared" si="13"/>
        <v>#VALUE!</v>
      </c>
      <c r="E82" s="43" t="e">
        <f t="shared" si="35"/>
        <v>#VALUE!</v>
      </c>
      <c r="F82" s="43" t="e">
        <f t="shared" si="14"/>
        <v>#VALUE!</v>
      </c>
      <c r="G82" s="43" t="e">
        <f t="shared" si="15"/>
        <v>#VALUE!</v>
      </c>
      <c r="H82" s="27" t="e">
        <f t="shared" si="16"/>
        <v>#VALUE!</v>
      </c>
      <c r="I82" s="229" t="e">
        <f t="shared" si="17"/>
        <v>#VALUE!</v>
      </c>
      <c r="J82" s="230" t="e">
        <f t="shared" si="38"/>
        <v>#VALUE!</v>
      </c>
      <c r="K82" s="43" t="e">
        <f t="shared" si="18"/>
        <v>#VALUE!</v>
      </c>
      <c r="L82" s="218" t="e">
        <f t="shared" si="19"/>
        <v>#VALUE!</v>
      </c>
      <c r="M82" s="218" t="e">
        <f t="shared" si="4"/>
        <v>#VALUE!</v>
      </c>
      <c r="N82" s="43" t="e">
        <f t="shared" si="20"/>
        <v>#VALUE!</v>
      </c>
      <c r="O82" s="43" t="e">
        <f t="shared" si="21"/>
        <v>#VALUE!</v>
      </c>
      <c r="P82" s="231" t="e">
        <f t="shared" si="22"/>
        <v>#VALUE!</v>
      </c>
      <c r="Q82" s="43" t="e">
        <f t="shared" si="23"/>
        <v>#VALUE!</v>
      </c>
      <c r="R82" s="43" t="e">
        <f t="shared" si="24"/>
        <v>#VALUE!</v>
      </c>
      <c r="S82" s="218" t="e">
        <f t="shared" si="5"/>
        <v>#VALUE!</v>
      </c>
      <c r="T82" s="218" t="e">
        <f t="shared" si="6"/>
        <v>#VALUE!</v>
      </c>
      <c r="U82" s="233" t="e">
        <f t="shared" si="25"/>
        <v>#VALUE!</v>
      </c>
      <c r="V82" s="233" t="e">
        <f t="shared" si="7"/>
        <v>#VALUE!</v>
      </c>
      <c r="W82" s="43" t="e">
        <f t="shared" si="26"/>
        <v>#VALUE!</v>
      </c>
      <c r="X82" s="43" t="e">
        <f t="shared" si="27"/>
        <v>#VALUE!</v>
      </c>
      <c r="Y82" s="43" t="e">
        <f t="shared" si="28"/>
        <v>#VALUE!</v>
      </c>
      <c r="Z82" s="43" t="e">
        <f t="shared" si="29"/>
        <v>#VALUE!</v>
      </c>
      <c r="AA82" s="233" t="e">
        <f t="shared" si="8"/>
        <v>#VALUE!</v>
      </c>
      <c r="AB82" s="233" t="e">
        <f t="shared" si="30"/>
        <v>#VALUE!</v>
      </c>
      <c r="AC82" s="43" t="e">
        <f t="shared" si="31"/>
        <v>#VALUE!</v>
      </c>
      <c r="AD82" s="43" t="e">
        <f t="shared" si="9"/>
        <v>#VALUE!</v>
      </c>
      <c r="AE82" s="43" t="e">
        <f t="shared" si="32"/>
        <v>#VALUE!</v>
      </c>
      <c r="AF82" s="43" t="e">
        <f t="shared" si="10"/>
        <v>#VALUE!</v>
      </c>
      <c r="AG82" s="43" t="e">
        <f t="shared" si="11"/>
        <v>#VALUE!</v>
      </c>
      <c r="AH82" s="43" t="e">
        <f t="shared" si="33"/>
        <v>#VALUE!</v>
      </c>
      <c r="AI82" s="43" t="e">
        <f t="shared" si="12"/>
        <v>#VALUE!</v>
      </c>
      <c r="AJ82" s="43" t="e">
        <f t="shared" si="34"/>
        <v>#VALUE!</v>
      </c>
      <c r="AK82" s="8" t="e">
        <f t="shared" si="36"/>
        <v>#VALUE!</v>
      </c>
      <c r="AL82" s="44" t="e">
        <f t="shared" si="37"/>
        <v>#VALUE!</v>
      </c>
      <c r="AZ82" s="8"/>
    </row>
    <row r="83" spans="1:52" ht="15" x14ac:dyDescent="0.15">
      <c r="A83" s="42"/>
      <c r="B83" s="43" t="e">
        <f t="shared" si="13"/>
        <v>#VALUE!</v>
      </c>
      <c r="C83" s="43" t="e">
        <f t="shared" si="13"/>
        <v>#VALUE!</v>
      </c>
      <c r="D83" s="43" t="e">
        <f t="shared" si="13"/>
        <v>#VALUE!</v>
      </c>
      <c r="E83" s="43" t="e">
        <f t="shared" si="35"/>
        <v>#VALUE!</v>
      </c>
      <c r="F83" s="43" t="e">
        <f t="shared" si="14"/>
        <v>#VALUE!</v>
      </c>
      <c r="G83" s="43" t="e">
        <f t="shared" si="15"/>
        <v>#VALUE!</v>
      </c>
      <c r="H83" s="27" t="e">
        <f t="shared" si="16"/>
        <v>#VALUE!</v>
      </c>
      <c r="I83" s="229" t="e">
        <f t="shared" si="17"/>
        <v>#VALUE!</v>
      </c>
      <c r="J83" s="230" t="e">
        <f t="shared" si="38"/>
        <v>#VALUE!</v>
      </c>
      <c r="K83" s="43" t="e">
        <f t="shared" si="18"/>
        <v>#VALUE!</v>
      </c>
      <c r="L83" s="218" t="e">
        <f t="shared" si="19"/>
        <v>#VALUE!</v>
      </c>
      <c r="M83" s="218" t="e">
        <f t="shared" si="4"/>
        <v>#VALUE!</v>
      </c>
      <c r="N83" s="43" t="e">
        <f t="shared" si="20"/>
        <v>#VALUE!</v>
      </c>
      <c r="O83" s="43" t="e">
        <f t="shared" si="21"/>
        <v>#VALUE!</v>
      </c>
      <c r="P83" s="231" t="e">
        <f t="shared" si="22"/>
        <v>#VALUE!</v>
      </c>
      <c r="Q83" s="43" t="e">
        <f t="shared" si="23"/>
        <v>#VALUE!</v>
      </c>
      <c r="R83" s="43" t="e">
        <f t="shared" si="24"/>
        <v>#VALUE!</v>
      </c>
      <c r="S83" s="218" t="e">
        <f t="shared" si="5"/>
        <v>#VALUE!</v>
      </c>
      <c r="T83" s="218" t="e">
        <f t="shared" si="6"/>
        <v>#VALUE!</v>
      </c>
      <c r="U83" s="233" t="e">
        <f t="shared" si="25"/>
        <v>#VALUE!</v>
      </c>
      <c r="V83" s="233" t="e">
        <f t="shared" si="7"/>
        <v>#VALUE!</v>
      </c>
      <c r="W83" s="43" t="e">
        <f t="shared" si="26"/>
        <v>#VALUE!</v>
      </c>
      <c r="X83" s="43" t="e">
        <f t="shared" si="27"/>
        <v>#VALUE!</v>
      </c>
      <c r="Y83" s="43" t="e">
        <f t="shared" si="28"/>
        <v>#VALUE!</v>
      </c>
      <c r="Z83" s="43" t="e">
        <f t="shared" si="29"/>
        <v>#VALUE!</v>
      </c>
      <c r="AA83" s="233" t="e">
        <f t="shared" si="8"/>
        <v>#VALUE!</v>
      </c>
      <c r="AB83" s="233" t="e">
        <f t="shared" si="30"/>
        <v>#VALUE!</v>
      </c>
      <c r="AC83" s="43" t="e">
        <f t="shared" si="31"/>
        <v>#VALUE!</v>
      </c>
      <c r="AD83" s="43" t="e">
        <f t="shared" si="9"/>
        <v>#VALUE!</v>
      </c>
      <c r="AE83" s="43" t="e">
        <f t="shared" si="32"/>
        <v>#VALUE!</v>
      </c>
      <c r="AF83" s="43" t="e">
        <f t="shared" si="10"/>
        <v>#VALUE!</v>
      </c>
      <c r="AG83" s="43" t="e">
        <f t="shared" si="11"/>
        <v>#VALUE!</v>
      </c>
      <c r="AH83" s="43" t="e">
        <f t="shared" si="33"/>
        <v>#VALUE!</v>
      </c>
      <c r="AI83" s="43" t="e">
        <f t="shared" si="12"/>
        <v>#VALUE!</v>
      </c>
      <c r="AJ83" s="43" t="e">
        <f t="shared" si="34"/>
        <v>#VALUE!</v>
      </c>
      <c r="AK83" s="8" t="e">
        <f t="shared" si="36"/>
        <v>#VALUE!</v>
      </c>
      <c r="AL83" s="44" t="e">
        <f t="shared" si="37"/>
        <v>#VALUE!</v>
      </c>
      <c r="AZ83" s="8"/>
    </row>
    <row r="84" spans="1:52" ht="15" x14ac:dyDescent="0.15">
      <c r="A84" s="42"/>
      <c r="B84" s="43" t="e">
        <f t="shared" si="13"/>
        <v>#VALUE!</v>
      </c>
      <c r="C84" s="43" t="e">
        <f t="shared" si="13"/>
        <v>#VALUE!</v>
      </c>
      <c r="D84" s="43" t="e">
        <f t="shared" si="13"/>
        <v>#VALUE!</v>
      </c>
      <c r="E84" s="43" t="e">
        <f t="shared" si="35"/>
        <v>#VALUE!</v>
      </c>
      <c r="F84" s="43" t="e">
        <f t="shared" si="14"/>
        <v>#VALUE!</v>
      </c>
      <c r="G84" s="43" t="e">
        <f t="shared" si="15"/>
        <v>#VALUE!</v>
      </c>
      <c r="H84" s="27" t="e">
        <f t="shared" si="16"/>
        <v>#VALUE!</v>
      </c>
      <c r="I84" s="229" t="e">
        <f t="shared" si="17"/>
        <v>#VALUE!</v>
      </c>
      <c r="J84" s="230" t="e">
        <f t="shared" si="38"/>
        <v>#VALUE!</v>
      </c>
      <c r="K84" s="43" t="e">
        <f t="shared" si="18"/>
        <v>#VALUE!</v>
      </c>
      <c r="L84" s="218" t="e">
        <f t="shared" si="19"/>
        <v>#VALUE!</v>
      </c>
      <c r="M84" s="218" t="e">
        <f t="shared" si="4"/>
        <v>#VALUE!</v>
      </c>
      <c r="N84" s="43" t="e">
        <f t="shared" si="20"/>
        <v>#VALUE!</v>
      </c>
      <c r="O84" s="43" t="e">
        <f t="shared" si="21"/>
        <v>#VALUE!</v>
      </c>
      <c r="P84" s="231" t="e">
        <f t="shared" si="22"/>
        <v>#VALUE!</v>
      </c>
      <c r="Q84" s="43" t="e">
        <f t="shared" si="23"/>
        <v>#VALUE!</v>
      </c>
      <c r="R84" s="43" t="e">
        <f t="shared" si="24"/>
        <v>#VALUE!</v>
      </c>
      <c r="S84" s="218" t="e">
        <f t="shared" si="5"/>
        <v>#VALUE!</v>
      </c>
      <c r="T84" s="218" t="e">
        <f t="shared" si="6"/>
        <v>#VALUE!</v>
      </c>
      <c r="U84" s="233" t="e">
        <f t="shared" si="25"/>
        <v>#VALUE!</v>
      </c>
      <c r="V84" s="233" t="e">
        <f t="shared" si="7"/>
        <v>#VALUE!</v>
      </c>
      <c r="W84" s="43" t="e">
        <f t="shared" si="26"/>
        <v>#VALUE!</v>
      </c>
      <c r="X84" s="43" t="e">
        <f t="shared" si="27"/>
        <v>#VALUE!</v>
      </c>
      <c r="Y84" s="43" t="e">
        <f t="shared" si="28"/>
        <v>#VALUE!</v>
      </c>
      <c r="Z84" s="43" t="e">
        <f t="shared" si="29"/>
        <v>#VALUE!</v>
      </c>
      <c r="AA84" s="233" t="e">
        <f t="shared" si="8"/>
        <v>#VALUE!</v>
      </c>
      <c r="AB84" s="233" t="e">
        <f t="shared" si="30"/>
        <v>#VALUE!</v>
      </c>
      <c r="AC84" s="43" t="e">
        <f t="shared" si="31"/>
        <v>#VALUE!</v>
      </c>
      <c r="AD84" s="43" t="e">
        <f t="shared" si="9"/>
        <v>#VALUE!</v>
      </c>
      <c r="AE84" s="43" t="e">
        <f t="shared" si="32"/>
        <v>#VALUE!</v>
      </c>
      <c r="AF84" s="43" t="e">
        <f t="shared" si="10"/>
        <v>#VALUE!</v>
      </c>
      <c r="AG84" s="43" t="e">
        <f t="shared" si="11"/>
        <v>#VALUE!</v>
      </c>
      <c r="AH84" s="43" t="e">
        <f t="shared" si="33"/>
        <v>#VALUE!</v>
      </c>
      <c r="AI84" s="43" t="e">
        <f t="shared" si="12"/>
        <v>#VALUE!</v>
      </c>
      <c r="AJ84" s="43" t="e">
        <f t="shared" si="34"/>
        <v>#VALUE!</v>
      </c>
      <c r="AK84" s="8" t="e">
        <f t="shared" si="36"/>
        <v>#VALUE!</v>
      </c>
      <c r="AL84" s="44" t="e">
        <f t="shared" si="37"/>
        <v>#VALUE!</v>
      </c>
      <c r="AZ84" s="8"/>
    </row>
    <row r="85" spans="1:52" ht="15" x14ac:dyDescent="0.15">
      <c r="A85" s="42"/>
      <c r="B85" s="43" t="e">
        <f t="shared" si="13"/>
        <v>#VALUE!</v>
      </c>
      <c r="C85" s="43" t="e">
        <f t="shared" si="13"/>
        <v>#VALUE!</v>
      </c>
      <c r="D85" s="43" t="e">
        <f t="shared" si="13"/>
        <v>#VALUE!</v>
      </c>
      <c r="E85" s="43" t="e">
        <f t="shared" si="35"/>
        <v>#VALUE!</v>
      </c>
      <c r="F85" s="43" t="e">
        <f t="shared" si="14"/>
        <v>#VALUE!</v>
      </c>
      <c r="G85" s="43" t="e">
        <f t="shared" si="15"/>
        <v>#VALUE!</v>
      </c>
      <c r="H85" s="27" t="e">
        <f t="shared" si="16"/>
        <v>#VALUE!</v>
      </c>
      <c r="I85" s="229" t="e">
        <f t="shared" si="17"/>
        <v>#VALUE!</v>
      </c>
      <c r="J85" s="230" t="e">
        <f t="shared" si="38"/>
        <v>#VALUE!</v>
      </c>
      <c r="K85" s="43" t="e">
        <f t="shared" si="18"/>
        <v>#VALUE!</v>
      </c>
      <c r="L85" s="218" t="e">
        <f t="shared" si="19"/>
        <v>#VALUE!</v>
      </c>
      <c r="M85" s="218" t="e">
        <f t="shared" si="4"/>
        <v>#VALUE!</v>
      </c>
      <c r="N85" s="43" t="e">
        <f t="shared" si="20"/>
        <v>#VALUE!</v>
      </c>
      <c r="O85" s="43" t="e">
        <f t="shared" si="21"/>
        <v>#VALUE!</v>
      </c>
      <c r="P85" s="231" t="e">
        <f t="shared" si="22"/>
        <v>#VALUE!</v>
      </c>
      <c r="Q85" s="43" t="e">
        <f t="shared" si="23"/>
        <v>#VALUE!</v>
      </c>
      <c r="R85" s="43" t="e">
        <f t="shared" si="24"/>
        <v>#VALUE!</v>
      </c>
      <c r="S85" s="218" t="e">
        <f t="shared" si="5"/>
        <v>#VALUE!</v>
      </c>
      <c r="T85" s="218" t="e">
        <f t="shared" si="6"/>
        <v>#VALUE!</v>
      </c>
      <c r="U85" s="233" t="e">
        <f t="shared" si="25"/>
        <v>#VALUE!</v>
      </c>
      <c r="V85" s="233" t="e">
        <f t="shared" si="7"/>
        <v>#VALUE!</v>
      </c>
      <c r="W85" s="43" t="e">
        <f t="shared" si="26"/>
        <v>#VALUE!</v>
      </c>
      <c r="X85" s="43" t="e">
        <f t="shared" si="27"/>
        <v>#VALUE!</v>
      </c>
      <c r="Y85" s="43" t="e">
        <f t="shared" si="28"/>
        <v>#VALUE!</v>
      </c>
      <c r="Z85" s="43" t="e">
        <f t="shared" si="29"/>
        <v>#VALUE!</v>
      </c>
      <c r="AA85" s="233" t="e">
        <f t="shared" si="8"/>
        <v>#VALUE!</v>
      </c>
      <c r="AB85" s="233" t="e">
        <f t="shared" si="30"/>
        <v>#VALUE!</v>
      </c>
      <c r="AC85" s="43" t="e">
        <f t="shared" si="31"/>
        <v>#VALUE!</v>
      </c>
      <c r="AD85" s="43" t="e">
        <f t="shared" si="9"/>
        <v>#VALUE!</v>
      </c>
      <c r="AE85" s="43" t="e">
        <f t="shared" si="32"/>
        <v>#VALUE!</v>
      </c>
      <c r="AF85" s="43" t="e">
        <f t="shared" si="10"/>
        <v>#VALUE!</v>
      </c>
      <c r="AG85" s="43" t="e">
        <f t="shared" si="11"/>
        <v>#VALUE!</v>
      </c>
      <c r="AH85" s="43" t="e">
        <f t="shared" si="33"/>
        <v>#VALUE!</v>
      </c>
      <c r="AI85" s="43" t="e">
        <f t="shared" si="12"/>
        <v>#VALUE!</v>
      </c>
      <c r="AJ85" s="43" t="e">
        <f t="shared" si="34"/>
        <v>#VALUE!</v>
      </c>
      <c r="AK85" s="8" t="e">
        <f t="shared" si="36"/>
        <v>#VALUE!</v>
      </c>
      <c r="AL85" s="44" t="e">
        <f t="shared" si="37"/>
        <v>#VALUE!</v>
      </c>
      <c r="AZ85" s="8"/>
    </row>
    <row r="86" spans="1:52" ht="15" x14ac:dyDescent="0.15">
      <c r="A86" s="42"/>
      <c r="B86" s="43" t="e">
        <f t="shared" si="13"/>
        <v>#VALUE!</v>
      </c>
      <c r="C86" s="43" t="e">
        <f t="shared" si="13"/>
        <v>#VALUE!</v>
      </c>
      <c r="D86" s="43" t="e">
        <f t="shared" si="13"/>
        <v>#VALUE!</v>
      </c>
      <c r="E86" s="43" t="e">
        <f t="shared" si="35"/>
        <v>#VALUE!</v>
      </c>
      <c r="F86" s="43" t="e">
        <f t="shared" si="14"/>
        <v>#VALUE!</v>
      </c>
      <c r="G86" s="43" t="e">
        <f t="shared" si="15"/>
        <v>#VALUE!</v>
      </c>
      <c r="H86" s="27" t="e">
        <f t="shared" si="16"/>
        <v>#VALUE!</v>
      </c>
      <c r="I86" s="229" t="e">
        <f t="shared" si="17"/>
        <v>#VALUE!</v>
      </c>
      <c r="J86" s="230" t="e">
        <f t="shared" si="38"/>
        <v>#VALUE!</v>
      </c>
      <c r="K86" s="43" t="e">
        <f t="shared" si="18"/>
        <v>#VALUE!</v>
      </c>
      <c r="L86" s="218" t="e">
        <f t="shared" si="19"/>
        <v>#VALUE!</v>
      </c>
      <c r="M86" s="218" t="e">
        <f t="shared" si="4"/>
        <v>#VALUE!</v>
      </c>
      <c r="N86" s="43" t="e">
        <f t="shared" si="20"/>
        <v>#VALUE!</v>
      </c>
      <c r="O86" s="43" t="e">
        <f t="shared" si="21"/>
        <v>#VALUE!</v>
      </c>
      <c r="P86" s="231" t="e">
        <f t="shared" si="22"/>
        <v>#VALUE!</v>
      </c>
      <c r="Q86" s="43" t="e">
        <f t="shared" si="23"/>
        <v>#VALUE!</v>
      </c>
      <c r="R86" s="43" t="e">
        <f t="shared" si="24"/>
        <v>#VALUE!</v>
      </c>
      <c r="S86" s="218" t="e">
        <f t="shared" si="5"/>
        <v>#VALUE!</v>
      </c>
      <c r="T86" s="218" t="e">
        <f t="shared" si="6"/>
        <v>#VALUE!</v>
      </c>
      <c r="U86" s="233" t="e">
        <f t="shared" si="25"/>
        <v>#VALUE!</v>
      </c>
      <c r="V86" s="233" t="e">
        <f t="shared" si="7"/>
        <v>#VALUE!</v>
      </c>
      <c r="W86" s="43" t="e">
        <f t="shared" si="26"/>
        <v>#VALUE!</v>
      </c>
      <c r="X86" s="43" t="e">
        <f t="shared" si="27"/>
        <v>#VALUE!</v>
      </c>
      <c r="Y86" s="43" t="e">
        <f t="shared" si="28"/>
        <v>#VALUE!</v>
      </c>
      <c r="Z86" s="43" t="e">
        <f t="shared" si="29"/>
        <v>#VALUE!</v>
      </c>
      <c r="AA86" s="233" t="e">
        <f t="shared" si="8"/>
        <v>#VALUE!</v>
      </c>
      <c r="AB86" s="233" t="e">
        <f t="shared" si="30"/>
        <v>#VALUE!</v>
      </c>
      <c r="AC86" s="43" t="e">
        <f t="shared" si="31"/>
        <v>#VALUE!</v>
      </c>
      <c r="AD86" s="43" t="e">
        <f t="shared" si="9"/>
        <v>#VALUE!</v>
      </c>
      <c r="AE86" s="43" t="e">
        <f t="shared" si="32"/>
        <v>#VALUE!</v>
      </c>
      <c r="AF86" s="43" t="e">
        <f t="shared" si="10"/>
        <v>#VALUE!</v>
      </c>
      <c r="AG86" s="43" t="e">
        <f t="shared" si="11"/>
        <v>#VALUE!</v>
      </c>
      <c r="AH86" s="43" t="e">
        <f t="shared" si="33"/>
        <v>#VALUE!</v>
      </c>
      <c r="AI86" s="43" t="e">
        <f t="shared" si="12"/>
        <v>#VALUE!</v>
      </c>
      <c r="AJ86" s="43" t="e">
        <f t="shared" si="34"/>
        <v>#VALUE!</v>
      </c>
      <c r="AK86" s="8" t="e">
        <f t="shared" si="36"/>
        <v>#VALUE!</v>
      </c>
      <c r="AL86" s="44" t="e">
        <f t="shared" si="37"/>
        <v>#VALUE!</v>
      </c>
      <c r="AZ86" s="8"/>
    </row>
    <row r="87" spans="1:52" ht="15" x14ac:dyDescent="0.15">
      <c r="A87" s="42"/>
      <c r="B87" s="43" t="e">
        <f t="shared" si="13"/>
        <v>#VALUE!</v>
      </c>
      <c r="C87" s="43" t="e">
        <f t="shared" si="13"/>
        <v>#VALUE!</v>
      </c>
      <c r="D87" s="43" t="e">
        <f t="shared" si="13"/>
        <v>#VALUE!</v>
      </c>
      <c r="E87" s="43" t="e">
        <f t="shared" si="35"/>
        <v>#VALUE!</v>
      </c>
      <c r="F87" s="43" t="e">
        <f t="shared" si="14"/>
        <v>#VALUE!</v>
      </c>
      <c r="G87" s="43" t="e">
        <f t="shared" si="15"/>
        <v>#VALUE!</v>
      </c>
      <c r="H87" s="27" t="e">
        <f t="shared" si="16"/>
        <v>#VALUE!</v>
      </c>
      <c r="I87" s="229" t="e">
        <f t="shared" si="17"/>
        <v>#VALUE!</v>
      </c>
      <c r="J87" s="230" t="e">
        <f t="shared" si="38"/>
        <v>#VALUE!</v>
      </c>
      <c r="K87" s="43" t="e">
        <f t="shared" si="18"/>
        <v>#VALUE!</v>
      </c>
      <c r="L87" s="218" t="e">
        <f t="shared" si="19"/>
        <v>#VALUE!</v>
      </c>
      <c r="M87" s="218" t="e">
        <f t="shared" si="4"/>
        <v>#VALUE!</v>
      </c>
      <c r="N87" s="43" t="e">
        <f t="shared" si="20"/>
        <v>#VALUE!</v>
      </c>
      <c r="O87" s="43" t="e">
        <f t="shared" si="21"/>
        <v>#VALUE!</v>
      </c>
      <c r="P87" s="231" t="e">
        <f t="shared" si="22"/>
        <v>#VALUE!</v>
      </c>
      <c r="Q87" s="43" t="e">
        <f t="shared" si="23"/>
        <v>#VALUE!</v>
      </c>
      <c r="R87" s="43" t="e">
        <f t="shared" si="24"/>
        <v>#VALUE!</v>
      </c>
      <c r="S87" s="218" t="e">
        <f t="shared" si="5"/>
        <v>#VALUE!</v>
      </c>
      <c r="T87" s="218" t="e">
        <f t="shared" si="6"/>
        <v>#VALUE!</v>
      </c>
      <c r="U87" s="233" t="e">
        <f t="shared" si="25"/>
        <v>#VALUE!</v>
      </c>
      <c r="V87" s="233" t="e">
        <f t="shared" si="7"/>
        <v>#VALUE!</v>
      </c>
      <c r="W87" s="43" t="e">
        <f t="shared" si="26"/>
        <v>#VALUE!</v>
      </c>
      <c r="X87" s="43" t="e">
        <f t="shared" si="27"/>
        <v>#VALUE!</v>
      </c>
      <c r="Y87" s="43" t="e">
        <f t="shared" si="28"/>
        <v>#VALUE!</v>
      </c>
      <c r="Z87" s="43" t="e">
        <f t="shared" si="29"/>
        <v>#VALUE!</v>
      </c>
      <c r="AA87" s="233" t="e">
        <f t="shared" si="8"/>
        <v>#VALUE!</v>
      </c>
      <c r="AB87" s="233" t="e">
        <f t="shared" si="30"/>
        <v>#VALUE!</v>
      </c>
      <c r="AC87" s="43" t="e">
        <f t="shared" si="31"/>
        <v>#VALUE!</v>
      </c>
      <c r="AD87" s="43" t="e">
        <f t="shared" si="9"/>
        <v>#VALUE!</v>
      </c>
      <c r="AE87" s="43" t="e">
        <f t="shared" si="32"/>
        <v>#VALUE!</v>
      </c>
      <c r="AF87" s="43" t="e">
        <f t="shared" si="10"/>
        <v>#VALUE!</v>
      </c>
      <c r="AG87" s="43" t="e">
        <f t="shared" si="11"/>
        <v>#VALUE!</v>
      </c>
      <c r="AH87" s="43" t="e">
        <f t="shared" si="33"/>
        <v>#VALUE!</v>
      </c>
      <c r="AI87" s="43" t="e">
        <f t="shared" si="12"/>
        <v>#VALUE!</v>
      </c>
      <c r="AJ87" s="43" t="e">
        <f t="shared" si="34"/>
        <v>#VALUE!</v>
      </c>
      <c r="AK87" s="8" t="e">
        <f t="shared" si="36"/>
        <v>#VALUE!</v>
      </c>
      <c r="AL87" s="44" t="e">
        <f t="shared" si="37"/>
        <v>#VALUE!</v>
      </c>
      <c r="AZ87" s="8"/>
    </row>
    <row r="88" spans="1:52" ht="15" x14ac:dyDescent="0.15">
      <c r="A88" s="42"/>
      <c r="B88" s="43" t="e">
        <f t="shared" si="13"/>
        <v>#VALUE!</v>
      </c>
      <c r="C88" s="43" t="e">
        <f t="shared" si="13"/>
        <v>#VALUE!</v>
      </c>
      <c r="D88" s="43" t="e">
        <f t="shared" si="13"/>
        <v>#VALUE!</v>
      </c>
      <c r="E88" s="43" t="e">
        <f t="shared" si="35"/>
        <v>#VALUE!</v>
      </c>
      <c r="F88" s="43" t="e">
        <f t="shared" si="14"/>
        <v>#VALUE!</v>
      </c>
      <c r="G88" s="43" t="e">
        <f t="shared" si="15"/>
        <v>#VALUE!</v>
      </c>
      <c r="H88" s="27" t="e">
        <f t="shared" si="16"/>
        <v>#VALUE!</v>
      </c>
      <c r="I88" s="229" t="e">
        <f t="shared" si="17"/>
        <v>#VALUE!</v>
      </c>
      <c r="J88" s="230" t="e">
        <f t="shared" si="38"/>
        <v>#VALUE!</v>
      </c>
      <c r="K88" s="43" t="e">
        <f t="shared" si="18"/>
        <v>#VALUE!</v>
      </c>
      <c r="L88" s="218" t="e">
        <f t="shared" si="19"/>
        <v>#VALUE!</v>
      </c>
      <c r="M88" s="218" t="e">
        <f t="shared" si="4"/>
        <v>#VALUE!</v>
      </c>
      <c r="N88" s="43" t="e">
        <f t="shared" si="20"/>
        <v>#VALUE!</v>
      </c>
      <c r="O88" s="43" t="e">
        <f t="shared" si="21"/>
        <v>#VALUE!</v>
      </c>
      <c r="P88" s="231" t="e">
        <f t="shared" si="22"/>
        <v>#VALUE!</v>
      </c>
      <c r="Q88" s="43" t="e">
        <f t="shared" si="23"/>
        <v>#VALUE!</v>
      </c>
      <c r="R88" s="43" t="e">
        <f t="shared" si="24"/>
        <v>#VALUE!</v>
      </c>
      <c r="S88" s="218" t="e">
        <f t="shared" si="5"/>
        <v>#VALUE!</v>
      </c>
      <c r="T88" s="218" t="e">
        <f t="shared" si="6"/>
        <v>#VALUE!</v>
      </c>
      <c r="U88" s="233" t="e">
        <f t="shared" si="25"/>
        <v>#VALUE!</v>
      </c>
      <c r="V88" s="233" t="e">
        <f t="shared" si="7"/>
        <v>#VALUE!</v>
      </c>
      <c r="W88" s="43" t="e">
        <f t="shared" si="26"/>
        <v>#VALUE!</v>
      </c>
      <c r="X88" s="43" t="e">
        <f t="shared" si="27"/>
        <v>#VALUE!</v>
      </c>
      <c r="Y88" s="43" t="e">
        <f t="shared" si="28"/>
        <v>#VALUE!</v>
      </c>
      <c r="Z88" s="43" t="e">
        <f t="shared" si="29"/>
        <v>#VALUE!</v>
      </c>
      <c r="AA88" s="233" t="e">
        <f t="shared" si="8"/>
        <v>#VALUE!</v>
      </c>
      <c r="AB88" s="233" t="e">
        <f t="shared" si="30"/>
        <v>#VALUE!</v>
      </c>
      <c r="AC88" s="43" t="e">
        <f t="shared" si="31"/>
        <v>#VALUE!</v>
      </c>
      <c r="AD88" s="43" t="e">
        <f t="shared" si="9"/>
        <v>#VALUE!</v>
      </c>
      <c r="AE88" s="43" t="e">
        <f t="shared" si="32"/>
        <v>#VALUE!</v>
      </c>
      <c r="AF88" s="43" t="e">
        <f t="shared" si="10"/>
        <v>#VALUE!</v>
      </c>
      <c r="AG88" s="43" t="e">
        <f t="shared" si="11"/>
        <v>#VALUE!</v>
      </c>
      <c r="AH88" s="43" t="e">
        <f t="shared" si="33"/>
        <v>#VALUE!</v>
      </c>
      <c r="AI88" s="43" t="e">
        <f t="shared" si="12"/>
        <v>#VALUE!</v>
      </c>
      <c r="AJ88" s="43" t="e">
        <f t="shared" si="34"/>
        <v>#VALUE!</v>
      </c>
      <c r="AK88" s="8" t="e">
        <f t="shared" si="36"/>
        <v>#VALUE!</v>
      </c>
      <c r="AL88" s="44" t="e">
        <f t="shared" si="37"/>
        <v>#VALUE!</v>
      </c>
      <c r="AZ88" s="8"/>
    </row>
    <row r="89" spans="1:52" ht="15" x14ac:dyDescent="0.15">
      <c r="A89" s="42"/>
      <c r="B89" s="43" t="e">
        <f t="shared" si="13"/>
        <v>#VALUE!</v>
      </c>
      <c r="C89" s="43" t="e">
        <f t="shared" si="13"/>
        <v>#VALUE!</v>
      </c>
      <c r="D89" s="43" t="e">
        <f t="shared" si="13"/>
        <v>#VALUE!</v>
      </c>
      <c r="E89" s="43" t="e">
        <f t="shared" si="35"/>
        <v>#VALUE!</v>
      </c>
      <c r="F89" s="43" t="e">
        <f t="shared" si="14"/>
        <v>#VALUE!</v>
      </c>
      <c r="G89" s="43" t="e">
        <f t="shared" si="15"/>
        <v>#VALUE!</v>
      </c>
      <c r="H89" s="27" t="e">
        <f t="shared" si="16"/>
        <v>#VALUE!</v>
      </c>
      <c r="I89" s="229" t="e">
        <f t="shared" si="17"/>
        <v>#VALUE!</v>
      </c>
      <c r="J89" s="230" t="e">
        <f t="shared" si="38"/>
        <v>#VALUE!</v>
      </c>
      <c r="K89" s="43" t="e">
        <f t="shared" si="18"/>
        <v>#VALUE!</v>
      </c>
      <c r="L89" s="218" t="e">
        <f t="shared" si="19"/>
        <v>#VALUE!</v>
      </c>
      <c r="M89" s="218" t="e">
        <f t="shared" si="4"/>
        <v>#VALUE!</v>
      </c>
      <c r="N89" s="43" t="e">
        <f t="shared" si="20"/>
        <v>#VALUE!</v>
      </c>
      <c r="O89" s="43" t="e">
        <f t="shared" si="21"/>
        <v>#VALUE!</v>
      </c>
      <c r="P89" s="231" t="e">
        <f t="shared" si="22"/>
        <v>#VALUE!</v>
      </c>
      <c r="Q89" s="43" t="e">
        <f t="shared" si="23"/>
        <v>#VALUE!</v>
      </c>
      <c r="R89" s="43" t="e">
        <f t="shared" si="24"/>
        <v>#VALUE!</v>
      </c>
      <c r="S89" s="218" t="e">
        <f t="shared" si="5"/>
        <v>#VALUE!</v>
      </c>
      <c r="T89" s="218" t="e">
        <f t="shared" si="6"/>
        <v>#VALUE!</v>
      </c>
      <c r="U89" s="233" t="e">
        <f t="shared" si="25"/>
        <v>#VALUE!</v>
      </c>
      <c r="V89" s="233" t="e">
        <f t="shared" si="7"/>
        <v>#VALUE!</v>
      </c>
      <c r="W89" s="43" t="e">
        <f t="shared" si="26"/>
        <v>#VALUE!</v>
      </c>
      <c r="X89" s="43" t="e">
        <f t="shared" si="27"/>
        <v>#VALUE!</v>
      </c>
      <c r="Y89" s="43" t="e">
        <f t="shared" si="28"/>
        <v>#VALUE!</v>
      </c>
      <c r="Z89" s="43" t="e">
        <f t="shared" si="29"/>
        <v>#VALUE!</v>
      </c>
      <c r="AA89" s="233" t="e">
        <f t="shared" si="8"/>
        <v>#VALUE!</v>
      </c>
      <c r="AB89" s="233" t="e">
        <f t="shared" si="30"/>
        <v>#VALUE!</v>
      </c>
      <c r="AC89" s="43" t="e">
        <f t="shared" si="31"/>
        <v>#VALUE!</v>
      </c>
      <c r="AD89" s="43" t="e">
        <f t="shared" si="9"/>
        <v>#VALUE!</v>
      </c>
      <c r="AE89" s="43" t="e">
        <f t="shared" si="32"/>
        <v>#VALUE!</v>
      </c>
      <c r="AF89" s="43" t="e">
        <f t="shared" si="10"/>
        <v>#VALUE!</v>
      </c>
      <c r="AG89" s="43" t="e">
        <f t="shared" si="11"/>
        <v>#VALUE!</v>
      </c>
      <c r="AH89" s="43" t="e">
        <f t="shared" si="33"/>
        <v>#VALUE!</v>
      </c>
      <c r="AI89" s="43" t="e">
        <f t="shared" si="12"/>
        <v>#VALUE!</v>
      </c>
      <c r="AJ89" s="43" t="e">
        <f t="shared" si="34"/>
        <v>#VALUE!</v>
      </c>
      <c r="AK89" s="8" t="e">
        <f t="shared" si="36"/>
        <v>#VALUE!</v>
      </c>
      <c r="AL89" s="44" t="e">
        <f t="shared" si="37"/>
        <v>#VALUE!</v>
      </c>
      <c r="AZ89" s="8"/>
    </row>
    <row r="90" spans="1:52" ht="15" x14ac:dyDescent="0.15">
      <c r="A90" s="42"/>
      <c r="B90" s="43" t="e">
        <f t="shared" si="13"/>
        <v>#VALUE!</v>
      </c>
      <c r="C90" s="43" t="e">
        <f t="shared" si="13"/>
        <v>#VALUE!</v>
      </c>
      <c r="D90" s="43" t="e">
        <f t="shared" si="13"/>
        <v>#VALUE!</v>
      </c>
      <c r="E90" s="43" t="e">
        <f t="shared" si="35"/>
        <v>#VALUE!</v>
      </c>
      <c r="F90" s="43" t="e">
        <f t="shared" si="14"/>
        <v>#VALUE!</v>
      </c>
      <c r="G90" s="43" t="e">
        <f t="shared" si="15"/>
        <v>#VALUE!</v>
      </c>
      <c r="H90" s="27" t="e">
        <f t="shared" si="16"/>
        <v>#VALUE!</v>
      </c>
      <c r="I90" s="229" t="e">
        <f t="shared" si="17"/>
        <v>#VALUE!</v>
      </c>
      <c r="J90" s="230" t="e">
        <f t="shared" si="38"/>
        <v>#VALUE!</v>
      </c>
      <c r="K90" s="43" t="e">
        <f t="shared" si="18"/>
        <v>#VALUE!</v>
      </c>
      <c r="L90" s="218" t="e">
        <f t="shared" si="19"/>
        <v>#VALUE!</v>
      </c>
      <c r="M90" s="218" t="e">
        <f t="shared" si="4"/>
        <v>#VALUE!</v>
      </c>
      <c r="N90" s="43" t="e">
        <f t="shared" si="20"/>
        <v>#VALUE!</v>
      </c>
      <c r="O90" s="43" t="e">
        <f t="shared" si="21"/>
        <v>#VALUE!</v>
      </c>
      <c r="P90" s="231" t="e">
        <f t="shared" si="22"/>
        <v>#VALUE!</v>
      </c>
      <c r="Q90" s="43" t="e">
        <f t="shared" si="23"/>
        <v>#VALUE!</v>
      </c>
      <c r="R90" s="43" t="e">
        <f t="shared" si="24"/>
        <v>#VALUE!</v>
      </c>
      <c r="S90" s="218" t="e">
        <f t="shared" si="5"/>
        <v>#VALUE!</v>
      </c>
      <c r="T90" s="218" t="e">
        <f t="shared" si="6"/>
        <v>#VALUE!</v>
      </c>
      <c r="U90" s="233" t="e">
        <f t="shared" si="25"/>
        <v>#VALUE!</v>
      </c>
      <c r="V90" s="233" t="e">
        <f t="shared" si="7"/>
        <v>#VALUE!</v>
      </c>
      <c r="W90" s="43" t="e">
        <f t="shared" si="26"/>
        <v>#VALUE!</v>
      </c>
      <c r="X90" s="43" t="e">
        <f t="shared" si="27"/>
        <v>#VALUE!</v>
      </c>
      <c r="Y90" s="43" t="e">
        <f t="shared" si="28"/>
        <v>#VALUE!</v>
      </c>
      <c r="Z90" s="43" t="e">
        <f t="shared" si="29"/>
        <v>#VALUE!</v>
      </c>
      <c r="AA90" s="233" t="e">
        <f t="shared" si="8"/>
        <v>#VALUE!</v>
      </c>
      <c r="AB90" s="233" t="e">
        <f t="shared" si="30"/>
        <v>#VALUE!</v>
      </c>
      <c r="AC90" s="43" t="e">
        <f t="shared" si="31"/>
        <v>#VALUE!</v>
      </c>
      <c r="AD90" s="43" t="e">
        <f t="shared" si="9"/>
        <v>#VALUE!</v>
      </c>
      <c r="AE90" s="43" t="e">
        <f t="shared" si="32"/>
        <v>#VALUE!</v>
      </c>
      <c r="AF90" s="43" t="e">
        <f t="shared" si="10"/>
        <v>#VALUE!</v>
      </c>
      <c r="AG90" s="43" t="e">
        <f t="shared" si="11"/>
        <v>#VALUE!</v>
      </c>
      <c r="AH90" s="43" t="e">
        <f t="shared" si="33"/>
        <v>#VALUE!</v>
      </c>
      <c r="AI90" s="43" t="e">
        <f t="shared" si="12"/>
        <v>#VALUE!</v>
      </c>
      <c r="AJ90" s="43" t="e">
        <f t="shared" si="34"/>
        <v>#VALUE!</v>
      </c>
      <c r="AK90" s="8" t="e">
        <f t="shared" si="36"/>
        <v>#VALUE!</v>
      </c>
      <c r="AL90" s="44" t="e">
        <f t="shared" si="37"/>
        <v>#VALUE!</v>
      </c>
      <c r="AZ90" s="8"/>
    </row>
    <row r="91" spans="1:52" ht="15" x14ac:dyDescent="0.15">
      <c r="A91" s="42"/>
      <c r="B91" s="43" t="e">
        <f t="shared" si="13"/>
        <v>#VALUE!</v>
      </c>
      <c r="C91" s="43" t="e">
        <f t="shared" si="13"/>
        <v>#VALUE!</v>
      </c>
      <c r="D91" s="43" t="e">
        <f t="shared" si="13"/>
        <v>#VALUE!</v>
      </c>
      <c r="E91" s="43" t="e">
        <f t="shared" si="35"/>
        <v>#VALUE!</v>
      </c>
      <c r="F91" s="43" t="e">
        <f t="shared" si="14"/>
        <v>#VALUE!</v>
      </c>
      <c r="G91" s="43" t="e">
        <f t="shared" si="15"/>
        <v>#VALUE!</v>
      </c>
      <c r="H91" s="27" t="e">
        <f t="shared" si="16"/>
        <v>#VALUE!</v>
      </c>
      <c r="I91" s="229" t="e">
        <f t="shared" si="17"/>
        <v>#VALUE!</v>
      </c>
      <c r="J91" s="230" t="e">
        <f t="shared" si="38"/>
        <v>#VALUE!</v>
      </c>
      <c r="K91" s="43" t="e">
        <f t="shared" si="18"/>
        <v>#VALUE!</v>
      </c>
      <c r="L91" s="218" t="e">
        <f t="shared" si="19"/>
        <v>#VALUE!</v>
      </c>
      <c r="M91" s="218" t="e">
        <f t="shared" si="4"/>
        <v>#VALUE!</v>
      </c>
      <c r="N91" s="43" t="e">
        <f t="shared" si="20"/>
        <v>#VALUE!</v>
      </c>
      <c r="O91" s="43" t="e">
        <f t="shared" si="21"/>
        <v>#VALUE!</v>
      </c>
      <c r="P91" s="231" t="e">
        <f t="shared" si="22"/>
        <v>#VALUE!</v>
      </c>
      <c r="Q91" s="43" t="e">
        <f t="shared" si="23"/>
        <v>#VALUE!</v>
      </c>
      <c r="R91" s="43" t="e">
        <f t="shared" si="24"/>
        <v>#VALUE!</v>
      </c>
      <c r="S91" s="218" t="e">
        <f>Q91/O91/R91</f>
        <v>#VALUE!</v>
      </c>
      <c r="T91" s="218" t="e">
        <f t="shared" si="6"/>
        <v>#VALUE!</v>
      </c>
      <c r="U91" s="233" t="e">
        <f t="shared" si="25"/>
        <v>#VALUE!</v>
      </c>
      <c r="V91" s="233" t="e">
        <f t="shared" si="7"/>
        <v>#VALUE!</v>
      </c>
      <c r="W91" s="43" t="e">
        <f t="shared" si="26"/>
        <v>#VALUE!</v>
      </c>
      <c r="X91" s="43" t="e">
        <f t="shared" si="27"/>
        <v>#VALUE!</v>
      </c>
      <c r="Y91" s="43" t="e">
        <f t="shared" si="28"/>
        <v>#VALUE!</v>
      </c>
      <c r="Z91" s="43" t="e">
        <f t="shared" si="29"/>
        <v>#VALUE!</v>
      </c>
      <c r="AA91" s="233" t="e">
        <f t="shared" si="8"/>
        <v>#VALUE!</v>
      </c>
      <c r="AB91" s="233" t="e">
        <f t="shared" si="30"/>
        <v>#VALUE!</v>
      </c>
      <c r="AC91" s="43" t="e">
        <f t="shared" si="31"/>
        <v>#VALUE!</v>
      </c>
      <c r="AD91" s="43" t="e">
        <f t="shared" si="9"/>
        <v>#VALUE!</v>
      </c>
      <c r="AE91" s="43" t="e">
        <f t="shared" si="32"/>
        <v>#VALUE!</v>
      </c>
      <c r="AF91" s="43" t="e">
        <f t="shared" si="10"/>
        <v>#VALUE!</v>
      </c>
      <c r="AG91" s="43" t="e">
        <f t="shared" si="11"/>
        <v>#VALUE!</v>
      </c>
      <c r="AH91" s="43" t="e">
        <f t="shared" si="33"/>
        <v>#VALUE!</v>
      </c>
      <c r="AI91" s="43" t="e">
        <f t="shared" si="12"/>
        <v>#VALUE!</v>
      </c>
      <c r="AJ91" s="43" t="e">
        <f t="shared" si="34"/>
        <v>#VALUE!</v>
      </c>
      <c r="AK91" s="8" t="e">
        <f t="shared" si="36"/>
        <v>#VALUE!</v>
      </c>
      <c r="AL91" s="44" t="e">
        <f t="shared" si="37"/>
        <v>#VALUE!</v>
      </c>
      <c r="AZ91" s="8"/>
    </row>
    <row r="92" spans="1:52" ht="15" x14ac:dyDescent="0.15">
      <c r="A92" s="42"/>
      <c r="B92" s="43" t="e">
        <f t="shared" si="13"/>
        <v>#VALUE!</v>
      </c>
      <c r="C92" s="43" t="e">
        <f t="shared" si="13"/>
        <v>#VALUE!</v>
      </c>
      <c r="D92" s="43" t="e">
        <f t="shared" si="13"/>
        <v>#VALUE!</v>
      </c>
      <c r="E92" s="43" t="e">
        <f t="shared" si="35"/>
        <v>#VALUE!</v>
      </c>
      <c r="F92" s="43" t="e">
        <f t="shared" si="14"/>
        <v>#VALUE!</v>
      </c>
      <c r="G92" s="43" t="e">
        <f t="shared" si="15"/>
        <v>#VALUE!</v>
      </c>
      <c r="H92" s="27" t="e">
        <f t="shared" si="16"/>
        <v>#VALUE!</v>
      </c>
      <c r="I92" s="229" t="e">
        <f t="shared" si="17"/>
        <v>#VALUE!</v>
      </c>
      <c r="J92" s="230" t="e">
        <f t="shared" si="38"/>
        <v>#VALUE!</v>
      </c>
      <c r="K92" s="43" t="e">
        <f t="shared" si="18"/>
        <v>#VALUE!</v>
      </c>
      <c r="L92" s="218" t="e">
        <f t="shared" si="19"/>
        <v>#VALUE!</v>
      </c>
      <c r="M92" s="218" t="e">
        <f t="shared" si="4"/>
        <v>#VALUE!</v>
      </c>
      <c r="N92" s="43" t="e">
        <f t="shared" si="20"/>
        <v>#VALUE!</v>
      </c>
      <c r="O92" s="43" t="e">
        <f t="shared" si="21"/>
        <v>#VALUE!</v>
      </c>
      <c r="P92" s="231" t="e">
        <f t="shared" si="22"/>
        <v>#VALUE!</v>
      </c>
      <c r="Q92" s="43" t="e">
        <f t="shared" si="23"/>
        <v>#VALUE!</v>
      </c>
      <c r="R92" s="43" t="e">
        <f t="shared" si="24"/>
        <v>#VALUE!</v>
      </c>
      <c r="S92" s="218" t="e">
        <f t="shared" si="5"/>
        <v>#VALUE!</v>
      </c>
      <c r="T92" s="218" t="e">
        <f t="shared" si="6"/>
        <v>#VALUE!</v>
      </c>
      <c r="U92" s="233" t="e">
        <f t="shared" si="25"/>
        <v>#VALUE!</v>
      </c>
      <c r="V92" s="233" t="e">
        <f t="shared" si="7"/>
        <v>#VALUE!</v>
      </c>
      <c r="W92" s="43" t="e">
        <f t="shared" si="26"/>
        <v>#VALUE!</v>
      </c>
      <c r="X92" s="43" t="e">
        <f t="shared" si="27"/>
        <v>#VALUE!</v>
      </c>
      <c r="Y92" s="43" t="e">
        <f t="shared" si="28"/>
        <v>#VALUE!</v>
      </c>
      <c r="Z92" s="43" t="e">
        <f t="shared" si="29"/>
        <v>#VALUE!</v>
      </c>
      <c r="AA92" s="233" t="e">
        <f t="shared" si="8"/>
        <v>#VALUE!</v>
      </c>
      <c r="AB92" s="233" t="e">
        <f t="shared" si="30"/>
        <v>#VALUE!</v>
      </c>
      <c r="AC92" s="43" t="e">
        <f t="shared" si="31"/>
        <v>#VALUE!</v>
      </c>
      <c r="AD92" s="43" t="e">
        <f t="shared" si="9"/>
        <v>#VALUE!</v>
      </c>
      <c r="AE92" s="43" t="e">
        <f t="shared" si="32"/>
        <v>#VALUE!</v>
      </c>
      <c r="AF92" s="43" t="e">
        <f t="shared" si="10"/>
        <v>#VALUE!</v>
      </c>
      <c r="AG92" s="43" t="e">
        <f t="shared" si="11"/>
        <v>#VALUE!</v>
      </c>
      <c r="AH92" s="43" t="e">
        <f t="shared" si="33"/>
        <v>#VALUE!</v>
      </c>
      <c r="AI92" s="43" t="e">
        <f t="shared" si="12"/>
        <v>#VALUE!</v>
      </c>
      <c r="AJ92" s="43" t="e">
        <f t="shared" si="34"/>
        <v>#VALUE!</v>
      </c>
      <c r="AK92" s="8" t="e">
        <f t="shared" si="36"/>
        <v>#VALUE!</v>
      </c>
      <c r="AL92" s="44" t="e">
        <f t="shared" si="37"/>
        <v>#VALUE!</v>
      </c>
      <c r="AZ92" s="8"/>
    </row>
    <row r="93" spans="1:52" ht="15" x14ac:dyDescent="0.15">
      <c r="A93" s="42"/>
      <c r="B93" s="43" t="e">
        <f>AF92</f>
        <v>#VALUE!</v>
      </c>
      <c r="C93" s="43" t="e">
        <f>AG92</f>
        <v>#VALUE!</v>
      </c>
      <c r="D93" s="43" t="e">
        <f>AH92</f>
        <v>#VALUE!</v>
      </c>
      <c r="E93" s="43" t="e">
        <f t="shared" si="35"/>
        <v>#VALUE!</v>
      </c>
      <c r="F93" s="43" t="e">
        <f t="shared" si="14"/>
        <v>#VALUE!</v>
      </c>
      <c r="G93" s="43" t="e">
        <f t="shared" si="15"/>
        <v>#VALUE!</v>
      </c>
      <c r="H93" s="27" t="e">
        <f t="shared" si="16"/>
        <v>#VALUE!</v>
      </c>
      <c r="I93" s="229" t="e">
        <f t="shared" si="17"/>
        <v>#VALUE!</v>
      </c>
      <c r="J93" s="230" t="e">
        <f t="shared" si="38"/>
        <v>#VALUE!</v>
      </c>
      <c r="K93" s="43" t="e">
        <f t="shared" si="18"/>
        <v>#VALUE!</v>
      </c>
      <c r="L93" s="218" t="e">
        <f t="shared" si="19"/>
        <v>#VALUE!</v>
      </c>
      <c r="M93" s="218" t="e">
        <f t="shared" si="4"/>
        <v>#VALUE!</v>
      </c>
      <c r="N93" s="43" t="e">
        <f t="shared" si="20"/>
        <v>#VALUE!</v>
      </c>
      <c r="O93" s="43" t="e">
        <f t="shared" si="21"/>
        <v>#VALUE!</v>
      </c>
      <c r="P93" s="231" t="e">
        <f t="shared" si="22"/>
        <v>#VALUE!</v>
      </c>
      <c r="Q93" s="43" t="e">
        <f t="shared" si="23"/>
        <v>#VALUE!</v>
      </c>
      <c r="R93" s="43" t="e">
        <f t="shared" si="24"/>
        <v>#VALUE!</v>
      </c>
      <c r="S93" s="218" t="e">
        <f t="shared" si="5"/>
        <v>#VALUE!</v>
      </c>
      <c r="T93" s="218" t="e">
        <f t="shared" si="6"/>
        <v>#VALUE!</v>
      </c>
      <c r="U93" s="233" t="e">
        <f t="shared" si="25"/>
        <v>#VALUE!</v>
      </c>
      <c r="V93" s="233" t="e">
        <f t="shared" si="7"/>
        <v>#VALUE!</v>
      </c>
      <c r="W93" s="43" t="e">
        <f t="shared" si="26"/>
        <v>#VALUE!</v>
      </c>
      <c r="X93" s="43" t="e">
        <f t="shared" si="27"/>
        <v>#VALUE!</v>
      </c>
      <c r="Y93" s="43" t="e">
        <f t="shared" si="28"/>
        <v>#VALUE!</v>
      </c>
      <c r="Z93" s="43" t="e">
        <f t="shared" si="29"/>
        <v>#VALUE!</v>
      </c>
      <c r="AA93" s="233" t="e">
        <f t="shared" si="8"/>
        <v>#VALUE!</v>
      </c>
      <c r="AB93" s="233" t="e">
        <f t="shared" si="30"/>
        <v>#VALUE!</v>
      </c>
      <c r="AC93" s="43" t="e">
        <f t="shared" si="31"/>
        <v>#VALUE!</v>
      </c>
      <c r="AD93" s="43" t="e">
        <f t="shared" si="9"/>
        <v>#VALUE!</v>
      </c>
      <c r="AE93" s="43" t="e">
        <f t="shared" si="32"/>
        <v>#VALUE!</v>
      </c>
      <c r="AF93" s="43" t="e">
        <f t="shared" si="10"/>
        <v>#VALUE!</v>
      </c>
      <c r="AG93" s="43" t="e">
        <f t="shared" si="11"/>
        <v>#VALUE!</v>
      </c>
      <c r="AH93" s="43" t="e">
        <f t="shared" si="33"/>
        <v>#VALUE!</v>
      </c>
      <c r="AI93" s="43" t="e">
        <f t="shared" si="12"/>
        <v>#VALUE!</v>
      </c>
      <c r="AJ93" s="43" t="e">
        <f t="shared" si="34"/>
        <v>#VALUE!</v>
      </c>
      <c r="AK93" s="8" t="e">
        <f t="shared" si="36"/>
        <v>#VALUE!</v>
      </c>
      <c r="AL93" s="44" t="e">
        <f t="shared" si="37"/>
        <v>#VALUE!</v>
      </c>
      <c r="AZ93" s="8"/>
    </row>
    <row r="94" spans="1:52" ht="15" x14ac:dyDescent="0.15">
      <c r="A94" s="42"/>
      <c r="B94" s="43" t="e">
        <f t="shared" ref="B94:D125" si="39">AF93</f>
        <v>#VALUE!</v>
      </c>
      <c r="C94" s="43" t="e">
        <f t="shared" si="39"/>
        <v>#VALUE!</v>
      </c>
      <c r="D94" s="43" t="e">
        <f t="shared" si="39"/>
        <v>#VALUE!</v>
      </c>
      <c r="E94" s="43" t="e">
        <f t="shared" si="35"/>
        <v>#VALUE!</v>
      </c>
      <c r="F94" s="43" t="e">
        <f t="shared" si="14"/>
        <v>#VALUE!</v>
      </c>
      <c r="G94" s="43" t="e">
        <f t="shared" si="15"/>
        <v>#VALUE!</v>
      </c>
      <c r="H94" s="27" t="e">
        <f t="shared" si="16"/>
        <v>#VALUE!</v>
      </c>
      <c r="I94" s="229" t="e">
        <f t="shared" si="17"/>
        <v>#VALUE!</v>
      </c>
      <c r="J94" s="230" t="e">
        <f t="shared" si="38"/>
        <v>#VALUE!</v>
      </c>
      <c r="K94" s="43" t="e">
        <f t="shared" si="18"/>
        <v>#VALUE!</v>
      </c>
      <c r="L94" s="218" t="e">
        <f t="shared" si="19"/>
        <v>#VALUE!</v>
      </c>
      <c r="M94" s="218" t="e">
        <f t="shared" si="4"/>
        <v>#VALUE!</v>
      </c>
      <c r="N94" s="43" t="e">
        <f t="shared" si="20"/>
        <v>#VALUE!</v>
      </c>
      <c r="O94" s="43" t="e">
        <f t="shared" si="21"/>
        <v>#VALUE!</v>
      </c>
      <c r="P94" s="231" t="e">
        <f t="shared" si="22"/>
        <v>#VALUE!</v>
      </c>
      <c r="Q94" s="43" t="e">
        <f t="shared" si="23"/>
        <v>#VALUE!</v>
      </c>
      <c r="R94" s="43" t="e">
        <f t="shared" si="24"/>
        <v>#VALUE!</v>
      </c>
      <c r="S94" s="218" t="e">
        <f t="shared" si="5"/>
        <v>#VALUE!</v>
      </c>
      <c r="T94" s="218" t="e">
        <f t="shared" si="6"/>
        <v>#VALUE!</v>
      </c>
      <c r="U94" s="233" t="e">
        <f t="shared" si="25"/>
        <v>#VALUE!</v>
      </c>
      <c r="V94" s="233" t="e">
        <f t="shared" si="7"/>
        <v>#VALUE!</v>
      </c>
      <c r="W94" s="43" t="e">
        <f t="shared" si="26"/>
        <v>#VALUE!</v>
      </c>
      <c r="X94" s="43" t="e">
        <f t="shared" si="27"/>
        <v>#VALUE!</v>
      </c>
      <c r="Y94" s="43" t="e">
        <f t="shared" si="28"/>
        <v>#VALUE!</v>
      </c>
      <c r="Z94" s="43" t="e">
        <f t="shared" si="29"/>
        <v>#VALUE!</v>
      </c>
      <c r="AA94" s="233" t="e">
        <f t="shared" si="8"/>
        <v>#VALUE!</v>
      </c>
      <c r="AB94" s="233" t="e">
        <f t="shared" si="30"/>
        <v>#VALUE!</v>
      </c>
      <c r="AC94" s="43" t="e">
        <f t="shared" ref="AC94:AC125" si="40">delta_z(N94,S94,H94,AE93,AB94)</f>
        <v>#VALUE!</v>
      </c>
      <c r="AD94" s="43" t="e">
        <f t="shared" si="9"/>
        <v>#VALUE!</v>
      </c>
      <c r="AE94" s="43" t="e">
        <f t="shared" si="32"/>
        <v>#VALUE!</v>
      </c>
      <c r="AF94" s="43" t="e">
        <f t="shared" si="10"/>
        <v>#VALUE!</v>
      </c>
      <c r="AG94" s="43" t="e">
        <f t="shared" si="11"/>
        <v>#VALUE!</v>
      </c>
      <c r="AH94" s="43" t="e">
        <f t="shared" si="33"/>
        <v>#VALUE!</v>
      </c>
      <c r="AI94" s="43" t="e">
        <f t="shared" si="12"/>
        <v>#VALUE!</v>
      </c>
      <c r="AJ94" s="43" t="e">
        <f t="shared" si="34"/>
        <v>#VALUE!</v>
      </c>
      <c r="AK94" s="8" t="e">
        <f t="shared" si="36"/>
        <v>#VALUE!</v>
      </c>
      <c r="AL94" s="44" t="e">
        <f t="shared" si="37"/>
        <v>#VALUE!</v>
      </c>
      <c r="AZ94" s="8"/>
    </row>
    <row r="95" spans="1:52" ht="15" x14ac:dyDescent="0.15">
      <c r="A95" s="42"/>
      <c r="B95" s="43" t="e">
        <f t="shared" si="39"/>
        <v>#VALUE!</v>
      </c>
      <c r="C95" s="43" t="e">
        <f t="shared" si="39"/>
        <v>#VALUE!</v>
      </c>
      <c r="D95" s="43" t="e">
        <f t="shared" si="39"/>
        <v>#VALUE!</v>
      </c>
      <c r="E95" s="43" t="e">
        <f t="shared" si="35"/>
        <v>#VALUE!</v>
      </c>
      <c r="F95" s="43" t="e">
        <f t="shared" si="14"/>
        <v>#VALUE!</v>
      </c>
      <c r="G95" s="43" t="e">
        <f t="shared" si="15"/>
        <v>#VALUE!</v>
      </c>
      <c r="H95" s="27" t="e">
        <f t="shared" ref="H95:H126" si="41">dv(S94)</f>
        <v>#VALUE!</v>
      </c>
      <c r="I95" s="229" t="e">
        <f t="shared" si="17"/>
        <v>#VALUE!</v>
      </c>
      <c r="J95" s="230" t="e">
        <f t="shared" si="38"/>
        <v>#VALUE!</v>
      </c>
      <c r="K95" s="43" t="e">
        <f t="shared" si="18"/>
        <v>#VALUE!</v>
      </c>
      <c r="L95" s="218" t="e">
        <f t="shared" si="19"/>
        <v>#VALUE!</v>
      </c>
      <c r="M95" s="218" t="e">
        <f t="shared" si="4"/>
        <v>#VALUE!</v>
      </c>
      <c r="N95" s="43" t="e">
        <f t="shared" si="20"/>
        <v>#VALUE!</v>
      </c>
      <c r="O95" s="43" t="e">
        <f t="shared" si="21"/>
        <v>#VALUE!</v>
      </c>
      <c r="P95" s="231" t="e">
        <f t="shared" si="22"/>
        <v>#VALUE!</v>
      </c>
      <c r="Q95" s="43" t="e">
        <f t="shared" si="23"/>
        <v>#VALUE!</v>
      </c>
      <c r="R95" s="43" t="e">
        <f t="shared" si="24"/>
        <v>#VALUE!</v>
      </c>
      <c r="S95" s="218" t="e">
        <f t="shared" si="5"/>
        <v>#VALUE!</v>
      </c>
      <c r="T95" s="218" t="e">
        <f t="shared" si="6"/>
        <v>#VALUE!</v>
      </c>
      <c r="U95" s="233" t="e">
        <f t="shared" si="25"/>
        <v>#VALUE!</v>
      </c>
      <c r="V95" s="233" t="e">
        <f t="shared" si="7"/>
        <v>#VALUE!</v>
      </c>
      <c r="W95" s="43" t="e">
        <f t="shared" si="26"/>
        <v>#VALUE!</v>
      </c>
      <c r="X95" s="43" t="e">
        <f t="shared" si="27"/>
        <v>#VALUE!</v>
      </c>
      <c r="Y95" s="43" t="e">
        <f t="shared" si="28"/>
        <v>#VALUE!</v>
      </c>
      <c r="Z95" s="43" t="e">
        <f t="shared" si="29"/>
        <v>#VALUE!</v>
      </c>
      <c r="AA95" s="233" t="e">
        <f t="shared" si="8"/>
        <v>#VALUE!</v>
      </c>
      <c r="AB95" s="233" t="e">
        <f t="shared" si="30"/>
        <v>#VALUE!</v>
      </c>
      <c r="AC95" s="43" t="e">
        <f t="shared" si="40"/>
        <v>#VALUE!</v>
      </c>
      <c r="AD95" s="43" t="e">
        <f t="shared" si="9"/>
        <v>#VALUE!</v>
      </c>
      <c r="AE95" s="43" t="e">
        <f t="shared" si="32"/>
        <v>#VALUE!</v>
      </c>
      <c r="AF95" s="43" t="e">
        <f t="shared" si="10"/>
        <v>#VALUE!</v>
      </c>
      <c r="AG95" s="43" t="e">
        <f t="shared" si="11"/>
        <v>#VALUE!</v>
      </c>
      <c r="AH95" s="43" t="e">
        <f t="shared" si="33"/>
        <v>#VALUE!</v>
      </c>
      <c r="AI95" s="43" t="e">
        <f t="shared" si="12"/>
        <v>#VALUE!</v>
      </c>
      <c r="AJ95" s="43" t="e">
        <f t="shared" si="34"/>
        <v>#VALUE!</v>
      </c>
      <c r="AK95" s="8" t="e">
        <f t="shared" si="36"/>
        <v>#VALUE!</v>
      </c>
      <c r="AL95" s="44" t="e">
        <f t="shared" si="37"/>
        <v>#VALUE!</v>
      </c>
      <c r="AZ95" s="8"/>
    </row>
    <row r="96" spans="1:52" ht="15" x14ac:dyDescent="0.15">
      <c r="A96" s="42"/>
      <c r="B96" s="43" t="e">
        <f t="shared" si="39"/>
        <v>#VALUE!</v>
      </c>
      <c r="C96" s="43" t="e">
        <f t="shared" si="39"/>
        <v>#VALUE!</v>
      </c>
      <c r="D96" s="43" t="e">
        <f t="shared" si="39"/>
        <v>#VALUE!</v>
      </c>
      <c r="E96" s="43" t="e">
        <f t="shared" si="35"/>
        <v>#VALUE!</v>
      </c>
      <c r="F96" s="43" t="e">
        <f t="shared" si="14"/>
        <v>#VALUE!</v>
      </c>
      <c r="G96" s="43" t="e">
        <f t="shared" si="15"/>
        <v>#VALUE!</v>
      </c>
      <c r="H96" s="27" t="e">
        <f t="shared" si="41"/>
        <v>#VALUE!</v>
      </c>
      <c r="I96" s="229" t="e">
        <f t="shared" si="17"/>
        <v>#VALUE!</v>
      </c>
      <c r="J96" s="230" t="e">
        <f t="shared" si="38"/>
        <v>#VALUE!</v>
      </c>
      <c r="K96" s="43" t="e">
        <f t="shared" si="18"/>
        <v>#VALUE!</v>
      </c>
      <c r="L96" s="218" t="e">
        <f t="shared" si="19"/>
        <v>#VALUE!</v>
      </c>
      <c r="M96" s="218" t="e">
        <f t="shared" si="4"/>
        <v>#VALUE!</v>
      </c>
      <c r="N96" s="43" t="e">
        <f t="shared" si="20"/>
        <v>#VALUE!</v>
      </c>
      <c r="O96" s="43" t="e">
        <f t="shared" si="21"/>
        <v>#VALUE!</v>
      </c>
      <c r="P96" s="231" t="e">
        <f t="shared" si="22"/>
        <v>#VALUE!</v>
      </c>
      <c r="Q96" s="43" t="e">
        <f t="shared" si="23"/>
        <v>#VALUE!</v>
      </c>
      <c r="R96" s="43" t="e">
        <f t="shared" si="24"/>
        <v>#VALUE!</v>
      </c>
      <c r="S96" s="218" t="e">
        <f t="shared" si="5"/>
        <v>#VALUE!</v>
      </c>
      <c r="T96" s="218" t="e">
        <f t="shared" si="6"/>
        <v>#VALUE!</v>
      </c>
      <c r="U96" s="233" t="e">
        <f t="shared" si="25"/>
        <v>#VALUE!</v>
      </c>
      <c r="V96" s="233" t="e">
        <f t="shared" si="7"/>
        <v>#VALUE!</v>
      </c>
      <c r="W96" s="43" t="e">
        <f t="shared" si="26"/>
        <v>#VALUE!</v>
      </c>
      <c r="X96" s="43" t="e">
        <f t="shared" si="27"/>
        <v>#VALUE!</v>
      </c>
      <c r="Y96" s="43" t="e">
        <f t="shared" si="28"/>
        <v>#VALUE!</v>
      </c>
      <c r="Z96" s="43" t="e">
        <f t="shared" si="29"/>
        <v>#VALUE!</v>
      </c>
      <c r="AA96" s="233" t="e">
        <f t="shared" si="8"/>
        <v>#VALUE!</v>
      </c>
      <c r="AB96" s="233" t="e">
        <f t="shared" si="30"/>
        <v>#VALUE!</v>
      </c>
      <c r="AC96" s="43" t="e">
        <f t="shared" si="40"/>
        <v>#VALUE!</v>
      </c>
      <c r="AD96" s="43" t="e">
        <f t="shared" si="9"/>
        <v>#VALUE!</v>
      </c>
      <c r="AE96" s="43" t="e">
        <f t="shared" si="32"/>
        <v>#VALUE!</v>
      </c>
      <c r="AF96" s="43" t="e">
        <f t="shared" si="10"/>
        <v>#VALUE!</v>
      </c>
      <c r="AG96" s="43" t="e">
        <f t="shared" si="11"/>
        <v>#VALUE!</v>
      </c>
      <c r="AH96" s="43" t="e">
        <f t="shared" si="33"/>
        <v>#VALUE!</v>
      </c>
      <c r="AI96" s="43" t="e">
        <f t="shared" si="12"/>
        <v>#VALUE!</v>
      </c>
      <c r="AJ96" s="43" t="e">
        <f t="shared" si="34"/>
        <v>#VALUE!</v>
      </c>
      <c r="AK96" s="8" t="e">
        <f t="shared" si="36"/>
        <v>#VALUE!</v>
      </c>
      <c r="AL96" s="44" t="e">
        <f t="shared" si="37"/>
        <v>#VALUE!</v>
      </c>
      <c r="AZ96" s="8"/>
    </row>
    <row r="97" spans="1:52" ht="15" x14ac:dyDescent="0.15">
      <c r="A97" s="42"/>
      <c r="B97" s="43" t="e">
        <f t="shared" si="39"/>
        <v>#VALUE!</v>
      </c>
      <c r="C97" s="43" t="e">
        <f t="shared" si="39"/>
        <v>#VALUE!</v>
      </c>
      <c r="D97" s="43" t="e">
        <f t="shared" si="39"/>
        <v>#VALUE!</v>
      </c>
      <c r="E97" s="43" t="e">
        <f t="shared" si="35"/>
        <v>#VALUE!</v>
      </c>
      <c r="F97" s="43" t="e">
        <f t="shared" si="14"/>
        <v>#VALUE!</v>
      </c>
      <c r="G97" s="43" t="e">
        <f t="shared" si="15"/>
        <v>#VALUE!</v>
      </c>
      <c r="H97" s="27" t="e">
        <f t="shared" si="41"/>
        <v>#VALUE!</v>
      </c>
      <c r="I97" s="229" t="e">
        <f t="shared" si="17"/>
        <v>#VALUE!</v>
      </c>
      <c r="J97" s="230" t="e">
        <f t="shared" si="38"/>
        <v>#VALUE!</v>
      </c>
      <c r="K97" s="43" t="e">
        <f t="shared" si="18"/>
        <v>#VALUE!</v>
      </c>
      <c r="L97" s="218" t="e">
        <f t="shared" si="19"/>
        <v>#VALUE!</v>
      </c>
      <c r="M97" s="218" t="e">
        <f t="shared" si="4"/>
        <v>#VALUE!</v>
      </c>
      <c r="N97" s="43" t="e">
        <f t="shared" si="20"/>
        <v>#VALUE!</v>
      </c>
      <c r="O97" s="43" t="e">
        <f t="shared" si="21"/>
        <v>#VALUE!</v>
      </c>
      <c r="P97" s="231" t="e">
        <f t="shared" si="22"/>
        <v>#VALUE!</v>
      </c>
      <c r="Q97" s="43" t="e">
        <f t="shared" si="23"/>
        <v>#VALUE!</v>
      </c>
      <c r="R97" s="43" t="e">
        <f t="shared" si="24"/>
        <v>#VALUE!</v>
      </c>
      <c r="S97" s="218" t="e">
        <f t="shared" si="5"/>
        <v>#VALUE!</v>
      </c>
      <c r="T97" s="218" t="e">
        <f t="shared" si="6"/>
        <v>#VALUE!</v>
      </c>
      <c r="U97" s="233" t="e">
        <f t="shared" si="25"/>
        <v>#VALUE!</v>
      </c>
      <c r="V97" s="233" t="e">
        <f t="shared" si="7"/>
        <v>#VALUE!</v>
      </c>
      <c r="W97" s="43" t="e">
        <f t="shared" si="26"/>
        <v>#VALUE!</v>
      </c>
      <c r="X97" s="43" t="e">
        <f t="shared" si="27"/>
        <v>#VALUE!</v>
      </c>
      <c r="Y97" s="43" t="e">
        <f t="shared" si="28"/>
        <v>#VALUE!</v>
      </c>
      <c r="Z97" s="43" t="e">
        <f t="shared" si="29"/>
        <v>#VALUE!</v>
      </c>
      <c r="AA97" s="233" t="e">
        <f t="shared" si="8"/>
        <v>#VALUE!</v>
      </c>
      <c r="AB97" s="233" t="e">
        <f t="shared" si="30"/>
        <v>#VALUE!</v>
      </c>
      <c r="AC97" s="43" t="e">
        <f t="shared" si="40"/>
        <v>#VALUE!</v>
      </c>
      <c r="AD97" s="43" t="e">
        <f t="shared" si="9"/>
        <v>#VALUE!</v>
      </c>
      <c r="AE97" s="43" t="e">
        <f t="shared" si="32"/>
        <v>#VALUE!</v>
      </c>
      <c r="AF97" s="43" t="e">
        <f t="shared" si="10"/>
        <v>#VALUE!</v>
      </c>
      <c r="AG97" s="43" t="e">
        <f t="shared" si="11"/>
        <v>#VALUE!</v>
      </c>
      <c r="AH97" s="43" t="e">
        <f t="shared" si="33"/>
        <v>#VALUE!</v>
      </c>
      <c r="AI97" s="43" t="e">
        <f t="shared" si="12"/>
        <v>#VALUE!</v>
      </c>
      <c r="AJ97" s="43" t="e">
        <f t="shared" si="34"/>
        <v>#VALUE!</v>
      </c>
      <c r="AK97" s="8" t="e">
        <f t="shared" si="36"/>
        <v>#VALUE!</v>
      </c>
      <c r="AL97" s="44" t="e">
        <f t="shared" si="37"/>
        <v>#VALUE!</v>
      </c>
      <c r="AZ97" s="8"/>
    </row>
    <row r="98" spans="1:52" ht="15" x14ac:dyDescent="0.15">
      <c r="A98" s="42"/>
      <c r="B98" s="43" t="e">
        <f t="shared" si="39"/>
        <v>#VALUE!</v>
      </c>
      <c r="C98" s="43" t="e">
        <f t="shared" si="39"/>
        <v>#VALUE!</v>
      </c>
      <c r="D98" s="43" t="e">
        <f t="shared" si="39"/>
        <v>#VALUE!</v>
      </c>
      <c r="E98" s="43" t="e">
        <f t="shared" si="35"/>
        <v>#VALUE!</v>
      </c>
      <c r="F98" s="43" t="e">
        <f t="shared" si="14"/>
        <v>#VALUE!</v>
      </c>
      <c r="G98" s="43" t="e">
        <f t="shared" si="15"/>
        <v>#VALUE!</v>
      </c>
      <c r="H98" s="27" t="e">
        <f t="shared" si="41"/>
        <v>#VALUE!</v>
      </c>
      <c r="I98" s="229" t="e">
        <f t="shared" si="17"/>
        <v>#VALUE!</v>
      </c>
      <c r="J98" s="230" t="e">
        <f t="shared" si="38"/>
        <v>#VALUE!</v>
      </c>
      <c r="K98" s="43" t="e">
        <f t="shared" si="18"/>
        <v>#VALUE!</v>
      </c>
      <c r="L98" s="218" t="e">
        <f t="shared" si="19"/>
        <v>#VALUE!</v>
      </c>
      <c r="M98" s="218" t="e">
        <f t="shared" si="4"/>
        <v>#VALUE!</v>
      </c>
      <c r="N98" s="43" t="e">
        <f t="shared" si="20"/>
        <v>#VALUE!</v>
      </c>
      <c r="O98" s="43" t="e">
        <f t="shared" si="21"/>
        <v>#VALUE!</v>
      </c>
      <c r="P98" s="231" t="e">
        <f t="shared" si="22"/>
        <v>#VALUE!</v>
      </c>
      <c r="Q98" s="43" t="e">
        <f t="shared" si="23"/>
        <v>#VALUE!</v>
      </c>
      <c r="R98" s="43" t="e">
        <f t="shared" si="24"/>
        <v>#VALUE!</v>
      </c>
      <c r="S98" s="218" t="e">
        <f t="shared" si="5"/>
        <v>#VALUE!</v>
      </c>
      <c r="T98" s="218" t="e">
        <f t="shared" si="6"/>
        <v>#VALUE!</v>
      </c>
      <c r="U98" s="233" t="e">
        <f t="shared" si="25"/>
        <v>#VALUE!</v>
      </c>
      <c r="V98" s="233" t="e">
        <f t="shared" si="7"/>
        <v>#VALUE!</v>
      </c>
      <c r="W98" s="43" t="e">
        <f t="shared" si="26"/>
        <v>#VALUE!</v>
      </c>
      <c r="X98" s="43" t="e">
        <f t="shared" si="27"/>
        <v>#VALUE!</v>
      </c>
      <c r="Y98" s="43" t="e">
        <f t="shared" si="28"/>
        <v>#VALUE!</v>
      </c>
      <c r="Z98" s="43" t="e">
        <f t="shared" si="29"/>
        <v>#VALUE!</v>
      </c>
      <c r="AA98" s="233" t="e">
        <f t="shared" si="8"/>
        <v>#VALUE!</v>
      </c>
      <c r="AB98" s="233" t="e">
        <f t="shared" si="30"/>
        <v>#VALUE!</v>
      </c>
      <c r="AC98" s="43" t="e">
        <f t="shared" si="40"/>
        <v>#VALUE!</v>
      </c>
      <c r="AD98" s="43" t="e">
        <f t="shared" si="9"/>
        <v>#VALUE!</v>
      </c>
      <c r="AE98" s="43" t="e">
        <f t="shared" si="32"/>
        <v>#VALUE!</v>
      </c>
      <c r="AF98" s="43" t="e">
        <f t="shared" si="10"/>
        <v>#VALUE!</v>
      </c>
      <c r="AG98" s="43" t="e">
        <f t="shared" si="11"/>
        <v>#VALUE!</v>
      </c>
      <c r="AH98" s="43" t="e">
        <f t="shared" si="33"/>
        <v>#VALUE!</v>
      </c>
      <c r="AI98" s="43" t="e">
        <f t="shared" si="12"/>
        <v>#VALUE!</v>
      </c>
      <c r="AJ98" s="43" t="e">
        <f t="shared" si="34"/>
        <v>#VALUE!</v>
      </c>
      <c r="AK98" s="8" t="e">
        <f t="shared" si="36"/>
        <v>#VALUE!</v>
      </c>
      <c r="AL98" s="44" t="e">
        <f t="shared" si="37"/>
        <v>#VALUE!</v>
      </c>
      <c r="AZ98" s="8"/>
    </row>
    <row r="99" spans="1:52" ht="15" x14ac:dyDescent="0.15">
      <c r="A99" s="42"/>
      <c r="B99" s="43" t="e">
        <f t="shared" si="39"/>
        <v>#VALUE!</v>
      </c>
      <c r="C99" s="43" t="e">
        <f t="shared" si="39"/>
        <v>#VALUE!</v>
      </c>
      <c r="D99" s="43" t="e">
        <f t="shared" si="39"/>
        <v>#VALUE!</v>
      </c>
      <c r="E99" s="43" t="e">
        <f t="shared" si="35"/>
        <v>#VALUE!</v>
      </c>
      <c r="F99" s="43" t="e">
        <f t="shared" si="14"/>
        <v>#VALUE!</v>
      </c>
      <c r="G99" s="43" t="e">
        <f t="shared" si="15"/>
        <v>#VALUE!</v>
      </c>
      <c r="H99" s="27" t="e">
        <f t="shared" si="41"/>
        <v>#VALUE!</v>
      </c>
      <c r="I99" s="229" t="e">
        <f t="shared" si="17"/>
        <v>#VALUE!</v>
      </c>
      <c r="J99" s="230" t="e">
        <f t="shared" si="38"/>
        <v>#VALUE!</v>
      </c>
      <c r="K99" s="43" t="e">
        <f t="shared" si="18"/>
        <v>#VALUE!</v>
      </c>
      <c r="L99" s="218" t="e">
        <f t="shared" si="19"/>
        <v>#VALUE!</v>
      </c>
      <c r="M99" s="218" t="e">
        <f t="shared" si="4"/>
        <v>#VALUE!</v>
      </c>
      <c r="N99" s="43" t="e">
        <f t="shared" si="20"/>
        <v>#VALUE!</v>
      </c>
      <c r="O99" s="43" t="e">
        <f t="shared" si="21"/>
        <v>#VALUE!</v>
      </c>
      <c r="P99" s="231" t="e">
        <f t="shared" si="22"/>
        <v>#VALUE!</v>
      </c>
      <c r="Q99" s="43" t="e">
        <f t="shared" si="23"/>
        <v>#VALUE!</v>
      </c>
      <c r="R99" s="43" t="e">
        <f t="shared" si="24"/>
        <v>#VALUE!</v>
      </c>
      <c r="S99" s="218" t="e">
        <f t="shared" si="5"/>
        <v>#VALUE!</v>
      </c>
      <c r="T99" s="218" t="e">
        <f t="shared" si="6"/>
        <v>#VALUE!</v>
      </c>
      <c r="U99" s="233" t="e">
        <f t="shared" si="25"/>
        <v>#VALUE!</v>
      </c>
      <c r="V99" s="233" t="e">
        <f t="shared" si="7"/>
        <v>#VALUE!</v>
      </c>
      <c r="W99" s="43" t="e">
        <f t="shared" si="26"/>
        <v>#VALUE!</v>
      </c>
      <c r="X99" s="43" t="e">
        <f t="shared" si="27"/>
        <v>#VALUE!</v>
      </c>
      <c r="Y99" s="43" t="e">
        <f t="shared" si="28"/>
        <v>#VALUE!</v>
      </c>
      <c r="Z99" s="43" t="e">
        <f t="shared" si="29"/>
        <v>#VALUE!</v>
      </c>
      <c r="AA99" s="233" t="e">
        <f t="shared" si="8"/>
        <v>#VALUE!</v>
      </c>
      <c r="AB99" s="233" t="e">
        <f t="shared" si="30"/>
        <v>#VALUE!</v>
      </c>
      <c r="AC99" s="43" t="e">
        <f t="shared" si="40"/>
        <v>#VALUE!</v>
      </c>
      <c r="AD99" s="43" t="e">
        <f t="shared" si="9"/>
        <v>#VALUE!</v>
      </c>
      <c r="AE99" s="43" t="e">
        <f t="shared" si="32"/>
        <v>#VALUE!</v>
      </c>
      <c r="AF99" s="43" t="e">
        <f t="shared" si="10"/>
        <v>#VALUE!</v>
      </c>
      <c r="AG99" s="43" t="e">
        <f t="shared" si="11"/>
        <v>#VALUE!</v>
      </c>
      <c r="AH99" s="43" t="e">
        <f t="shared" si="33"/>
        <v>#VALUE!</v>
      </c>
      <c r="AI99" s="43" t="e">
        <f t="shared" si="12"/>
        <v>#VALUE!</v>
      </c>
      <c r="AJ99" s="43" t="e">
        <f t="shared" si="34"/>
        <v>#VALUE!</v>
      </c>
      <c r="AK99" s="8" t="e">
        <f t="shared" si="36"/>
        <v>#VALUE!</v>
      </c>
      <c r="AL99" s="44" t="e">
        <f t="shared" si="37"/>
        <v>#VALUE!</v>
      </c>
      <c r="AZ99" s="8"/>
    </row>
    <row r="100" spans="1:52" ht="15" x14ac:dyDescent="0.15">
      <c r="A100" s="42"/>
      <c r="B100" s="43" t="e">
        <f t="shared" si="39"/>
        <v>#VALUE!</v>
      </c>
      <c r="C100" s="43" t="e">
        <f t="shared" si="39"/>
        <v>#VALUE!</v>
      </c>
      <c r="D100" s="43" t="e">
        <f t="shared" si="39"/>
        <v>#VALUE!</v>
      </c>
      <c r="E100" s="43" t="e">
        <f t="shared" si="35"/>
        <v>#VALUE!</v>
      </c>
      <c r="F100" s="43" t="e">
        <f t="shared" si="14"/>
        <v>#VALUE!</v>
      </c>
      <c r="G100" s="43" t="e">
        <f t="shared" si="15"/>
        <v>#VALUE!</v>
      </c>
      <c r="H100" s="27" t="e">
        <f t="shared" si="41"/>
        <v>#VALUE!</v>
      </c>
      <c r="I100" s="229" t="e">
        <f t="shared" si="17"/>
        <v>#VALUE!</v>
      </c>
      <c r="J100" s="230" t="e">
        <f t="shared" si="38"/>
        <v>#VALUE!</v>
      </c>
      <c r="K100" s="43" t="e">
        <f t="shared" si="18"/>
        <v>#VALUE!</v>
      </c>
      <c r="L100" s="218" t="e">
        <f t="shared" si="19"/>
        <v>#VALUE!</v>
      </c>
      <c r="M100" s="218" t="e">
        <f t="shared" si="4"/>
        <v>#VALUE!</v>
      </c>
      <c r="N100" s="43" t="e">
        <f t="shared" si="20"/>
        <v>#VALUE!</v>
      </c>
      <c r="O100" s="43" t="e">
        <f t="shared" si="21"/>
        <v>#VALUE!</v>
      </c>
      <c r="P100" s="231" t="e">
        <f t="shared" si="22"/>
        <v>#VALUE!</v>
      </c>
      <c r="Q100" s="43" t="e">
        <f t="shared" si="23"/>
        <v>#VALUE!</v>
      </c>
      <c r="R100" s="43" t="e">
        <f t="shared" si="24"/>
        <v>#VALUE!</v>
      </c>
      <c r="S100" s="218" t="e">
        <f t="shared" si="5"/>
        <v>#VALUE!</v>
      </c>
      <c r="T100" s="218" t="e">
        <f t="shared" si="6"/>
        <v>#VALUE!</v>
      </c>
      <c r="U100" s="233" t="e">
        <f t="shared" si="25"/>
        <v>#VALUE!</v>
      </c>
      <c r="V100" s="233" t="e">
        <f t="shared" si="7"/>
        <v>#VALUE!</v>
      </c>
      <c r="W100" s="43" t="e">
        <f t="shared" si="26"/>
        <v>#VALUE!</v>
      </c>
      <c r="X100" s="43" t="e">
        <f t="shared" si="27"/>
        <v>#VALUE!</v>
      </c>
      <c r="Y100" s="43" t="e">
        <f t="shared" si="28"/>
        <v>#VALUE!</v>
      </c>
      <c r="Z100" s="43" t="e">
        <f t="shared" si="29"/>
        <v>#VALUE!</v>
      </c>
      <c r="AA100" s="233" t="e">
        <f t="shared" si="8"/>
        <v>#VALUE!</v>
      </c>
      <c r="AB100" s="233" t="e">
        <f t="shared" si="30"/>
        <v>#VALUE!</v>
      </c>
      <c r="AC100" s="43" t="e">
        <f t="shared" si="40"/>
        <v>#VALUE!</v>
      </c>
      <c r="AD100" s="43" t="e">
        <f t="shared" si="9"/>
        <v>#VALUE!</v>
      </c>
      <c r="AE100" s="43" t="e">
        <f t="shared" si="32"/>
        <v>#VALUE!</v>
      </c>
      <c r="AF100" s="43" t="e">
        <f t="shared" si="10"/>
        <v>#VALUE!</v>
      </c>
      <c r="AG100" s="43" t="e">
        <f t="shared" si="11"/>
        <v>#VALUE!</v>
      </c>
      <c r="AH100" s="43" t="e">
        <f t="shared" si="33"/>
        <v>#VALUE!</v>
      </c>
      <c r="AI100" s="43" t="e">
        <f t="shared" si="12"/>
        <v>#VALUE!</v>
      </c>
      <c r="AJ100" s="43" t="e">
        <f t="shared" si="34"/>
        <v>#VALUE!</v>
      </c>
      <c r="AK100" s="8" t="e">
        <f t="shared" si="36"/>
        <v>#VALUE!</v>
      </c>
      <c r="AL100" s="44" t="e">
        <f t="shared" si="37"/>
        <v>#VALUE!</v>
      </c>
      <c r="AZ100" s="8"/>
    </row>
    <row r="101" spans="1:52" ht="15" x14ac:dyDescent="0.15">
      <c r="A101" s="42"/>
      <c r="B101" s="43" t="e">
        <f t="shared" si="39"/>
        <v>#VALUE!</v>
      </c>
      <c r="C101" s="43" t="e">
        <f t="shared" si="39"/>
        <v>#VALUE!</v>
      </c>
      <c r="D101" s="43" t="e">
        <f t="shared" si="39"/>
        <v>#VALUE!</v>
      </c>
      <c r="E101" s="43" t="e">
        <f t="shared" si="35"/>
        <v>#VALUE!</v>
      </c>
      <c r="F101" s="43" t="e">
        <f t="shared" si="14"/>
        <v>#VALUE!</v>
      </c>
      <c r="G101" s="43" t="e">
        <f t="shared" si="15"/>
        <v>#VALUE!</v>
      </c>
      <c r="H101" s="27" t="e">
        <f t="shared" si="41"/>
        <v>#VALUE!</v>
      </c>
      <c r="I101" s="229" t="e">
        <f t="shared" si="17"/>
        <v>#VALUE!</v>
      </c>
      <c r="J101" s="230" t="e">
        <f t="shared" si="38"/>
        <v>#VALUE!</v>
      </c>
      <c r="K101" s="43" t="e">
        <f t="shared" si="18"/>
        <v>#VALUE!</v>
      </c>
      <c r="L101" s="218" t="e">
        <f t="shared" si="19"/>
        <v>#VALUE!</v>
      </c>
      <c r="M101" s="218" t="e">
        <f t="shared" si="4"/>
        <v>#VALUE!</v>
      </c>
      <c r="N101" s="43" t="e">
        <f t="shared" si="20"/>
        <v>#VALUE!</v>
      </c>
      <c r="O101" s="43" t="e">
        <f t="shared" si="21"/>
        <v>#VALUE!</v>
      </c>
      <c r="P101" s="231" t="e">
        <f t="shared" si="22"/>
        <v>#VALUE!</v>
      </c>
      <c r="Q101" s="43" t="e">
        <f t="shared" si="23"/>
        <v>#VALUE!</v>
      </c>
      <c r="R101" s="43" t="e">
        <f t="shared" si="24"/>
        <v>#VALUE!</v>
      </c>
      <c r="S101" s="218" t="e">
        <f t="shared" si="5"/>
        <v>#VALUE!</v>
      </c>
      <c r="T101" s="218" t="e">
        <f t="shared" si="6"/>
        <v>#VALUE!</v>
      </c>
      <c r="U101" s="233" t="e">
        <f t="shared" si="25"/>
        <v>#VALUE!</v>
      </c>
      <c r="V101" s="233" t="e">
        <f t="shared" si="7"/>
        <v>#VALUE!</v>
      </c>
      <c r="W101" s="43" t="e">
        <f t="shared" si="26"/>
        <v>#VALUE!</v>
      </c>
      <c r="X101" s="43" t="e">
        <f t="shared" si="27"/>
        <v>#VALUE!</v>
      </c>
      <c r="Y101" s="43" t="e">
        <f t="shared" si="28"/>
        <v>#VALUE!</v>
      </c>
      <c r="Z101" s="43" t="e">
        <f t="shared" si="29"/>
        <v>#VALUE!</v>
      </c>
      <c r="AA101" s="233" t="e">
        <f t="shared" si="8"/>
        <v>#VALUE!</v>
      </c>
      <c r="AB101" s="233" t="e">
        <f t="shared" si="30"/>
        <v>#VALUE!</v>
      </c>
      <c r="AC101" s="43" t="e">
        <f t="shared" si="40"/>
        <v>#VALUE!</v>
      </c>
      <c r="AD101" s="43" t="e">
        <f t="shared" si="9"/>
        <v>#VALUE!</v>
      </c>
      <c r="AE101" s="43" t="e">
        <f t="shared" si="32"/>
        <v>#VALUE!</v>
      </c>
      <c r="AF101" s="43" t="e">
        <f t="shared" si="10"/>
        <v>#VALUE!</v>
      </c>
      <c r="AG101" s="43" t="e">
        <f t="shared" si="11"/>
        <v>#VALUE!</v>
      </c>
      <c r="AH101" s="43" t="e">
        <f t="shared" si="33"/>
        <v>#VALUE!</v>
      </c>
      <c r="AI101" s="43" t="e">
        <f t="shared" si="12"/>
        <v>#VALUE!</v>
      </c>
      <c r="AJ101" s="43" t="e">
        <f t="shared" si="34"/>
        <v>#VALUE!</v>
      </c>
      <c r="AK101" s="8" t="e">
        <f t="shared" si="36"/>
        <v>#VALUE!</v>
      </c>
      <c r="AL101" s="44" t="e">
        <f t="shared" si="37"/>
        <v>#VALUE!</v>
      </c>
      <c r="AZ101" s="8"/>
    </row>
    <row r="102" spans="1:52" ht="15" x14ac:dyDescent="0.15">
      <c r="A102" s="42"/>
      <c r="B102" s="43" t="e">
        <f t="shared" si="39"/>
        <v>#VALUE!</v>
      </c>
      <c r="C102" s="43" t="e">
        <f t="shared" si="39"/>
        <v>#VALUE!</v>
      </c>
      <c r="D102" s="43" t="e">
        <f t="shared" si="39"/>
        <v>#VALUE!</v>
      </c>
      <c r="E102" s="43" t="e">
        <f t="shared" si="35"/>
        <v>#VALUE!</v>
      </c>
      <c r="F102" s="43" t="e">
        <f t="shared" si="14"/>
        <v>#VALUE!</v>
      </c>
      <c r="G102" s="43" t="e">
        <f t="shared" si="15"/>
        <v>#VALUE!</v>
      </c>
      <c r="H102" s="27" t="e">
        <f t="shared" si="41"/>
        <v>#VALUE!</v>
      </c>
      <c r="I102" s="229" t="e">
        <f t="shared" si="17"/>
        <v>#VALUE!</v>
      </c>
      <c r="J102" s="230" t="e">
        <f t="shared" si="38"/>
        <v>#VALUE!</v>
      </c>
      <c r="K102" s="43" t="e">
        <f t="shared" si="18"/>
        <v>#VALUE!</v>
      </c>
      <c r="L102" s="218" t="e">
        <f t="shared" si="19"/>
        <v>#VALUE!</v>
      </c>
      <c r="M102" s="218" t="e">
        <f t="shared" si="4"/>
        <v>#VALUE!</v>
      </c>
      <c r="N102" s="43" t="e">
        <f t="shared" si="20"/>
        <v>#VALUE!</v>
      </c>
      <c r="O102" s="43" t="e">
        <f t="shared" si="21"/>
        <v>#VALUE!</v>
      </c>
      <c r="P102" s="231" t="e">
        <f t="shared" si="22"/>
        <v>#VALUE!</v>
      </c>
      <c r="Q102" s="43" t="e">
        <f t="shared" si="23"/>
        <v>#VALUE!</v>
      </c>
      <c r="R102" s="43" t="e">
        <f t="shared" si="24"/>
        <v>#VALUE!</v>
      </c>
      <c r="S102" s="218" t="e">
        <f t="shared" si="5"/>
        <v>#VALUE!</v>
      </c>
      <c r="T102" s="218" t="e">
        <f t="shared" si="6"/>
        <v>#VALUE!</v>
      </c>
      <c r="U102" s="233" t="e">
        <f t="shared" si="25"/>
        <v>#VALUE!</v>
      </c>
      <c r="V102" s="233" t="e">
        <f t="shared" si="7"/>
        <v>#VALUE!</v>
      </c>
      <c r="W102" s="43" t="e">
        <f t="shared" si="26"/>
        <v>#VALUE!</v>
      </c>
      <c r="X102" s="43" t="e">
        <f t="shared" si="27"/>
        <v>#VALUE!</v>
      </c>
      <c r="Y102" s="43" t="e">
        <f t="shared" si="28"/>
        <v>#VALUE!</v>
      </c>
      <c r="Z102" s="43" t="e">
        <f t="shared" si="29"/>
        <v>#VALUE!</v>
      </c>
      <c r="AA102" s="233" t="e">
        <f t="shared" si="8"/>
        <v>#VALUE!</v>
      </c>
      <c r="AB102" s="233" t="e">
        <f t="shared" si="30"/>
        <v>#VALUE!</v>
      </c>
      <c r="AC102" s="43" t="e">
        <f t="shared" si="40"/>
        <v>#VALUE!</v>
      </c>
      <c r="AD102" s="43" t="e">
        <f t="shared" si="9"/>
        <v>#VALUE!</v>
      </c>
      <c r="AE102" s="43" t="e">
        <f t="shared" si="32"/>
        <v>#VALUE!</v>
      </c>
      <c r="AF102" s="43" t="e">
        <f t="shared" si="10"/>
        <v>#VALUE!</v>
      </c>
      <c r="AG102" s="43" t="e">
        <f t="shared" si="11"/>
        <v>#VALUE!</v>
      </c>
      <c r="AH102" s="43" t="e">
        <f t="shared" si="33"/>
        <v>#VALUE!</v>
      </c>
      <c r="AI102" s="43" t="e">
        <f t="shared" si="12"/>
        <v>#VALUE!</v>
      </c>
      <c r="AJ102" s="43" t="e">
        <f t="shared" si="34"/>
        <v>#VALUE!</v>
      </c>
      <c r="AK102" s="8" t="e">
        <f t="shared" si="36"/>
        <v>#VALUE!</v>
      </c>
      <c r="AL102" s="44" t="e">
        <f t="shared" si="37"/>
        <v>#VALUE!</v>
      </c>
      <c r="AZ102" s="8"/>
    </row>
    <row r="103" spans="1:52" ht="15" x14ac:dyDescent="0.15">
      <c r="A103" s="42"/>
      <c r="B103" s="43" t="e">
        <f t="shared" si="39"/>
        <v>#VALUE!</v>
      </c>
      <c r="C103" s="43" t="e">
        <f t="shared" si="39"/>
        <v>#VALUE!</v>
      </c>
      <c r="D103" s="43" t="e">
        <f t="shared" si="39"/>
        <v>#VALUE!</v>
      </c>
      <c r="E103" s="43" t="e">
        <f t="shared" si="35"/>
        <v>#VALUE!</v>
      </c>
      <c r="F103" s="43" t="e">
        <f t="shared" si="14"/>
        <v>#VALUE!</v>
      </c>
      <c r="G103" s="43" t="e">
        <f t="shared" si="15"/>
        <v>#VALUE!</v>
      </c>
      <c r="H103" s="27" t="e">
        <f t="shared" si="41"/>
        <v>#VALUE!</v>
      </c>
      <c r="I103" s="229" t="e">
        <f t="shared" si="17"/>
        <v>#VALUE!</v>
      </c>
      <c r="J103" s="230" t="e">
        <f t="shared" si="38"/>
        <v>#VALUE!</v>
      </c>
      <c r="K103" s="43" t="e">
        <f t="shared" si="18"/>
        <v>#VALUE!</v>
      </c>
      <c r="L103" s="218" t="e">
        <f t="shared" si="19"/>
        <v>#VALUE!</v>
      </c>
      <c r="M103" s="218" t="e">
        <f t="shared" si="4"/>
        <v>#VALUE!</v>
      </c>
      <c r="N103" s="43" t="e">
        <f t="shared" si="20"/>
        <v>#VALUE!</v>
      </c>
      <c r="O103" s="43" t="e">
        <f t="shared" si="21"/>
        <v>#VALUE!</v>
      </c>
      <c r="P103" s="231" t="e">
        <f t="shared" si="22"/>
        <v>#VALUE!</v>
      </c>
      <c r="Q103" s="43" t="e">
        <f t="shared" si="23"/>
        <v>#VALUE!</v>
      </c>
      <c r="R103" s="43" t="e">
        <f t="shared" si="24"/>
        <v>#VALUE!</v>
      </c>
      <c r="S103" s="218" t="e">
        <f t="shared" si="5"/>
        <v>#VALUE!</v>
      </c>
      <c r="T103" s="218" t="e">
        <f t="shared" si="6"/>
        <v>#VALUE!</v>
      </c>
      <c r="U103" s="233" t="e">
        <f t="shared" si="25"/>
        <v>#VALUE!</v>
      </c>
      <c r="V103" s="233" t="e">
        <f t="shared" si="7"/>
        <v>#VALUE!</v>
      </c>
      <c r="W103" s="43" t="e">
        <f t="shared" si="26"/>
        <v>#VALUE!</v>
      </c>
      <c r="X103" s="43" t="e">
        <f t="shared" si="27"/>
        <v>#VALUE!</v>
      </c>
      <c r="Y103" s="43" t="e">
        <f t="shared" si="28"/>
        <v>#VALUE!</v>
      </c>
      <c r="Z103" s="43" t="e">
        <f t="shared" si="29"/>
        <v>#VALUE!</v>
      </c>
      <c r="AA103" s="233" t="e">
        <f t="shared" si="8"/>
        <v>#VALUE!</v>
      </c>
      <c r="AB103" s="233" t="e">
        <f t="shared" si="30"/>
        <v>#VALUE!</v>
      </c>
      <c r="AC103" s="43" t="e">
        <f t="shared" si="40"/>
        <v>#VALUE!</v>
      </c>
      <c r="AD103" s="43" t="e">
        <f t="shared" si="9"/>
        <v>#VALUE!</v>
      </c>
      <c r="AE103" s="43" t="e">
        <f t="shared" si="32"/>
        <v>#VALUE!</v>
      </c>
      <c r="AF103" s="43" t="e">
        <f t="shared" si="10"/>
        <v>#VALUE!</v>
      </c>
      <c r="AG103" s="43" t="e">
        <f t="shared" si="11"/>
        <v>#VALUE!</v>
      </c>
      <c r="AH103" s="43" t="e">
        <f t="shared" si="33"/>
        <v>#VALUE!</v>
      </c>
      <c r="AI103" s="43" t="e">
        <f t="shared" si="12"/>
        <v>#VALUE!</v>
      </c>
      <c r="AJ103" s="43" t="e">
        <f t="shared" si="34"/>
        <v>#VALUE!</v>
      </c>
      <c r="AK103" s="8" t="e">
        <f t="shared" si="36"/>
        <v>#VALUE!</v>
      </c>
      <c r="AL103" s="44" t="e">
        <f t="shared" si="37"/>
        <v>#VALUE!</v>
      </c>
      <c r="AZ103" s="8"/>
    </row>
    <row r="104" spans="1:52" ht="15" x14ac:dyDescent="0.15">
      <c r="A104" s="42"/>
      <c r="B104" s="43" t="e">
        <f t="shared" si="39"/>
        <v>#VALUE!</v>
      </c>
      <c r="C104" s="43" t="e">
        <f t="shared" si="39"/>
        <v>#VALUE!</v>
      </c>
      <c r="D104" s="43" t="e">
        <f t="shared" si="39"/>
        <v>#VALUE!</v>
      </c>
      <c r="E104" s="43" t="e">
        <f t="shared" si="35"/>
        <v>#VALUE!</v>
      </c>
      <c r="F104" s="43" t="e">
        <f t="shared" si="14"/>
        <v>#VALUE!</v>
      </c>
      <c r="G104" s="43" t="e">
        <f t="shared" si="15"/>
        <v>#VALUE!</v>
      </c>
      <c r="H104" s="27" t="e">
        <f t="shared" si="41"/>
        <v>#VALUE!</v>
      </c>
      <c r="I104" s="229" t="e">
        <f t="shared" si="17"/>
        <v>#VALUE!</v>
      </c>
      <c r="J104" s="230" t="e">
        <f t="shared" si="38"/>
        <v>#VALUE!</v>
      </c>
      <c r="K104" s="43" t="e">
        <f t="shared" si="18"/>
        <v>#VALUE!</v>
      </c>
      <c r="L104" s="218" t="e">
        <f t="shared" si="19"/>
        <v>#VALUE!</v>
      </c>
      <c r="M104" s="218" t="e">
        <f t="shared" si="4"/>
        <v>#VALUE!</v>
      </c>
      <c r="N104" s="43" t="e">
        <f t="shared" si="20"/>
        <v>#VALUE!</v>
      </c>
      <c r="O104" s="43" t="e">
        <f t="shared" si="21"/>
        <v>#VALUE!</v>
      </c>
      <c r="P104" s="231" t="e">
        <f t="shared" si="22"/>
        <v>#VALUE!</v>
      </c>
      <c r="Q104" s="43" t="e">
        <f t="shared" si="23"/>
        <v>#VALUE!</v>
      </c>
      <c r="R104" s="43" t="e">
        <f t="shared" si="24"/>
        <v>#VALUE!</v>
      </c>
      <c r="S104" s="218" t="e">
        <f t="shared" si="5"/>
        <v>#VALUE!</v>
      </c>
      <c r="T104" s="218" t="e">
        <f t="shared" si="6"/>
        <v>#VALUE!</v>
      </c>
      <c r="U104" s="233" t="e">
        <f t="shared" si="25"/>
        <v>#VALUE!</v>
      </c>
      <c r="V104" s="233" t="e">
        <f t="shared" si="7"/>
        <v>#VALUE!</v>
      </c>
      <c r="W104" s="43" t="e">
        <f t="shared" si="26"/>
        <v>#VALUE!</v>
      </c>
      <c r="X104" s="43" t="e">
        <f t="shared" si="27"/>
        <v>#VALUE!</v>
      </c>
      <c r="Y104" s="43" t="e">
        <f t="shared" si="28"/>
        <v>#VALUE!</v>
      </c>
      <c r="Z104" s="43" t="e">
        <f t="shared" si="29"/>
        <v>#VALUE!</v>
      </c>
      <c r="AA104" s="233" t="e">
        <f t="shared" si="8"/>
        <v>#VALUE!</v>
      </c>
      <c r="AB104" s="233" t="e">
        <f t="shared" si="30"/>
        <v>#VALUE!</v>
      </c>
      <c r="AC104" s="43" t="e">
        <f t="shared" si="40"/>
        <v>#VALUE!</v>
      </c>
      <c r="AD104" s="43" t="e">
        <f t="shared" si="9"/>
        <v>#VALUE!</v>
      </c>
      <c r="AE104" s="43" t="e">
        <f t="shared" si="32"/>
        <v>#VALUE!</v>
      </c>
      <c r="AF104" s="43" t="e">
        <f t="shared" si="10"/>
        <v>#VALUE!</v>
      </c>
      <c r="AG104" s="43" t="e">
        <f t="shared" si="11"/>
        <v>#VALUE!</v>
      </c>
      <c r="AH104" s="43" t="e">
        <f t="shared" si="33"/>
        <v>#VALUE!</v>
      </c>
      <c r="AI104" s="43" t="e">
        <f t="shared" si="12"/>
        <v>#VALUE!</v>
      </c>
      <c r="AJ104" s="43" t="e">
        <f t="shared" si="34"/>
        <v>#VALUE!</v>
      </c>
      <c r="AK104" s="8" t="e">
        <f t="shared" si="36"/>
        <v>#VALUE!</v>
      </c>
      <c r="AL104" s="44" t="e">
        <f t="shared" si="37"/>
        <v>#VALUE!</v>
      </c>
      <c r="AZ104" s="8"/>
    </row>
    <row r="105" spans="1:52" ht="15" x14ac:dyDescent="0.15">
      <c r="A105" s="42"/>
      <c r="B105" s="43" t="e">
        <f t="shared" si="39"/>
        <v>#VALUE!</v>
      </c>
      <c r="C105" s="43" t="e">
        <f t="shared" si="39"/>
        <v>#VALUE!</v>
      </c>
      <c r="D105" s="43" t="e">
        <f t="shared" si="39"/>
        <v>#VALUE!</v>
      </c>
      <c r="E105" s="43" t="e">
        <f t="shared" si="35"/>
        <v>#VALUE!</v>
      </c>
      <c r="F105" s="43" t="e">
        <f t="shared" si="14"/>
        <v>#VALUE!</v>
      </c>
      <c r="G105" s="43" t="e">
        <f t="shared" si="15"/>
        <v>#VALUE!</v>
      </c>
      <c r="H105" s="27" t="e">
        <f t="shared" si="41"/>
        <v>#VALUE!</v>
      </c>
      <c r="I105" s="229" t="e">
        <f t="shared" si="17"/>
        <v>#VALUE!</v>
      </c>
      <c r="J105" s="230" t="e">
        <f t="shared" si="38"/>
        <v>#VALUE!</v>
      </c>
      <c r="K105" s="43" t="e">
        <f t="shared" si="18"/>
        <v>#VALUE!</v>
      </c>
      <c r="L105" s="218" t="e">
        <f t="shared" si="19"/>
        <v>#VALUE!</v>
      </c>
      <c r="M105" s="218" t="e">
        <f t="shared" si="4"/>
        <v>#VALUE!</v>
      </c>
      <c r="N105" s="43" t="e">
        <f t="shared" si="20"/>
        <v>#VALUE!</v>
      </c>
      <c r="O105" s="43" t="e">
        <f t="shared" si="21"/>
        <v>#VALUE!</v>
      </c>
      <c r="P105" s="231" t="e">
        <f t="shared" si="22"/>
        <v>#VALUE!</v>
      </c>
      <c r="Q105" s="43" t="e">
        <f t="shared" si="23"/>
        <v>#VALUE!</v>
      </c>
      <c r="R105" s="43" t="e">
        <f t="shared" si="24"/>
        <v>#VALUE!</v>
      </c>
      <c r="S105" s="218" t="e">
        <f t="shared" si="5"/>
        <v>#VALUE!</v>
      </c>
      <c r="T105" s="218" t="e">
        <f t="shared" si="6"/>
        <v>#VALUE!</v>
      </c>
      <c r="U105" s="233" t="e">
        <f t="shared" si="25"/>
        <v>#VALUE!</v>
      </c>
      <c r="V105" s="233" t="e">
        <f t="shared" si="7"/>
        <v>#VALUE!</v>
      </c>
      <c r="W105" s="43" t="e">
        <f t="shared" si="26"/>
        <v>#VALUE!</v>
      </c>
      <c r="X105" s="43" t="e">
        <f t="shared" si="27"/>
        <v>#VALUE!</v>
      </c>
      <c r="Y105" s="43" t="e">
        <f t="shared" si="28"/>
        <v>#VALUE!</v>
      </c>
      <c r="Z105" s="43" t="e">
        <f t="shared" si="29"/>
        <v>#VALUE!</v>
      </c>
      <c r="AA105" s="233" t="e">
        <f t="shared" si="8"/>
        <v>#VALUE!</v>
      </c>
      <c r="AB105" s="233" t="e">
        <f t="shared" si="30"/>
        <v>#VALUE!</v>
      </c>
      <c r="AC105" s="43" t="e">
        <f t="shared" si="40"/>
        <v>#VALUE!</v>
      </c>
      <c r="AD105" s="43" t="e">
        <f t="shared" si="9"/>
        <v>#VALUE!</v>
      </c>
      <c r="AE105" s="43" t="e">
        <f t="shared" si="32"/>
        <v>#VALUE!</v>
      </c>
      <c r="AF105" s="43" t="e">
        <f t="shared" si="10"/>
        <v>#VALUE!</v>
      </c>
      <c r="AG105" s="43" t="e">
        <f t="shared" si="11"/>
        <v>#VALUE!</v>
      </c>
      <c r="AH105" s="43" t="e">
        <f t="shared" si="33"/>
        <v>#VALUE!</v>
      </c>
      <c r="AI105" s="43" t="e">
        <f t="shared" si="12"/>
        <v>#VALUE!</v>
      </c>
      <c r="AJ105" s="43" t="e">
        <f t="shared" si="34"/>
        <v>#VALUE!</v>
      </c>
      <c r="AK105" s="8" t="e">
        <f t="shared" si="36"/>
        <v>#VALUE!</v>
      </c>
      <c r="AL105" s="44" t="e">
        <f t="shared" si="37"/>
        <v>#VALUE!</v>
      </c>
      <c r="AZ105" s="8"/>
    </row>
    <row r="106" spans="1:52" ht="15" x14ac:dyDescent="0.15">
      <c r="A106" s="42"/>
      <c r="B106" s="43" t="e">
        <f t="shared" si="39"/>
        <v>#VALUE!</v>
      </c>
      <c r="C106" s="43" t="e">
        <f t="shared" si="39"/>
        <v>#VALUE!</v>
      </c>
      <c r="D106" s="43" t="e">
        <f t="shared" si="39"/>
        <v>#VALUE!</v>
      </c>
      <c r="E106" s="43" t="e">
        <f t="shared" si="35"/>
        <v>#VALUE!</v>
      </c>
      <c r="F106" s="43" t="e">
        <f t="shared" si="14"/>
        <v>#VALUE!</v>
      </c>
      <c r="G106" s="43" t="e">
        <f t="shared" si="15"/>
        <v>#VALUE!</v>
      </c>
      <c r="H106" s="27" t="e">
        <f t="shared" si="41"/>
        <v>#VALUE!</v>
      </c>
      <c r="I106" s="229" t="e">
        <f t="shared" si="17"/>
        <v>#VALUE!</v>
      </c>
      <c r="J106" s="230" t="e">
        <f t="shared" si="38"/>
        <v>#VALUE!</v>
      </c>
      <c r="K106" s="43" t="e">
        <f t="shared" si="18"/>
        <v>#VALUE!</v>
      </c>
      <c r="L106" s="218" t="e">
        <f t="shared" si="19"/>
        <v>#VALUE!</v>
      </c>
      <c r="M106" s="218" t="e">
        <f t="shared" si="4"/>
        <v>#VALUE!</v>
      </c>
      <c r="N106" s="43" t="e">
        <f t="shared" si="20"/>
        <v>#VALUE!</v>
      </c>
      <c r="O106" s="43" t="e">
        <f t="shared" si="21"/>
        <v>#VALUE!</v>
      </c>
      <c r="P106" s="231" t="e">
        <f t="shared" si="22"/>
        <v>#VALUE!</v>
      </c>
      <c r="Q106" s="43" t="e">
        <f t="shared" si="23"/>
        <v>#VALUE!</v>
      </c>
      <c r="R106" s="43" t="e">
        <f t="shared" si="24"/>
        <v>#VALUE!</v>
      </c>
      <c r="S106" s="218" t="e">
        <f t="shared" si="5"/>
        <v>#VALUE!</v>
      </c>
      <c r="T106" s="218" t="e">
        <f t="shared" si="6"/>
        <v>#VALUE!</v>
      </c>
      <c r="U106" s="233" t="e">
        <f t="shared" si="25"/>
        <v>#VALUE!</v>
      </c>
      <c r="V106" s="233" t="e">
        <f t="shared" si="7"/>
        <v>#VALUE!</v>
      </c>
      <c r="W106" s="43" t="e">
        <f t="shared" si="26"/>
        <v>#VALUE!</v>
      </c>
      <c r="X106" s="43" t="e">
        <f t="shared" si="27"/>
        <v>#VALUE!</v>
      </c>
      <c r="Y106" s="43" t="e">
        <f t="shared" si="28"/>
        <v>#VALUE!</v>
      </c>
      <c r="Z106" s="43" t="e">
        <f t="shared" si="29"/>
        <v>#VALUE!</v>
      </c>
      <c r="AA106" s="233" t="e">
        <f t="shared" si="8"/>
        <v>#VALUE!</v>
      </c>
      <c r="AB106" s="233" t="e">
        <f t="shared" si="30"/>
        <v>#VALUE!</v>
      </c>
      <c r="AC106" s="43" t="e">
        <f t="shared" si="40"/>
        <v>#VALUE!</v>
      </c>
      <c r="AD106" s="43" t="e">
        <f t="shared" si="9"/>
        <v>#VALUE!</v>
      </c>
      <c r="AE106" s="43" t="e">
        <f t="shared" si="32"/>
        <v>#VALUE!</v>
      </c>
      <c r="AF106" s="43" t="e">
        <f t="shared" si="10"/>
        <v>#VALUE!</v>
      </c>
      <c r="AG106" s="43" t="e">
        <f t="shared" si="11"/>
        <v>#VALUE!</v>
      </c>
      <c r="AH106" s="43" t="e">
        <f t="shared" si="33"/>
        <v>#VALUE!</v>
      </c>
      <c r="AI106" s="43" t="e">
        <f t="shared" si="12"/>
        <v>#VALUE!</v>
      </c>
      <c r="AJ106" s="43" t="e">
        <f t="shared" si="34"/>
        <v>#VALUE!</v>
      </c>
      <c r="AK106" s="8" t="e">
        <f t="shared" si="36"/>
        <v>#VALUE!</v>
      </c>
      <c r="AL106" s="44" t="e">
        <f t="shared" si="37"/>
        <v>#VALUE!</v>
      </c>
      <c r="AZ106" s="8"/>
    </row>
    <row r="107" spans="1:52" ht="15" x14ac:dyDescent="0.15">
      <c r="A107" s="42"/>
      <c r="B107" s="43" t="e">
        <f t="shared" si="39"/>
        <v>#VALUE!</v>
      </c>
      <c r="C107" s="43" t="e">
        <f t="shared" si="39"/>
        <v>#VALUE!</v>
      </c>
      <c r="D107" s="43" t="e">
        <f t="shared" si="39"/>
        <v>#VALUE!</v>
      </c>
      <c r="E107" s="43" t="e">
        <f t="shared" si="35"/>
        <v>#VALUE!</v>
      </c>
      <c r="F107" s="43" t="e">
        <f t="shared" si="14"/>
        <v>#VALUE!</v>
      </c>
      <c r="G107" s="43" t="e">
        <f t="shared" si="15"/>
        <v>#VALUE!</v>
      </c>
      <c r="H107" s="27" t="e">
        <f t="shared" si="41"/>
        <v>#VALUE!</v>
      </c>
      <c r="I107" s="229" t="e">
        <f t="shared" si="17"/>
        <v>#VALUE!</v>
      </c>
      <c r="J107" s="230" t="e">
        <f t="shared" si="38"/>
        <v>#VALUE!</v>
      </c>
      <c r="K107" s="43" t="e">
        <f t="shared" si="18"/>
        <v>#VALUE!</v>
      </c>
      <c r="L107" s="218" t="e">
        <f t="shared" si="19"/>
        <v>#VALUE!</v>
      </c>
      <c r="M107" s="218" t="e">
        <f t="shared" si="4"/>
        <v>#VALUE!</v>
      </c>
      <c r="N107" s="43" t="e">
        <f t="shared" si="20"/>
        <v>#VALUE!</v>
      </c>
      <c r="O107" s="43" t="e">
        <f t="shared" si="21"/>
        <v>#VALUE!</v>
      </c>
      <c r="P107" s="231" t="e">
        <f t="shared" si="22"/>
        <v>#VALUE!</v>
      </c>
      <c r="Q107" s="43" t="e">
        <f t="shared" si="23"/>
        <v>#VALUE!</v>
      </c>
      <c r="R107" s="43" t="e">
        <f t="shared" si="24"/>
        <v>#VALUE!</v>
      </c>
      <c r="S107" s="218" t="e">
        <f t="shared" si="5"/>
        <v>#VALUE!</v>
      </c>
      <c r="T107" s="218" t="e">
        <f t="shared" si="6"/>
        <v>#VALUE!</v>
      </c>
      <c r="U107" s="233" t="e">
        <f t="shared" si="25"/>
        <v>#VALUE!</v>
      </c>
      <c r="V107" s="233" t="e">
        <f t="shared" si="7"/>
        <v>#VALUE!</v>
      </c>
      <c r="W107" s="43" t="e">
        <f t="shared" si="26"/>
        <v>#VALUE!</v>
      </c>
      <c r="X107" s="43" t="e">
        <f t="shared" si="27"/>
        <v>#VALUE!</v>
      </c>
      <c r="Y107" s="43" t="e">
        <f t="shared" si="28"/>
        <v>#VALUE!</v>
      </c>
      <c r="Z107" s="43" t="e">
        <f t="shared" si="29"/>
        <v>#VALUE!</v>
      </c>
      <c r="AA107" s="233" t="e">
        <f t="shared" si="8"/>
        <v>#VALUE!</v>
      </c>
      <c r="AB107" s="233" t="e">
        <f t="shared" si="30"/>
        <v>#VALUE!</v>
      </c>
      <c r="AC107" s="43" t="e">
        <f t="shared" si="40"/>
        <v>#VALUE!</v>
      </c>
      <c r="AD107" s="43" t="e">
        <f t="shared" si="9"/>
        <v>#VALUE!</v>
      </c>
      <c r="AE107" s="43" t="e">
        <f t="shared" si="32"/>
        <v>#VALUE!</v>
      </c>
      <c r="AF107" s="43" t="e">
        <f t="shared" si="10"/>
        <v>#VALUE!</v>
      </c>
      <c r="AG107" s="43" t="e">
        <f t="shared" si="11"/>
        <v>#VALUE!</v>
      </c>
      <c r="AH107" s="43" t="e">
        <f t="shared" si="33"/>
        <v>#VALUE!</v>
      </c>
      <c r="AI107" s="43" t="e">
        <f t="shared" si="12"/>
        <v>#VALUE!</v>
      </c>
      <c r="AJ107" s="43" t="e">
        <f t="shared" si="34"/>
        <v>#VALUE!</v>
      </c>
      <c r="AK107" s="8" t="e">
        <f t="shared" si="36"/>
        <v>#VALUE!</v>
      </c>
      <c r="AL107" s="44" t="e">
        <f t="shared" si="37"/>
        <v>#VALUE!</v>
      </c>
      <c r="AZ107" s="8"/>
    </row>
    <row r="108" spans="1:52" ht="15" x14ac:dyDescent="0.15">
      <c r="A108" s="42"/>
      <c r="B108" s="43" t="e">
        <f t="shared" si="39"/>
        <v>#VALUE!</v>
      </c>
      <c r="C108" s="43" t="e">
        <f t="shared" si="39"/>
        <v>#VALUE!</v>
      </c>
      <c r="D108" s="43" t="e">
        <f t="shared" si="39"/>
        <v>#VALUE!</v>
      </c>
      <c r="E108" s="43" t="e">
        <f t="shared" si="35"/>
        <v>#VALUE!</v>
      </c>
      <c r="F108" s="43" t="e">
        <f t="shared" si="14"/>
        <v>#VALUE!</v>
      </c>
      <c r="G108" s="43" t="e">
        <f t="shared" si="15"/>
        <v>#VALUE!</v>
      </c>
      <c r="H108" s="27" t="e">
        <f t="shared" si="41"/>
        <v>#VALUE!</v>
      </c>
      <c r="I108" s="229" t="e">
        <f t="shared" si="17"/>
        <v>#VALUE!</v>
      </c>
      <c r="J108" s="230" t="e">
        <f t="shared" si="38"/>
        <v>#VALUE!</v>
      </c>
      <c r="K108" s="43" t="e">
        <f t="shared" si="18"/>
        <v>#VALUE!</v>
      </c>
      <c r="L108" s="218" t="e">
        <f t="shared" si="19"/>
        <v>#VALUE!</v>
      </c>
      <c r="M108" s="218" t="e">
        <f t="shared" si="4"/>
        <v>#VALUE!</v>
      </c>
      <c r="N108" s="43" t="e">
        <f t="shared" si="20"/>
        <v>#VALUE!</v>
      </c>
      <c r="O108" s="43" t="e">
        <f t="shared" si="21"/>
        <v>#VALUE!</v>
      </c>
      <c r="P108" s="231" t="e">
        <f t="shared" si="22"/>
        <v>#VALUE!</v>
      </c>
      <c r="Q108" s="43" t="e">
        <f t="shared" si="23"/>
        <v>#VALUE!</v>
      </c>
      <c r="R108" s="43" t="e">
        <f t="shared" si="24"/>
        <v>#VALUE!</v>
      </c>
      <c r="S108" s="218" t="e">
        <f t="shared" si="5"/>
        <v>#VALUE!</v>
      </c>
      <c r="T108" s="218" t="e">
        <f t="shared" si="6"/>
        <v>#VALUE!</v>
      </c>
      <c r="U108" s="233" t="e">
        <f t="shared" si="25"/>
        <v>#VALUE!</v>
      </c>
      <c r="V108" s="233" t="e">
        <f t="shared" si="7"/>
        <v>#VALUE!</v>
      </c>
      <c r="W108" s="43" t="e">
        <f t="shared" si="26"/>
        <v>#VALUE!</v>
      </c>
      <c r="X108" s="43" t="e">
        <f t="shared" si="27"/>
        <v>#VALUE!</v>
      </c>
      <c r="Y108" s="43" t="e">
        <f t="shared" si="28"/>
        <v>#VALUE!</v>
      </c>
      <c r="Z108" s="43" t="e">
        <f t="shared" si="29"/>
        <v>#VALUE!</v>
      </c>
      <c r="AA108" s="233" t="e">
        <f t="shared" si="8"/>
        <v>#VALUE!</v>
      </c>
      <c r="AB108" s="233" t="e">
        <f t="shared" si="30"/>
        <v>#VALUE!</v>
      </c>
      <c r="AC108" s="43" t="e">
        <f t="shared" si="40"/>
        <v>#VALUE!</v>
      </c>
      <c r="AD108" s="43" t="e">
        <f t="shared" si="9"/>
        <v>#VALUE!</v>
      </c>
      <c r="AE108" s="43" t="e">
        <f t="shared" si="32"/>
        <v>#VALUE!</v>
      </c>
      <c r="AF108" s="43" t="e">
        <f t="shared" si="10"/>
        <v>#VALUE!</v>
      </c>
      <c r="AG108" s="43" t="e">
        <f t="shared" si="11"/>
        <v>#VALUE!</v>
      </c>
      <c r="AH108" s="43" t="e">
        <f t="shared" si="33"/>
        <v>#VALUE!</v>
      </c>
      <c r="AI108" s="43" t="e">
        <f t="shared" si="12"/>
        <v>#VALUE!</v>
      </c>
      <c r="AJ108" s="43" t="e">
        <f t="shared" si="34"/>
        <v>#VALUE!</v>
      </c>
      <c r="AK108" s="8" t="e">
        <f t="shared" si="36"/>
        <v>#VALUE!</v>
      </c>
      <c r="AL108" s="44" t="e">
        <f t="shared" si="37"/>
        <v>#VALUE!</v>
      </c>
      <c r="AZ108" s="8"/>
    </row>
    <row r="109" spans="1:52" ht="15" x14ac:dyDescent="0.15">
      <c r="A109" s="42"/>
      <c r="B109" s="43" t="e">
        <f t="shared" si="39"/>
        <v>#VALUE!</v>
      </c>
      <c r="C109" s="43" t="e">
        <f t="shared" si="39"/>
        <v>#VALUE!</v>
      </c>
      <c r="D109" s="43" t="e">
        <f t="shared" si="39"/>
        <v>#VALUE!</v>
      </c>
      <c r="E109" s="43" t="e">
        <f t="shared" si="35"/>
        <v>#VALUE!</v>
      </c>
      <c r="F109" s="43" t="e">
        <f t="shared" si="14"/>
        <v>#VALUE!</v>
      </c>
      <c r="G109" s="43" t="e">
        <f t="shared" si="15"/>
        <v>#VALUE!</v>
      </c>
      <c r="H109" s="27" t="e">
        <f t="shared" si="41"/>
        <v>#VALUE!</v>
      </c>
      <c r="I109" s="229" t="e">
        <f t="shared" si="17"/>
        <v>#VALUE!</v>
      </c>
      <c r="J109" s="230" t="e">
        <f t="shared" si="38"/>
        <v>#VALUE!</v>
      </c>
      <c r="K109" s="43" t="e">
        <f t="shared" si="18"/>
        <v>#VALUE!</v>
      </c>
      <c r="L109" s="218" t="e">
        <f t="shared" si="19"/>
        <v>#VALUE!</v>
      </c>
      <c r="M109" s="218" t="e">
        <f t="shared" si="4"/>
        <v>#VALUE!</v>
      </c>
      <c r="N109" s="43" t="e">
        <f t="shared" si="20"/>
        <v>#VALUE!</v>
      </c>
      <c r="O109" s="43" t="e">
        <f t="shared" si="21"/>
        <v>#VALUE!</v>
      </c>
      <c r="P109" s="231" t="e">
        <f t="shared" si="22"/>
        <v>#VALUE!</v>
      </c>
      <c r="Q109" s="43" t="e">
        <f t="shared" si="23"/>
        <v>#VALUE!</v>
      </c>
      <c r="R109" s="43" t="e">
        <f t="shared" si="24"/>
        <v>#VALUE!</v>
      </c>
      <c r="S109" s="218" t="e">
        <f t="shared" si="5"/>
        <v>#VALUE!</v>
      </c>
      <c r="T109" s="218" t="e">
        <f t="shared" si="6"/>
        <v>#VALUE!</v>
      </c>
      <c r="U109" s="233" t="e">
        <f t="shared" si="25"/>
        <v>#VALUE!</v>
      </c>
      <c r="V109" s="233" t="e">
        <f t="shared" si="7"/>
        <v>#VALUE!</v>
      </c>
      <c r="W109" s="43" t="e">
        <f t="shared" si="26"/>
        <v>#VALUE!</v>
      </c>
      <c r="X109" s="43" t="e">
        <f t="shared" si="27"/>
        <v>#VALUE!</v>
      </c>
      <c r="Y109" s="43" t="e">
        <f t="shared" si="28"/>
        <v>#VALUE!</v>
      </c>
      <c r="Z109" s="43" t="e">
        <f t="shared" si="29"/>
        <v>#VALUE!</v>
      </c>
      <c r="AA109" s="233" t="e">
        <f t="shared" si="8"/>
        <v>#VALUE!</v>
      </c>
      <c r="AB109" s="233" t="e">
        <f t="shared" si="30"/>
        <v>#VALUE!</v>
      </c>
      <c r="AC109" s="43" t="e">
        <f t="shared" si="40"/>
        <v>#VALUE!</v>
      </c>
      <c r="AD109" s="43" t="e">
        <f t="shared" si="9"/>
        <v>#VALUE!</v>
      </c>
      <c r="AE109" s="43" t="e">
        <f t="shared" si="32"/>
        <v>#VALUE!</v>
      </c>
      <c r="AF109" s="43" t="e">
        <f t="shared" si="10"/>
        <v>#VALUE!</v>
      </c>
      <c r="AG109" s="43" t="e">
        <f t="shared" si="11"/>
        <v>#VALUE!</v>
      </c>
      <c r="AH109" s="43" t="e">
        <f t="shared" si="33"/>
        <v>#VALUE!</v>
      </c>
      <c r="AI109" s="43" t="e">
        <f t="shared" si="12"/>
        <v>#VALUE!</v>
      </c>
      <c r="AJ109" s="43" t="e">
        <f t="shared" si="34"/>
        <v>#VALUE!</v>
      </c>
      <c r="AK109" s="8" t="e">
        <f t="shared" si="36"/>
        <v>#VALUE!</v>
      </c>
      <c r="AL109" s="44" t="e">
        <f t="shared" si="37"/>
        <v>#VALUE!</v>
      </c>
      <c r="AZ109" s="8"/>
    </row>
    <row r="110" spans="1:52" ht="15" x14ac:dyDescent="0.15">
      <c r="A110" s="42"/>
      <c r="B110" s="43" t="e">
        <f t="shared" si="39"/>
        <v>#VALUE!</v>
      </c>
      <c r="C110" s="43" t="e">
        <f t="shared" si="39"/>
        <v>#VALUE!</v>
      </c>
      <c r="D110" s="43" t="e">
        <f t="shared" si="39"/>
        <v>#VALUE!</v>
      </c>
      <c r="E110" s="43" t="e">
        <f t="shared" si="35"/>
        <v>#VALUE!</v>
      </c>
      <c r="F110" s="43" t="e">
        <f t="shared" si="14"/>
        <v>#VALUE!</v>
      </c>
      <c r="G110" s="43" t="e">
        <f t="shared" si="15"/>
        <v>#VALUE!</v>
      </c>
      <c r="H110" s="27" t="e">
        <f t="shared" si="41"/>
        <v>#VALUE!</v>
      </c>
      <c r="I110" s="229" t="e">
        <f t="shared" si="17"/>
        <v>#VALUE!</v>
      </c>
      <c r="J110" s="230" t="e">
        <f t="shared" si="38"/>
        <v>#VALUE!</v>
      </c>
      <c r="K110" s="43" t="e">
        <f t="shared" si="18"/>
        <v>#VALUE!</v>
      </c>
      <c r="L110" s="218" t="e">
        <f t="shared" si="19"/>
        <v>#VALUE!</v>
      </c>
      <c r="M110" s="218" t="e">
        <f t="shared" si="4"/>
        <v>#VALUE!</v>
      </c>
      <c r="N110" s="43" t="e">
        <f t="shared" si="20"/>
        <v>#VALUE!</v>
      </c>
      <c r="O110" s="43" t="e">
        <f t="shared" si="21"/>
        <v>#VALUE!</v>
      </c>
      <c r="P110" s="231" t="e">
        <f t="shared" si="22"/>
        <v>#VALUE!</v>
      </c>
      <c r="Q110" s="43" t="e">
        <f t="shared" si="23"/>
        <v>#VALUE!</v>
      </c>
      <c r="R110" s="43" t="e">
        <f t="shared" si="24"/>
        <v>#VALUE!</v>
      </c>
      <c r="S110" s="218" t="e">
        <f t="shared" si="5"/>
        <v>#VALUE!</v>
      </c>
      <c r="T110" s="218" t="e">
        <f t="shared" si="6"/>
        <v>#VALUE!</v>
      </c>
      <c r="U110" s="233" t="e">
        <f t="shared" si="25"/>
        <v>#VALUE!</v>
      </c>
      <c r="V110" s="233" t="e">
        <f t="shared" si="7"/>
        <v>#VALUE!</v>
      </c>
      <c r="W110" s="43" t="e">
        <f t="shared" si="26"/>
        <v>#VALUE!</v>
      </c>
      <c r="X110" s="43" t="e">
        <f t="shared" si="27"/>
        <v>#VALUE!</v>
      </c>
      <c r="Y110" s="43" t="e">
        <f t="shared" si="28"/>
        <v>#VALUE!</v>
      </c>
      <c r="Z110" s="43" t="e">
        <f t="shared" si="29"/>
        <v>#VALUE!</v>
      </c>
      <c r="AA110" s="233" t="e">
        <f t="shared" si="8"/>
        <v>#VALUE!</v>
      </c>
      <c r="AB110" s="233" t="e">
        <f t="shared" si="30"/>
        <v>#VALUE!</v>
      </c>
      <c r="AC110" s="43" t="e">
        <f t="shared" si="40"/>
        <v>#VALUE!</v>
      </c>
      <c r="AD110" s="43" t="e">
        <f t="shared" si="9"/>
        <v>#VALUE!</v>
      </c>
      <c r="AE110" s="43" t="e">
        <f t="shared" si="32"/>
        <v>#VALUE!</v>
      </c>
      <c r="AF110" s="43" t="e">
        <f t="shared" si="10"/>
        <v>#VALUE!</v>
      </c>
      <c r="AG110" s="43" t="e">
        <f t="shared" si="11"/>
        <v>#VALUE!</v>
      </c>
      <c r="AH110" s="43" t="e">
        <f t="shared" si="33"/>
        <v>#VALUE!</v>
      </c>
      <c r="AI110" s="43" t="e">
        <f t="shared" si="12"/>
        <v>#VALUE!</v>
      </c>
      <c r="AJ110" s="43" t="e">
        <f t="shared" si="34"/>
        <v>#VALUE!</v>
      </c>
      <c r="AK110" s="8" t="e">
        <f t="shared" si="36"/>
        <v>#VALUE!</v>
      </c>
      <c r="AL110" s="44" t="e">
        <f t="shared" si="37"/>
        <v>#VALUE!</v>
      </c>
      <c r="AZ110" s="8"/>
    </row>
    <row r="111" spans="1:52" ht="15" x14ac:dyDescent="0.15">
      <c r="A111" s="42"/>
      <c r="B111" s="43" t="e">
        <f t="shared" si="39"/>
        <v>#VALUE!</v>
      </c>
      <c r="C111" s="43" t="e">
        <f t="shared" si="39"/>
        <v>#VALUE!</v>
      </c>
      <c r="D111" s="43" t="e">
        <f t="shared" si="39"/>
        <v>#VALUE!</v>
      </c>
      <c r="E111" s="43" t="e">
        <f t="shared" si="35"/>
        <v>#VALUE!</v>
      </c>
      <c r="F111" s="43" t="e">
        <f t="shared" si="14"/>
        <v>#VALUE!</v>
      </c>
      <c r="G111" s="43" t="e">
        <f t="shared" si="15"/>
        <v>#VALUE!</v>
      </c>
      <c r="H111" s="27" t="e">
        <f t="shared" si="41"/>
        <v>#VALUE!</v>
      </c>
      <c r="I111" s="229" t="e">
        <f t="shared" si="17"/>
        <v>#VALUE!</v>
      </c>
      <c r="J111" s="230" t="e">
        <f t="shared" si="38"/>
        <v>#VALUE!</v>
      </c>
      <c r="K111" s="43" t="e">
        <f t="shared" si="18"/>
        <v>#VALUE!</v>
      </c>
      <c r="L111" s="218" t="e">
        <f t="shared" si="19"/>
        <v>#VALUE!</v>
      </c>
      <c r="M111" s="218" t="e">
        <f t="shared" si="4"/>
        <v>#VALUE!</v>
      </c>
      <c r="N111" s="43" t="e">
        <f t="shared" si="20"/>
        <v>#VALUE!</v>
      </c>
      <c r="O111" s="43" t="e">
        <f t="shared" si="21"/>
        <v>#VALUE!</v>
      </c>
      <c r="P111" s="231" t="e">
        <f t="shared" si="22"/>
        <v>#VALUE!</v>
      </c>
      <c r="Q111" s="43" t="e">
        <f t="shared" si="23"/>
        <v>#VALUE!</v>
      </c>
      <c r="R111" s="43" t="e">
        <f t="shared" si="24"/>
        <v>#VALUE!</v>
      </c>
      <c r="S111" s="218" t="e">
        <f t="shared" si="5"/>
        <v>#VALUE!</v>
      </c>
      <c r="T111" s="218" t="e">
        <f t="shared" si="6"/>
        <v>#VALUE!</v>
      </c>
      <c r="U111" s="233" t="e">
        <f t="shared" si="25"/>
        <v>#VALUE!</v>
      </c>
      <c r="V111" s="233" t="e">
        <f t="shared" si="7"/>
        <v>#VALUE!</v>
      </c>
      <c r="W111" s="43" t="e">
        <f t="shared" si="26"/>
        <v>#VALUE!</v>
      </c>
      <c r="X111" s="43" t="e">
        <f t="shared" si="27"/>
        <v>#VALUE!</v>
      </c>
      <c r="Y111" s="43" t="e">
        <f t="shared" si="28"/>
        <v>#VALUE!</v>
      </c>
      <c r="Z111" s="43" t="e">
        <f t="shared" si="29"/>
        <v>#VALUE!</v>
      </c>
      <c r="AA111" s="233" t="e">
        <f t="shared" si="8"/>
        <v>#VALUE!</v>
      </c>
      <c r="AB111" s="233" t="e">
        <f t="shared" si="30"/>
        <v>#VALUE!</v>
      </c>
      <c r="AC111" s="43" t="e">
        <f t="shared" si="40"/>
        <v>#VALUE!</v>
      </c>
      <c r="AD111" s="43" t="e">
        <f t="shared" si="9"/>
        <v>#VALUE!</v>
      </c>
      <c r="AE111" s="43" t="e">
        <f t="shared" si="32"/>
        <v>#VALUE!</v>
      </c>
      <c r="AF111" s="43" t="e">
        <f t="shared" si="10"/>
        <v>#VALUE!</v>
      </c>
      <c r="AG111" s="43" t="e">
        <f t="shared" si="11"/>
        <v>#VALUE!</v>
      </c>
      <c r="AH111" s="43" t="e">
        <f t="shared" si="33"/>
        <v>#VALUE!</v>
      </c>
      <c r="AI111" s="43" t="e">
        <f t="shared" si="12"/>
        <v>#VALUE!</v>
      </c>
      <c r="AJ111" s="43" t="e">
        <f t="shared" si="34"/>
        <v>#VALUE!</v>
      </c>
      <c r="AK111" s="8" t="e">
        <f t="shared" si="36"/>
        <v>#VALUE!</v>
      </c>
      <c r="AL111" s="44" t="e">
        <f t="shared" si="37"/>
        <v>#VALUE!</v>
      </c>
      <c r="AZ111" s="8"/>
    </row>
    <row r="112" spans="1:52" ht="15" x14ac:dyDescent="0.15">
      <c r="A112" s="42"/>
      <c r="B112" s="43" t="e">
        <f t="shared" si="39"/>
        <v>#VALUE!</v>
      </c>
      <c r="C112" s="43" t="e">
        <f t="shared" si="39"/>
        <v>#VALUE!</v>
      </c>
      <c r="D112" s="43" t="e">
        <f t="shared" si="39"/>
        <v>#VALUE!</v>
      </c>
      <c r="E112" s="43" t="e">
        <f t="shared" si="35"/>
        <v>#VALUE!</v>
      </c>
      <c r="F112" s="43" t="e">
        <f t="shared" si="14"/>
        <v>#VALUE!</v>
      </c>
      <c r="G112" s="43" t="e">
        <f t="shared" si="15"/>
        <v>#VALUE!</v>
      </c>
      <c r="H112" s="27" t="e">
        <f t="shared" si="41"/>
        <v>#VALUE!</v>
      </c>
      <c r="I112" s="229" t="e">
        <f t="shared" si="17"/>
        <v>#VALUE!</v>
      </c>
      <c r="J112" s="230" t="e">
        <f t="shared" si="38"/>
        <v>#VALUE!</v>
      </c>
      <c r="K112" s="43" t="e">
        <f t="shared" si="18"/>
        <v>#VALUE!</v>
      </c>
      <c r="L112" s="218" t="e">
        <f t="shared" si="19"/>
        <v>#VALUE!</v>
      </c>
      <c r="M112" s="218" t="e">
        <f t="shared" si="4"/>
        <v>#VALUE!</v>
      </c>
      <c r="N112" s="43" t="e">
        <f t="shared" si="20"/>
        <v>#VALUE!</v>
      </c>
      <c r="O112" s="43" t="e">
        <f t="shared" si="21"/>
        <v>#VALUE!</v>
      </c>
      <c r="P112" s="231" t="e">
        <f t="shared" si="22"/>
        <v>#VALUE!</v>
      </c>
      <c r="Q112" s="43" t="e">
        <f t="shared" si="23"/>
        <v>#VALUE!</v>
      </c>
      <c r="R112" s="43" t="e">
        <f t="shared" si="24"/>
        <v>#VALUE!</v>
      </c>
      <c r="S112" s="218" t="e">
        <f t="shared" si="5"/>
        <v>#VALUE!</v>
      </c>
      <c r="T112" s="218" t="e">
        <f t="shared" si="6"/>
        <v>#VALUE!</v>
      </c>
      <c r="U112" s="233" t="e">
        <f t="shared" si="25"/>
        <v>#VALUE!</v>
      </c>
      <c r="V112" s="233" t="e">
        <f t="shared" si="7"/>
        <v>#VALUE!</v>
      </c>
      <c r="W112" s="43" t="e">
        <f t="shared" si="26"/>
        <v>#VALUE!</v>
      </c>
      <c r="X112" s="43" t="e">
        <f t="shared" si="27"/>
        <v>#VALUE!</v>
      </c>
      <c r="Y112" s="43" t="e">
        <f t="shared" si="28"/>
        <v>#VALUE!</v>
      </c>
      <c r="Z112" s="43" t="e">
        <f t="shared" si="29"/>
        <v>#VALUE!</v>
      </c>
      <c r="AA112" s="233" t="e">
        <f t="shared" si="8"/>
        <v>#VALUE!</v>
      </c>
      <c r="AB112" s="233" t="e">
        <f t="shared" si="30"/>
        <v>#VALUE!</v>
      </c>
      <c r="AC112" s="43" t="e">
        <f t="shared" si="40"/>
        <v>#VALUE!</v>
      </c>
      <c r="AD112" s="43" t="e">
        <f t="shared" si="9"/>
        <v>#VALUE!</v>
      </c>
      <c r="AE112" s="43" t="e">
        <f t="shared" si="32"/>
        <v>#VALUE!</v>
      </c>
      <c r="AF112" s="43" t="e">
        <f t="shared" si="10"/>
        <v>#VALUE!</v>
      </c>
      <c r="AG112" s="43" t="e">
        <f t="shared" si="11"/>
        <v>#VALUE!</v>
      </c>
      <c r="AH112" s="43" t="e">
        <f t="shared" si="33"/>
        <v>#VALUE!</v>
      </c>
      <c r="AI112" s="43" t="e">
        <f t="shared" si="12"/>
        <v>#VALUE!</v>
      </c>
      <c r="AJ112" s="43" t="e">
        <f t="shared" si="34"/>
        <v>#VALUE!</v>
      </c>
      <c r="AK112" s="8" t="e">
        <f t="shared" si="36"/>
        <v>#VALUE!</v>
      </c>
      <c r="AL112" s="44" t="e">
        <f t="shared" si="37"/>
        <v>#VALUE!</v>
      </c>
      <c r="AZ112" s="8"/>
    </row>
    <row r="113" spans="1:52" ht="15" x14ac:dyDescent="0.15">
      <c r="A113" s="42"/>
      <c r="B113" s="43" t="e">
        <f t="shared" si="39"/>
        <v>#VALUE!</v>
      </c>
      <c r="C113" s="43" t="e">
        <f t="shared" si="39"/>
        <v>#VALUE!</v>
      </c>
      <c r="D113" s="43" t="e">
        <f t="shared" si="39"/>
        <v>#VALUE!</v>
      </c>
      <c r="E113" s="43" t="e">
        <f t="shared" si="35"/>
        <v>#VALUE!</v>
      </c>
      <c r="F113" s="43" t="e">
        <f t="shared" si="14"/>
        <v>#VALUE!</v>
      </c>
      <c r="G113" s="43" t="e">
        <f t="shared" si="15"/>
        <v>#VALUE!</v>
      </c>
      <c r="H113" s="27" t="e">
        <f t="shared" si="41"/>
        <v>#VALUE!</v>
      </c>
      <c r="I113" s="229" t="e">
        <f t="shared" si="17"/>
        <v>#VALUE!</v>
      </c>
      <c r="J113" s="230" t="e">
        <f t="shared" si="38"/>
        <v>#VALUE!</v>
      </c>
      <c r="K113" s="43" t="e">
        <f t="shared" si="18"/>
        <v>#VALUE!</v>
      </c>
      <c r="L113" s="218" t="e">
        <f t="shared" si="19"/>
        <v>#VALUE!</v>
      </c>
      <c r="M113" s="218" t="e">
        <f t="shared" si="4"/>
        <v>#VALUE!</v>
      </c>
      <c r="N113" s="43" t="e">
        <f t="shared" si="20"/>
        <v>#VALUE!</v>
      </c>
      <c r="O113" s="43" t="e">
        <f t="shared" si="21"/>
        <v>#VALUE!</v>
      </c>
      <c r="P113" s="231" t="e">
        <f t="shared" si="22"/>
        <v>#VALUE!</v>
      </c>
      <c r="Q113" s="43" t="e">
        <f t="shared" si="23"/>
        <v>#VALUE!</v>
      </c>
      <c r="R113" s="43" t="e">
        <f t="shared" si="24"/>
        <v>#VALUE!</v>
      </c>
      <c r="S113" s="218" t="e">
        <f t="shared" si="5"/>
        <v>#VALUE!</v>
      </c>
      <c r="T113" s="218" t="e">
        <f t="shared" si="6"/>
        <v>#VALUE!</v>
      </c>
      <c r="U113" s="233" t="e">
        <f t="shared" si="25"/>
        <v>#VALUE!</v>
      </c>
      <c r="V113" s="233" t="e">
        <f t="shared" si="7"/>
        <v>#VALUE!</v>
      </c>
      <c r="W113" s="43" t="e">
        <f t="shared" si="26"/>
        <v>#VALUE!</v>
      </c>
      <c r="X113" s="43" t="e">
        <f t="shared" si="27"/>
        <v>#VALUE!</v>
      </c>
      <c r="Y113" s="43" t="e">
        <f t="shared" si="28"/>
        <v>#VALUE!</v>
      </c>
      <c r="Z113" s="43" t="e">
        <f t="shared" si="29"/>
        <v>#VALUE!</v>
      </c>
      <c r="AA113" s="233" t="e">
        <f t="shared" si="8"/>
        <v>#VALUE!</v>
      </c>
      <c r="AB113" s="233" t="e">
        <f t="shared" si="30"/>
        <v>#VALUE!</v>
      </c>
      <c r="AC113" s="43" t="e">
        <f t="shared" si="40"/>
        <v>#VALUE!</v>
      </c>
      <c r="AD113" s="43" t="e">
        <f t="shared" si="9"/>
        <v>#VALUE!</v>
      </c>
      <c r="AE113" s="43" t="e">
        <f t="shared" si="32"/>
        <v>#VALUE!</v>
      </c>
      <c r="AF113" s="43" t="e">
        <f t="shared" si="10"/>
        <v>#VALUE!</v>
      </c>
      <c r="AG113" s="43" t="e">
        <f t="shared" si="11"/>
        <v>#VALUE!</v>
      </c>
      <c r="AH113" s="43" t="e">
        <f t="shared" si="33"/>
        <v>#VALUE!</v>
      </c>
      <c r="AI113" s="43" t="e">
        <f t="shared" si="12"/>
        <v>#VALUE!</v>
      </c>
      <c r="AJ113" s="43" t="e">
        <f t="shared" si="34"/>
        <v>#VALUE!</v>
      </c>
      <c r="AK113" s="8" t="e">
        <f t="shared" si="36"/>
        <v>#VALUE!</v>
      </c>
      <c r="AL113" s="44" t="e">
        <f t="shared" si="37"/>
        <v>#VALUE!</v>
      </c>
      <c r="AZ113" s="8"/>
    </row>
    <row r="114" spans="1:52" ht="15" x14ac:dyDescent="0.15">
      <c r="A114" s="42"/>
      <c r="B114" s="43" t="e">
        <f t="shared" si="39"/>
        <v>#VALUE!</v>
      </c>
      <c r="C114" s="43" t="e">
        <f t="shared" si="39"/>
        <v>#VALUE!</v>
      </c>
      <c r="D114" s="43" t="e">
        <f t="shared" si="39"/>
        <v>#VALUE!</v>
      </c>
      <c r="E114" s="43" t="e">
        <f t="shared" si="35"/>
        <v>#VALUE!</v>
      </c>
      <c r="F114" s="43" t="e">
        <f t="shared" si="14"/>
        <v>#VALUE!</v>
      </c>
      <c r="G114" s="43" t="e">
        <f t="shared" si="15"/>
        <v>#VALUE!</v>
      </c>
      <c r="H114" s="27" t="e">
        <f t="shared" si="41"/>
        <v>#VALUE!</v>
      </c>
      <c r="I114" s="229" t="e">
        <f t="shared" si="17"/>
        <v>#VALUE!</v>
      </c>
      <c r="J114" s="230" t="e">
        <f t="shared" si="38"/>
        <v>#VALUE!</v>
      </c>
      <c r="K114" s="43" t="e">
        <f t="shared" si="18"/>
        <v>#VALUE!</v>
      </c>
      <c r="L114" s="218" t="e">
        <f t="shared" si="19"/>
        <v>#VALUE!</v>
      </c>
      <c r="M114" s="218" t="e">
        <f t="shared" si="4"/>
        <v>#VALUE!</v>
      </c>
      <c r="N114" s="43" t="e">
        <f t="shared" si="20"/>
        <v>#VALUE!</v>
      </c>
      <c r="O114" s="43" t="e">
        <f t="shared" si="21"/>
        <v>#VALUE!</v>
      </c>
      <c r="P114" s="231" t="e">
        <f t="shared" si="22"/>
        <v>#VALUE!</v>
      </c>
      <c r="Q114" s="43" t="e">
        <f t="shared" si="23"/>
        <v>#VALUE!</v>
      </c>
      <c r="R114" s="43" t="e">
        <f t="shared" si="24"/>
        <v>#VALUE!</v>
      </c>
      <c r="S114" s="218" t="e">
        <f t="shared" si="5"/>
        <v>#VALUE!</v>
      </c>
      <c r="T114" s="218" t="e">
        <f t="shared" si="6"/>
        <v>#VALUE!</v>
      </c>
      <c r="U114" s="233" t="e">
        <f t="shared" si="25"/>
        <v>#VALUE!</v>
      </c>
      <c r="V114" s="233" t="e">
        <f t="shared" si="7"/>
        <v>#VALUE!</v>
      </c>
      <c r="W114" s="43" t="e">
        <f t="shared" si="26"/>
        <v>#VALUE!</v>
      </c>
      <c r="X114" s="43" t="e">
        <f t="shared" si="27"/>
        <v>#VALUE!</v>
      </c>
      <c r="Y114" s="43" t="e">
        <f t="shared" si="28"/>
        <v>#VALUE!</v>
      </c>
      <c r="Z114" s="43" t="e">
        <f t="shared" si="29"/>
        <v>#VALUE!</v>
      </c>
      <c r="AA114" s="233" t="e">
        <f t="shared" si="8"/>
        <v>#VALUE!</v>
      </c>
      <c r="AB114" s="233" t="e">
        <f t="shared" si="30"/>
        <v>#VALUE!</v>
      </c>
      <c r="AC114" s="43" t="e">
        <f t="shared" si="40"/>
        <v>#VALUE!</v>
      </c>
      <c r="AD114" s="43" t="e">
        <f t="shared" si="9"/>
        <v>#VALUE!</v>
      </c>
      <c r="AE114" s="43" t="e">
        <f t="shared" si="32"/>
        <v>#VALUE!</v>
      </c>
      <c r="AF114" s="43" t="e">
        <f t="shared" si="10"/>
        <v>#VALUE!</v>
      </c>
      <c r="AG114" s="43" t="e">
        <f t="shared" si="11"/>
        <v>#VALUE!</v>
      </c>
      <c r="AH114" s="43" t="e">
        <f t="shared" si="33"/>
        <v>#VALUE!</v>
      </c>
      <c r="AI114" s="43" t="e">
        <f t="shared" si="12"/>
        <v>#VALUE!</v>
      </c>
      <c r="AJ114" s="43" t="e">
        <f t="shared" si="34"/>
        <v>#VALUE!</v>
      </c>
      <c r="AK114" s="8" t="e">
        <f t="shared" si="36"/>
        <v>#VALUE!</v>
      </c>
      <c r="AL114" s="44" t="e">
        <f t="shared" si="37"/>
        <v>#VALUE!</v>
      </c>
      <c r="AZ114" s="8"/>
    </row>
    <row r="115" spans="1:52" ht="15" x14ac:dyDescent="0.15">
      <c r="A115" s="42"/>
      <c r="B115" s="43" t="e">
        <f t="shared" si="39"/>
        <v>#VALUE!</v>
      </c>
      <c r="C115" s="43" t="e">
        <f t="shared" si="39"/>
        <v>#VALUE!</v>
      </c>
      <c r="D115" s="43" t="e">
        <f t="shared" si="39"/>
        <v>#VALUE!</v>
      </c>
      <c r="E115" s="43" t="e">
        <f t="shared" si="35"/>
        <v>#VALUE!</v>
      </c>
      <c r="F115" s="43" t="e">
        <f t="shared" si="14"/>
        <v>#VALUE!</v>
      </c>
      <c r="G115" s="43" t="e">
        <f t="shared" si="15"/>
        <v>#VALUE!</v>
      </c>
      <c r="H115" s="27" t="e">
        <f t="shared" si="41"/>
        <v>#VALUE!</v>
      </c>
      <c r="I115" s="229" t="e">
        <f t="shared" si="17"/>
        <v>#VALUE!</v>
      </c>
      <c r="J115" s="230" t="e">
        <f t="shared" si="38"/>
        <v>#VALUE!</v>
      </c>
      <c r="K115" s="43" t="e">
        <f t="shared" si="18"/>
        <v>#VALUE!</v>
      </c>
      <c r="L115" s="218" t="e">
        <f t="shared" si="19"/>
        <v>#VALUE!</v>
      </c>
      <c r="M115" s="218" t="e">
        <f t="shared" si="4"/>
        <v>#VALUE!</v>
      </c>
      <c r="N115" s="43" t="e">
        <f t="shared" si="20"/>
        <v>#VALUE!</v>
      </c>
      <c r="O115" s="43" t="e">
        <f t="shared" si="21"/>
        <v>#VALUE!</v>
      </c>
      <c r="P115" s="231" t="e">
        <f t="shared" si="22"/>
        <v>#VALUE!</v>
      </c>
      <c r="Q115" s="43" t="e">
        <f t="shared" si="23"/>
        <v>#VALUE!</v>
      </c>
      <c r="R115" s="43" t="e">
        <f t="shared" si="24"/>
        <v>#VALUE!</v>
      </c>
      <c r="S115" s="218" t="e">
        <f t="shared" si="5"/>
        <v>#VALUE!</v>
      </c>
      <c r="T115" s="218" t="e">
        <f t="shared" si="6"/>
        <v>#VALUE!</v>
      </c>
      <c r="U115" s="233" t="e">
        <f t="shared" si="25"/>
        <v>#VALUE!</v>
      </c>
      <c r="V115" s="233" t="e">
        <f t="shared" si="7"/>
        <v>#VALUE!</v>
      </c>
      <c r="W115" s="43" t="e">
        <f t="shared" si="26"/>
        <v>#VALUE!</v>
      </c>
      <c r="X115" s="43" t="e">
        <f t="shared" si="27"/>
        <v>#VALUE!</v>
      </c>
      <c r="Y115" s="43" t="e">
        <f t="shared" si="28"/>
        <v>#VALUE!</v>
      </c>
      <c r="Z115" s="43" t="e">
        <f t="shared" si="29"/>
        <v>#VALUE!</v>
      </c>
      <c r="AA115" s="233" t="e">
        <f t="shared" si="8"/>
        <v>#VALUE!</v>
      </c>
      <c r="AB115" s="233" t="e">
        <f t="shared" si="30"/>
        <v>#VALUE!</v>
      </c>
      <c r="AC115" s="43" t="e">
        <f t="shared" si="40"/>
        <v>#VALUE!</v>
      </c>
      <c r="AD115" s="43" t="e">
        <f t="shared" si="9"/>
        <v>#VALUE!</v>
      </c>
      <c r="AE115" s="43" t="e">
        <f t="shared" si="32"/>
        <v>#VALUE!</v>
      </c>
      <c r="AF115" s="43" t="e">
        <f t="shared" si="10"/>
        <v>#VALUE!</v>
      </c>
      <c r="AG115" s="43" t="e">
        <f t="shared" si="11"/>
        <v>#VALUE!</v>
      </c>
      <c r="AH115" s="43" t="e">
        <f t="shared" si="33"/>
        <v>#VALUE!</v>
      </c>
      <c r="AI115" s="43" t="e">
        <f t="shared" si="12"/>
        <v>#VALUE!</v>
      </c>
      <c r="AJ115" s="43" t="e">
        <f t="shared" si="34"/>
        <v>#VALUE!</v>
      </c>
      <c r="AK115" s="8" t="e">
        <f t="shared" si="36"/>
        <v>#VALUE!</v>
      </c>
      <c r="AL115" s="44" t="e">
        <f t="shared" si="37"/>
        <v>#VALUE!</v>
      </c>
      <c r="AZ115" s="8"/>
    </row>
    <row r="116" spans="1:52" ht="15" x14ac:dyDescent="0.15">
      <c r="A116" s="42"/>
      <c r="B116" s="43" t="e">
        <f t="shared" si="39"/>
        <v>#VALUE!</v>
      </c>
      <c r="C116" s="43" t="e">
        <f t="shared" si="39"/>
        <v>#VALUE!</v>
      </c>
      <c r="D116" s="43" t="e">
        <f t="shared" si="39"/>
        <v>#VALUE!</v>
      </c>
      <c r="E116" s="43" t="e">
        <f t="shared" si="35"/>
        <v>#VALUE!</v>
      </c>
      <c r="F116" s="43" t="e">
        <f t="shared" si="14"/>
        <v>#VALUE!</v>
      </c>
      <c r="G116" s="43" t="e">
        <f t="shared" si="15"/>
        <v>#VALUE!</v>
      </c>
      <c r="H116" s="27" t="e">
        <f t="shared" si="41"/>
        <v>#VALUE!</v>
      </c>
      <c r="I116" s="229" t="e">
        <f t="shared" si="17"/>
        <v>#VALUE!</v>
      </c>
      <c r="J116" s="230" t="e">
        <f t="shared" si="38"/>
        <v>#VALUE!</v>
      </c>
      <c r="K116" s="43" t="e">
        <f t="shared" si="18"/>
        <v>#VALUE!</v>
      </c>
      <c r="L116" s="218" t="e">
        <f t="shared" si="19"/>
        <v>#VALUE!</v>
      </c>
      <c r="M116" s="218" t="e">
        <f t="shared" si="4"/>
        <v>#VALUE!</v>
      </c>
      <c r="N116" s="43" t="e">
        <f t="shared" si="20"/>
        <v>#VALUE!</v>
      </c>
      <c r="O116" s="43" t="e">
        <f t="shared" si="21"/>
        <v>#VALUE!</v>
      </c>
      <c r="P116" s="231" t="e">
        <f t="shared" si="22"/>
        <v>#VALUE!</v>
      </c>
      <c r="Q116" s="43" t="e">
        <f t="shared" si="23"/>
        <v>#VALUE!</v>
      </c>
      <c r="R116" s="43" t="e">
        <f t="shared" si="24"/>
        <v>#VALUE!</v>
      </c>
      <c r="S116" s="235" t="e">
        <f t="shared" si="5"/>
        <v>#VALUE!</v>
      </c>
      <c r="T116" s="218" t="e">
        <f t="shared" si="6"/>
        <v>#VALUE!</v>
      </c>
      <c r="U116" s="233" t="e">
        <f t="shared" si="25"/>
        <v>#VALUE!</v>
      </c>
      <c r="V116" s="233" t="e">
        <f t="shared" si="7"/>
        <v>#VALUE!</v>
      </c>
      <c r="W116" s="43" t="e">
        <f t="shared" si="26"/>
        <v>#VALUE!</v>
      </c>
      <c r="X116" s="43" t="e">
        <f t="shared" si="27"/>
        <v>#VALUE!</v>
      </c>
      <c r="Y116" s="43" t="e">
        <f t="shared" si="28"/>
        <v>#VALUE!</v>
      </c>
      <c r="Z116" s="43" t="e">
        <f t="shared" si="29"/>
        <v>#VALUE!</v>
      </c>
      <c r="AA116" s="233" t="e">
        <f t="shared" si="8"/>
        <v>#VALUE!</v>
      </c>
      <c r="AB116" s="233" t="e">
        <f t="shared" si="30"/>
        <v>#VALUE!</v>
      </c>
      <c r="AC116" s="43" t="e">
        <f t="shared" si="40"/>
        <v>#VALUE!</v>
      </c>
      <c r="AD116" s="43" t="e">
        <f t="shared" si="9"/>
        <v>#VALUE!</v>
      </c>
      <c r="AE116" s="43" t="e">
        <f t="shared" si="32"/>
        <v>#VALUE!</v>
      </c>
      <c r="AF116" s="43" t="e">
        <f t="shared" si="10"/>
        <v>#VALUE!</v>
      </c>
      <c r="AG116" s="43" t="e">
        <f t="shared" si="11"/>
        <v>#VALUE!</v>
      </c>
      <c r="AH116" s="43" t="e">
        <f t="shared" si="33"/>
        <v>#VALUE!</v>
      </c>
      <c r="AI116" s="43" t="e">
        <f t="shared" si="12"/>
        <v>#VALUE!</v>
      </c>
      <c r="AJ116" s="43" t="e">
        <f t="shared" si="34"/>
        <v>#VALUE!</v>
      </c>
      <c r="AK116" s="8" t="e">
        <f t="shared" si="36"/>
        <v>#VALUE!</v>
      </c>
      <c r="AL116" s="44" t="e">
        <f t="shared" si="37"/>
        <v>#VALUE!</v>
      </c>
      <c r="AZ116" s="8"/>
    </row>
    <row r="117" spans="1:52" ht="15" x14ac:dyDescent="0.15">
      <c r="A117" s="42"/>
      <c r="B117" s="43" t="e">
        <f t="shared" si="39"/>
        <v>#VALUE!</v>
      </c>
      <c r="C117" s="43" t="e">
        <f t="shared" si="39"/>
        <v>#VALUE!</v>
      </c>
      <c r="D117" s="43" t="e">
        <f t="shared" si="39"/>
        <v>#VALUE!</v>
      </c>
      <c r="E117" s="43" t="e">
        <f t="shared" si="35"/>
        <v>#VALUE!</v>
      </c>
      <c r="F117" s="43" t="e">
        <f t="shared" si="14"/>
        <v>#VALUE!</v>
      </c>
      <c r="G117" s="43" t="e">
        <f t="shared" si="15"/>
        <v>#VALUE!</v>
      </c>
      <c r="H117" s="27" t="e">
        <f t="shared" si="41"/>
        <v>#VALUE!</v>
      </c>
      <c r="I117" s="229" t="e">
        <f t="shared" si="17"/>
        <v>#VALUE!</v>
      </c>
      <c r="J117" s="230" t="e">
        <f t="shared" si="38"/>
        <v>#VALUE!</v>
      </c>
      <c r="K117" s="43" t="e">
        <f t="shared" si="18"/>
        <v>#VALUE!</v>
      </c>
      <c r="L117" s="218" t="e">
        <f t="shared" si="19"/>
        <v>#VALUE!</v>
      </c>
      <c r="M117" s="218" t="e">
        <f t="shared" si="4"/>
        <v>#VALUE!</v>
      </c>
      <c r="N117" s="43" t="e">
        <f t="shared" si="20"/>
        <v>#VALUE!</v>
      </c>
      <c r="O117" s="43" t="e">
        <f t="shared" si="21"/>
        <v>#VALUE!</v>
      </c>
      <c r="P117" s="231" t="e">
        <f t="shared" si="22"/>
        <v>#VALUE!</v>
      </c>
      <c r="Q117" s="43" t="e">
        <f t="shared" si="23"/>
        <v>#VALUE!</v>
      </c>
      <c r="R117" s="43" t="e">
        <f t="shared" si="24"/>
        <v>#VALUE!</v>
      </c>
      <c r="S117" s="218" t="e">
        <f t="shared" si="5"/>
        <v>#VALUE!</v>
      </c>
      <c r="T117" s="218" t="e">
        <f t="shared" si="6"/>
        <v>#VALUE!</v>
      </c>
      <c r="U117" s="233" t="e">
        <f t="shared" si="25"/>
        <v>#VALUE!</v>
      </c>
      <c r="V117" s="233" t="e">
        <f t="shared" si="7"/>
        <v>#VALUE!</v>
      </c>
      <c r="W117" s="43" t="e">
        <f t="shared" si="26"/>
        <v>#VALUE!</v>
      </c>
      <c r="X117" s="43" t="e">
        <f t="shared" si="27"/>
        <v>#VALUE!</v>
      </c>
      <c r="Y117" s="43" t="e">
        <f t="shared" si="28"/>
        <v>#VALUE!</v>
      </c>
      <c r="Z117" s="43" t="e">
        <f t="shared" si="29"/>
        <v>#VALUE!</v>
      </c>
      <c r="AA117" s="233" t="e">
        <f t="shared" si="8"/>
        <v>#VALUE!</v>
      </c>
      <c r="AB117" s="233" t="e">
        <f t="shared" si="30"/>
        <v>#VALUE!</v>
      </c>
      <c r="AC117" s="43" t="e">
        <f t="shared" si="40"/>
        <v>#VALUE!</v>
      </c>
      <c r="AD117" s="43" t="e">
        <f t="shared" si="9"/>
        <v>#VALUE!</v>
      </c>
      <c r="AE117" s="43" t="e">
        <f t="shared" si="32"/>
        <v>#VALUE!</v>
      </c>
      <c r="AF117" s="43" t="e">
        <f t="shared" si="10"/>
        <v>#VALUE!</v>
      </c>
      <c r="AG117" s="43" t="e">
        <f t="shared" si="11"/>
        <v>#VALUE!</v>
      </c>
      <c r="AH117" s="43" t="e">
        <f t="shared" si="33"/>
        <v>#VALUE!</v>
      </c>
      <c r="AI117" s="43" t="e">
        <f t="shared" si="12"/>
        <v>#VALUE!</v>
      </c>
      <c r="AJ117" s="43" t="e">
        <f t="shared" si="34"/>
        <v>#VALUE!</v>
      </c>
      <c r="AK117" s="8" t="e">
        <f t="shared" si="36"/>
        <v>#VALUE!</v>
      </c>
      <c r="AL117" s="44" t="e">
        <f t="shared" si="37"/>
        <v>#VALUE!</v>
      </c>
      <c r="AZ117" s="8"/>
    </row>
    <row r="118" spans="1:52" ht="15" x14ac:dyDescent="0.15">
      <c r="A118" s="42"/>
      <c r="B118" s="43" t="e">
        <f t="shared" si="39"/>
        <v>#VALUE!</v>
      </c>
      <c r="C118" s="43" t="e">
        <f t="shared" si="39"/>
        <v>#VALUE!</v>
      </c>
      <c r="D118" s="43" t="e">
        <f t="shared" si="39"/>
        <v>#VALUE!</v>
      </c>
      <c r="E118" s="43" t="e">
        <f t="shared" si="35"/>
        <v>#VALUE!</v>
      </c>
      <c r="F118" s="43" t="e">
        <f t="shared" si="14"/>
        <v>#VALUE!</v>
      </c>
      <c r="G118" s="43" t="e">
        <f t="shared" si="15"/>
        <v>#VALUE!</v>
      </c>
      <c r="H118" s="27" t="e">
        <f t="shared" si="41"/>
        <v>#VALUE!</v>
      </c>
      <c r="I118" s="229" t="e">
        <f t="shared" si="17"/>
        <v>#VALUE!</v>
      </c>
      <c r="J118" s="230" t="e">
        <f t="shared" si="38"/>
        <v>#VALUE!</v>
      </c>
      <c r="K118" s="43" t="e">
        <f t="shared" si="18"/>
        <v>#VALUE!</v>
      </c>
      <c r="L118" s="218" t="e">
        <f t="shared" si="19"/>
        <v>#VALUE!</v>
      </c>
      <c r="M118" s="218" t="e">
        <f t="shared" si="4"/>
        <v>#VALUE!</v>
      </c>
      <c r="N118" s="43" t="e">
        <f t="shared" si="20"/>
        <v>#VALUE!</v>
      </c>
      <c r="O118" s="43" t="e">
        <f t="shared" si="21"/>
        <v>#VALUE!</v>
      </c>
      <c r="P118" s="231" t="e">
        <f t="shared" si="22"/>
        <v>#VALUE!</v>
      </c>
      <c r="Q118" s="43" t="e">
        <f t="shared" si="23"/>
        <v>#VALUE!</v>
      </c>
      <c r="R118" s="43" t="e">
        <f t="shared" si="24"/>
        <v>#VALUE!</v>
      </c>
      <c r="S118" s="218" t="e">
        <f t="shared" si="5"/>
        <v>#VALUE!</v>
      </c>
      <c r="T118" s="218" t="e">
        <f t="shared" si="6"/>
        <v>#VALUE!</v>
      </c>
      <c r="U118" s="233" t="e">
        <f t="shared" si="25"/>
        <v>#VALUE!</v>
      </c>
      <c r="V118" s="233" t="e">
        <f t="shared" si="7"/>
        <v>#VALUE!</v>
      </c>
      <c r="W118" s="43" t="e">
        <f t="shared" si="26"/>
        <v>#VALUE!</v>
      </c>
      <c r="X118" s="43" t="e">
        <f t="shared" si="27"/>
        <v>#VALUE!</v>
      </c>
      <c r="Y118" s="43" t="e">
        <f t="shared" si="28"/>
        <v>#VALUE!</v>
      </c>
      <c r="Z118" s="43" t="e">
        <f t="shared" si="29"/>
        <v>#VALUE!</v>
      </c>
      <c r="AA118" s="233" t="e">
        <f t="shared" si="8"/>
        <v>#VALUE!</v>
      </c>
      <c r="AB118" s="233" t="e">
        <f t="shared" si="30"/>
        <v>#VALUE!</v>
      </c>
      <c r="AC118" s="43" t="e">
        <f t="shared" si="40"/>
        <v>#VALUE!</v>
      </c>
      <c r="AD118" s="43" t="e">
        <f t="shared" si="9"/>
        <v>#VALUE!</v>
      </c>
      <c r="AE118" s="43" t="e">
        <f t="shared" si="32"/>
        <v>#VALUE!</v>
      </c>
      <c r="AF118" s="43" t="e">
        <f t="shared" si="10"/>
        <v>#VALUE!</v>
      </c>
      <c r="AG118" s="43" t="e">
        <f t="shared" si="11"/>
        <v>#VALUE!</v>
      </c>
      <c r="AH118" s="43" t="e">
        <f t="shared" si="33"/>
        <v>#VALUE!</v>
      </c>
      <c r="AI118" s="43" t="e">
        <f t="shared" si="12"/>
        <v>#VALUE!</v>
      </c>
      <c r="AJ118" s="43" t="e">
        <f t="shared" si="34"/>
        <v>#VALUE!</v>
      </c>
      <c r="AK118" s="8" t="e">
        <f t="shared" si="36"/>
        <v>#VALUE!</v>
      </c>
      <c r="AL118" s="44" t="e">
        <f t="shared" si="37"/>
        <v>#VALUE!</v>
      </c>
      <c r="AZ118" s="8"/>
    </row>
    <row r="119" spans="1:52" ht="15" x14ac:dyDescent="0.15">
      <c r="A119" s="42"/>
      <c r="B119" s="43" t="e">
        <f t="shared" si="39"/>
        <v>#VALUE!</v>
      </c>
      <c r="C119" s="43" t="e">
        <f t="shared" si="39"/>
        <v>#VALUE!</v>
      </c>
      <c r="D119" s="43" t="e">
        <f t="shared" si="39"/>
        <v>#VALUE!</v>
      </c>
      <c r="E119" s="43" t="e">
        <f t="shared" si="35"/>
        <v>#VALUE!</v>
      </c>
      <c r="F119" s="43" t="e">
        <f t="shared" si="14"/>
        <v>#VALUE!</v>
      </c>
      <c r="G119" s="43" t="e">
        <f t="shared" si="15"/>
        <v>#VALUE!</v>
      </c>
      <c r="H119" s="27" t="e">
        <f t="shared" si="41"/>
        <v>#VALUE!</v>
      </c>
      <c r="I119" s="229" t="e">
        <f t="shared" si="17"/>
        <v>#VALUE!</v>
      </c>
      <c r="J119" s="230" t="e">
        <f t="shared" si="38"/>
        <v>#VALUE!</v>
      </c>
      <c r="K119" s="43" t="e">
        <f t="shared" si="18"/>
        <v>#VALUE!</v>
      </c>
      <c r="L119" s="218" t="e">
        <f t="shared" si="19"/>
        <v>#VALUE!</v>
      </c>
      <c r="M119" s="218" t="e">
        <f t="shared" si="4"/>
        <v>#VALUE!</v>
      </c>
      <c r="N119" s="43" t="e">
        <f t="shared" si="20"/>
        <v>#VALUE!</v>
      </c>
      <c r="O119" s="43" t="e">
        <f t="shared" si="21"/>
        <v>#VALUE!</v>
      </c>
      <c r="P119" s="231" t="e">
        <f t="shared" si="22"/>
        <v>#VALUE!</v>
      </c>
      <c r="Q119" s="43" t="e">
        <f t="shared" si="23"/>
        <v>#VALUE!</v>
      </c>
      <c r="R119" s="43" t="e">
        <f t="shared" si="24"/>
        <v>#VALUE!</v>
      </c>
      <c r="S119" s="218" t="e">
        <f t="shared" si="5"/>
        <v>#VALUE!</v>
      </c>
      <c r="T119" s="218" t="e">
        <f t="shared" si="6"/>
        <v>#VALUE!</v>
      </c>
      <c r="U119" s="233" t="e">
        <f t="shared" si="25"/>
        <v>#VALUE!</v>
      </c>
      <c r="V119" s="233" t="e">
        <f t="shared" si="7"/>
        <v>#VALUE!</v>
      </c>
      <c r="W119" s="43" t="e">
        <f t="shared" si="26"/>
        <v>#VALUE!</v>
      </c>
      <c r="X119" s="43" t="e">
        <f t="shared" si="27"/>
        <v>#VALUE!</v>
      </c>
      <c r="Y119" s="43" t="e">
        <f t="shared" si="28"/>
        <v>#VALUE!</v>
      </c>
      <c r="Z119" s="43" t="e">
        <f t="shared" si="29"/>
        <v>#VALUE!</v>
      </c>
      <c r="AA119" s="233" t="e">
        <f t="shared" si="8"/>
        <v>#VALUE!</v>
      </c>
      <c r="AB119" s="233" t="e">
        <f t="shared" si="30"/>
        <v>#VALUE!</v>
      </c>
      <c r="AC119" s="43" t="e">
        <f t="shared" si="40"/>
        <v>#VALUE!</v>
      </c>
      <c r="AD119" s="43" t="e">
        <f t="shared" si="9"/>
        <v>#VALUE!</v>
      </c>
      <c r="AE119" s="43" t="e">
        <f t="shared" si="32"/>
        <v>#VALUE!</v>
      </c>
      <c r="AF119" s="43" t="e">
        <f t="shared" si="10"/>
        <v>#VALUE!</v>
      </c>
      <c r="AG119" s="43" t="e">
        <f t="shared" si="11"/>
        <v>#VALUE!</v>
      </c>
      <c r="AH119" s="43" t="e">
        <f t="shared" si="33"/>
        <v>#VALUE!</v>
      </c>
      <c r="AI119" s="43" t="e">
        <f t="shared" si="12"/>
        <v>#VALUE!</v>
      </c>
      <c r="AJ119" s="43" t="e">
        <f t="shared" si="34"/>
        <v>#VALUE!</v>
      </c>
      <c r="AK119" s="8" t="e">
        <f t="shared" si="36"/>
        <v>#VALUE!</v>
      </c>
      <c r="AL119" s="44" t="e">
        <f t="shared" si="37"/>
        <v>#VALUE!</v>
      </c>
      <c r="AZ119" s="8"/>
    </row>
    <row r="120" spans="1:52" ht="15" x14ac:dyDescent="0.15">
      <c r="A120" s="42"/>
      <c r="B120" s="43" t="e">
        <f t="shared" si="39"/>
        <v>#VALUE!</v>
      </c>
      <c r="C120" s="43" t="e">
        <f t="shared" si="39"/>
        <v>#VALUE!</v>
      </c>
      <c r="D120" s="43" t="e">
        <f t="shared" si="39"/>
        <v>#VALUE!</v>
      </c>
      <c r="E120" s="43" t="e">
        <f t="shared" si="35"/>
        <v>#VALUE!</v>
      </c>
      <c r="F120" s="43" t="e">
        <f t="shared" si="14"/>
        <v>#VALUE!</v>
      </c>
      <c r="G120" s="43" t="e">
        <f t="shared" si="15"/>
        <v>#VALUE!</v>
      </c>
      <c r="H120" s="27" t="e">
        <f t="shared" si="41"/>
        <v>#VALUE!</v>
      </c>
      <c r="I120" s="229" t="e">
        <f t="shared" si="17"/>
        <v>#VALUE!</v>
      </c>
      <c r="J120" s="230" t="e">
        <f t="shared" si="38"/>
        <v>#VALUE!</v>
      </c>
      <c r="K120" s="43" t="e">
        <f t="shared" si="18"/>
        <v>#VALUE!</v>
      </c>
      <c r="L120" s="218" t="e">
        <f t="shared" si="19"/>
        <v>#VALUE!</v>
      </c>
      <c r="M120" s="218" t="e">
        <f t="shared" si="4"/>
        <v>#VALUE!</v>
      </c>
      <c r="N120" s="43" t="e">
        <f t="shared" si="20"/>
        <v>#VALUE!</v>
      </c>
      <c r="O120" s="43" t="e">
        <f t="shared" si="21"/>
        <v>#VALUE!</v>
      </c>
      <c r="P120" s="231" t="e">
        <f t="shared" si="22"/>
        <v>#VALUE!</v>
      </c>
      <c r="Q120" s="43" t="e">
        <f t="shared" si="23"/>
        <v>#VALUE!</v>
      </c>
      <c r="R120" s="43" t="e">
        <f t="shared" si="24"/>
        <v>#VALUE!</v>
      </c>
      <c r="S120" s="218" t="e">
        <f t="shared" si="5"/>
        <v>#VALUE!</v>
      </c>
      <c r="T120" s="218" t="e">
        <f t="shared" si="6"/>
        <v>#VALUE!</v>
      </c>
      <c r="U120" s="233" t="e">
        <f t="shared" si="25"/>
        <v>#VALUE!</v>
      </c>
      <c r="V120" s="233" t="e">
        <f t="shared" si="7"/>
        <v>#VALUE!</v>
      </c>
      <c r="W120" s="43" t="e">
        <f t="shared" si="26"/>
        <v>#VALUE!</v>
      </c>
      <c r="X120" s="43" t="e">
        <f t="shared" si="27"/>
        <v>#VALUE!</v>
      </c>
      <c r="Y120" s="43" t="e">
        <f t="shared" si="28"/>
        <v>#VALUE!</v>
      </c>
      <c r="Z120" s="43" t="e">
        <f t="shared" si="29"/>
        <v>#VALUE!</v>
      </c>
      <c r="AA120" s="233" t="e">
        <f t="shared" si="8"/>
        <v>#VALUE!</v>
      </c>
      <c r="AB120" s="233" t="e">
        <f t="shared" si="30"/>
        <v>#VALUE!</v>
      </c>
      <c r="AC120" s="43" t="e">
        <f t="shared" si="40"/>
        <v>#VALUE!</v>
      </c>
      <c r="AD120" s="43" t="e">
        <f t="shared" si="9"/>
        <v>#VALUE!</v>
      </c>
      <c r="AE120" s="43" t="e">
        <f t="shared" si="32"/>
        <v>#VALUE!</v>
      </c>
      <c r="AF120" s="43" t="e">
        <f t="shared" si="10"/>
        <v>#VALUE!</v>
      </c>
      <c r="AG120" s="43" t="e">
        <f t="shared" si="11"/>
        <v>#VALUE!</v>
      </c>
      <c r="AH120" s="43" t="e">
        <f t="shared" si="33"/>
        <v>#VALUE!</v>
      </c>
      <c r="AI120" s="43" t="e">
        <f t="shared" si="12"/>
        <v>#VALUE!</v>
      </c>
      <c r="AJ120" s="43" t="e">
        <f t="shared" si="34"/>
        <v>#VALUE!</v>
      </c>
      <c r="AK120" s="8" t="e">
        <f t="shared" si="36"/>
        <v>#VALUE!</v>
      </c>
      <c r="AL120" s="44" t="e">
        <f t="shared" si="37"/>
        <v>#VALUE!</v>
      </c>
      <c r="AZ120" s="8"/>
    </row>
    <row r="121" spans="1:52" ht="15" x14ac:dyDescent="0.15">
      <c r="A121" s="42"/>
      <c r="B121" s="43" t="e">
        <f t="shared" si="39"/>
        <v>#VALUE!</v>
      </c>
      <c r="C121" s="43" t="e">
        <f t="shared" si="39"/>
        <v>#VALUE!</v>
      </c>
      <c r="D121" s="43" t="e">
        <f t="shared" si="39"/>
        <v>#VALUE!</v>
      </c>
      <c r="E121" s="43" t="e">
        <f t="shared" si="35"/>
        <v>#VALUE!</v>
      </c>
      <c r="F121" s="43" t="e">
        <f t="shared" si="14"/>
        <v>#VALUE!</v>
      </c>
      <c r="G121" s="43" t="e">
        <f t="shared" si="15"/>
        <v>#VALUE!</v>
      </c>
      <c r="H121" s="27" t="e">
        <f t="shared" si="41"/>
        <v>#VALUE!</v>
      </c>
      <c r="I121" s="229" t="e">
        <f t="shared" si="17"/>
        <v>#VALUE!</v>
      </c>
      <c r="J121" s="230" t="e">
        <f t="shared" si="38"/>
        <v>#VALUE!</v>
      </c>
      <c r="K121" s="43" t="e">
        <f t="shared" si="18"/>
        <v>#VALUE!</v>
      </c>
      <c r="L121" s="218" t="e">
        <f t="shared" si="19"/>
        <v>#VALUE!</v>
      </c>
      <c r="M121" s="218" t="e">
        <f t="shared" si="4"/>
        <v>#VALUE!</v>
      </c>
      <c r="N121" s="43" t="e">
        <f t="shared" si="20"/>
        <v>#VALUE!</v>
      </c>
      <c r="O121" s="43" t="e">
        <f t="shared" si="21"/>
        <v>#VALUE!</v>
      </c>
      <c r="P121" s="231" t="e">
        <f t="shared" si="22"/>
        <v>#VALUE!</v>
      </c>
      <c r="Q121" s="43" t="e">
        <f t="shared" si="23"/>
        <v>#VALUE!</v>
      </c>
      <c r="R121" s="43" t="e">
        <f t="shared" si="24"/>
        <v>#VALUE!</v>
      </c>
      <c r="S121" s="218" t="e">
        <f t="shared" si="5"/>
        <v>#VALUE!</v>
      </c>
      <c r="T121" s="218" t="e">
        <f t="shared" si="6"/>
        <v>#VALUE!</v>
      </c>
      <c r="U121" s="233" t="e">
        <f t="shared" si="25"/>
        <v>#VALUE!</v>
      </c>
      <c r="V121" s="233" t="e">
        <f t="shared" si="7"/>
        <v>#VALUE!</v>
      </c>
      <c r="W121" s="43" t="e">
        <f t="shared" si="26"/>
        <v>#VALUE!</v>
      </c>
      <c r="X121" s="43" t="e">
        <f t="shared" si="27"/>
        <v>#VALUE!</v>
      </c>
      <c r="Y121" s="43" t="e">
        <f t="shared" si="28"/>
        <v>#VALUE!</v>
      </c>
      <c r="Z121" s="43" t="e">
        <f t="shared" si="29"/>
        <v>#VALUE!</v>
      </c>
      <c r="AA121" s="233" t="e">
        <f t="shared" si="8"/>
        <v>#VALUE!</v>
      </c>
      <c r="AB121" s="233" t="e">
        <f t="shared" si="30"/>
        <v>#VALUE!</v>
      </c>
      <c r="AC121" s="43" t="e">
        <f t="shared" si="40"/>
        <v>#VALUE!</v>
      </c>
      <c r="AD121" s="43" t="e">
        <f t="shared" si="9"/>
        <v>#VALUE!</v>
      </c>
      <c r="AE121" s="43" t="e">
        <f t="shared" si="32"/>
        <v>#VALUE!</v>
      </c>
      <c r="AF121" s="43" t="e">
        <f t="shared" si="10"/>
        <v>#VALUE!</v>
      </c>
      <c r="AG121" s="43" t="e">
        <f t="shared" si="11"/>
        <v>#VALUE!</v>
      </c>
      <c r="AH121" s="43" t="e">
        <f t="shared" si="33"/>
        <v>#VALUE!</v>
      </c>
      <c r="AI121" s="43" t="e">
        <f t="shared" si="12"/>
        <v>#VALUE!</v>
      </c>
      <c r="AJ121" s="43" t="e">
        <f t="shared" si="34"/>
        <v>#VALUE!</v>
      </c>
      <c r="AK121" s="8" t="e">
        <f t="shared" si="36"/>
        <v>#VALUE!</v>
      </c>
      <c r="AL121" s="44" t="e">
        <f t="shared" si="37"/>
        <v>#VALUE!</v>
      </c>
      <c r="AZ121" s="8"/>
    </row>
    <row r="122" spans="1:52" ht="15" x14ac:dyDescent="0.15">
      <c r="A122" s="42"/>
      <c r="B122" s="43" t="e">
        <f t="shared" si="39"/>
        <v>#VALUE!</v>
      </c>
      <c r="C122" s="43" t="e">
        <f t="shared" si="39"/>
        <v>#VALUE!</v>
      </c>
      <c r="D122" s="43" t="e">
        <f t="shared" si="39"/>
        <v>#VALUE!</v>
      </c>
      <c r="E122" s="43" t="e">
        <f t="shared" si="35"/>
        <v>#VALUE!</v>
      </c>
      <c r="F122" s="43" t="e">
        <f t="shared" si="14"/>
        <v>#VALUE!</v>
      </c>
      <c r="G122" s="43" t="e">
        <f t="shared" si="15"/>
        <v>#VALUE!</v>
      </c>
      <c r="H122" s="27" t="e">
        <f t="shared" si="41"/>
        <v>#VALUE!</v>
      </c>
      <c r="I122" s="229" t="e">
        <f t="shared" si="17"/>
        <v>#VALUE!</v>
      </c>
      <c r="J122" s="230" t="e">
        <f t="shared" si="38"/>
        <v>#VALUE!</v>
      </c>
      <c r="K122" s="43" t="e">
        <f t="shared" si="18"/>
        <v>#VALUE!</v>
      </c>
      <c r="L122" s="218" t="e">
        <f t="shared" si="19"/>
        <v>#VALUE!</v>
      </c>
      <c r="M122" s="218" t="e">
        <f t="shared" si="4"/>
        <v>#VALUE!</v>
      </c>
      <c r="N122" s="43" t="e">
        <f t="shared" si="20"/>
        <v>#VALUE!</v>
      </c>
      <c r="O122" s="43" t="e">
        <f t="shared" si="21"/>
        <v>#VALUE!</v>
      </c>
      <c r="P122" s="231" t="e">
        <f t="shared" si="22"/>
        <v>#VALUE!</v>
      </c>
      <c r="Q122" s="43" t="e">
        <f t="shared" si="23"/>
        <v>#VALUE!</v>
      </c>
      <c r="R122" s="43" t="e">
        <f t="shared" si="24"/>
        <v>#VALUE!</v>
      </c>
      <c r="S122" s="218" t="e">
        <f t="shared" si="5"/>
        <v>#VALUE!</v>
      </c>
      <c r="T122" s="218" t="e">
        <f t="shared" si="6"/>
        <v>#VALUE!</v>
      </c>
      <c r="U122" s="233" t="e">
        <f t="shared" si="25"/>
        <v>#VALUE!</v>
      </c>
      <c r="V122" s="233" t="e">
        <f t="shared" si="7"/>
        <v>#VALUE!</v>
      </c>
      <c r="W122" s="43" t="e">
        <f t="shared" si="26"/>
        <v>#VALUE!</v>
      </c>
      <c r="X122" s="43" t="e">
        <f t="shared" si="27"/>
        <v>#VALUE!</v>
      </c>
      <c r="Y122" s="43" t="e">
        <f t="shared" si="28"/>
        <v>#VALUE!</v>
      </c>
      <c r="Z122" s="43" t="e">
        <f t="shared" si="29"/>
        <v>#VALUE!</v>
      </c>
      <c r="AA122" s="233" t="e">
        <f t="shared" si="8"/>
        <v>#VALUE!</v>
      </c>
      <c r="AB122" s="233" t="e">
        <f t="shared" si="30"/>
        <v>#VALUE!</v>
      </c>
      <c r="AC122" s="43" t="e">
        <f t="shared" si="40"/>
        <v>#VALUE!</v>
      </c>
      <c r="AD122" s="43" t="e">
        <f t="shared" si="9"/>
        <v>#VALUE!</v>
      </c>
      <c r="AE122" s="43" t="e">
        <f t="shared" si="32"/>
        <v>#VALUE!</v>
      </c>
      <c r="AF122" s="43" t="e">
        <f t="shared" si="10"/>
        <v>#VALUE!</v>
      </c>
      <c r="AG122" s="43" t="e">
        <f t="shared" si="11"/>
        <v>#VALUE!</v>
      </c>
      <c r="AH122" s="43" t="e">
        <f t="shared" si="33"/>
        <v>#VALUE!</v>
      </c>
      <c r="AI122" s="43" t="e">
        <f t="shared" si="12"/>
        <v>#VALUE!</v>
      </c>
      <c r="AJ122" s="43" t="e">
        <f t="shared" si="34"/>
        <v>#VALUE!</v>
      </c>
      <c r="AK122" s="8" t="e">
        <f t="shared" si="36"/>
        <v>#VALUE!</v>
      </c>
      <c r="AL122" s="44" t="e">
        <f t="shared" si="37"/>
        <v>#VALUE!</v>
      </c>
      <c r="AZ122" s="8"/>
    </row>
    <row r="123" spans="1:52" ht="15" x14ac:dyDescent="0.15">
      <c r="A123" s="42"/>
      <c r="B123" s="43" t="e">
        <f t="shared" si="39"/>
        <v>#VALUE!</v>
      </c>
      <c r="C123" s="43" t="e">
        <f t="shared" si="39"/>
        <v>#VALUE!</v>
      </c>
      <c r="D123" s="43" t="e">
        <f t="shared" si="39"/>
        <v>#VALUE!</v>
      </c>
      <c r="E123" s="43" t="e">
        <f t="shared" si="35"/>
        <v>#VALUE!</v>
      </c>
      <c r="F123" s="43" t="e">
        <f t="shared" si="14"/>
        <v>#VALUE!</v>
      </c>
      <c r="G123" s="43" t="e">
        <f t="shared" si="15"/>
        <v>#VALUE!</v>
      </c>
      <c r="H123" s="27" t="e">
        <f t="shared" si="41"/>
        <v>#VALUE!</v>
      </c>
      <c r="I123" s="229" t="e">
        <f t="shared" si="17"/>
        <v>#VALUE!</v>
      </c>
      <c r="J123" s="230" t="e">
        <f t="shared" si="38"/>
        <v>#VALUE!</v>
      </c>
      <c r="K123" s="43" t="e">
        <f t="shared" si="18"/>
        <v>#VALUE!</v>
      </c>
      <c r="L123" s="218" t="e">
        <f t="shared" si="19"/>
        <v>#VALUE!</v>
      </c>
      <c r="M123" s="218" t="e">
        <f t="shared" si="4"/>
        <v>#VALUE!</v>
      </c>
      <c r="N123" s="43" t="e">
        <f t="shared" si="20"/>
        <v>#VALUE!</v>
      </c>
      <c r="O123" s="43" t="e">
        <f t="shared" si="21"/>
        <v>#VALUE!</v>
      </c>
      <c r="P123" s="231" t="e">
        <f t="shared" si="22"/>
        <v>#VALUE!</v>
      </c>
      <c r="Q123" s="43" t="e">
        <f t="shared" si="23"/>
        <v>#VALUE!</v>
      </c>
      <c r="R123" s="43" t="e">
        <f t="shared" si="24"/>
        <v>#VALUE!</v>
      </c>
      <c r="S123" s="218" t="e">
        <f t="shared" si="5"/>
        <v>#VALUE!</v>
      </c>
      <c r="T123" s="218" t="e">
        <f t="shared" si="6"/>
        <v>#VALUE!</v>
      </c>
      <c r="U123" s="233" t="e">
        <f t="shared" si="25"/>
        <v>#VALUE!</v>
      </c>
      <c r="V123" s="233" t="e">
        <f t="shared" si="7"/>
        <v>#VALUE!</v>
      </c>
      <c r="W123" s="43" t="e">
        <f t="shared" si="26"/>
        <v>#VALUE!</v>
      </c>
      <c r="X123" s="43" t="e">
        <f t="shared" si="27"/>
        <v>#VALUE!</v>
      </c>
      <c r="Y123" s="43" t="e">
        <f t="shared" si="28"/>
        <v>#VALUE!</v>
      </c>
      <c r="Z123" s="43" t="e">
        <f t="shared" si="29"/>
        <v>#VALUE!</v>
      </c>
      <c r="AA123" s="233" t="e">
        <f t="shared" si="8"/>
        <v>#VALUE!</v>
      </c>
      <c r="AB123" s="233" t="e">
        <f t="shared" si="30"/>
        <v>#VALUE!</v>
      </c>
      <c r="AC123" s="43" t="e">
        <f t="shared" si="40"/>
        <v>#VALUE!</v>
      </c>
      <c r="AD123" s="43" t="e">
        <f t="shared" si="9"/>
        <v>#VALUE!</v>
      </c>
      <c r="AE123" s="43" t="e">
        <f t="shared" si="32"/>
        <v>#VALUE!</v>
      </c>
      <c r="AF123" s="43" t="e">
        <f t="shared" si="10"/>
        <v>#VALUE!</v>
      </c>
      <c r="AG123" s="43" t="e">
        <f t="shared" si="11"/>
        <v>#VALUE!</v>
      </c>
      <c r="AH123" s="43" t="e">
        <f t="shared" si="33"/>
        <v>#VALUE!</v>
      </c>
      <c r="AI123" s="43" t="e">
        <f t="shared" si="12"/>
        <v>#VALUE!</v>
      </c>
      <c r="AJ123" s="43" t="e">
        <f t="shared" si="34"/>
        <v>#VALUE!</v>
      </c>
      <c r="AK123" s="8" t="e">
        <f t="shared" si="36"/>
        <v>#VALUE!</v>
      </c>
      <c r="AL123" s="44" t="e">
        <f t="shared" si="37"/>
        <v>#VALUE!</v>
      </c>
      <c r="AZ123" s="8"/>
    </row>
    <row r="124" spans="1:52" ht="15" x14ac:dyDescent="0.15">
      <c r="A124" s="42"/>
      <c r="B124" s="43" t="e">
        <f t="shared" si="39"/>
        <v>#VALUE!</v>
      </c>
      <c r="C124" s="43" t="e">
        <f t="shared" si="39"/>
        <v>#VALUE!</v>
      </c>
      <c r="D124" s="43" t="e">
        <f t="shared" si="39"/>
        <v>#VALUE!</v>
      </c>
      <c r="E124" s="43" t="e">
        <f t="shared" si="35"/>
        <v>#VALUE!</v>
      </c>
      <c r="F124" s="43" t="e">
        <f t="shared" si="14"/>
        <v>#VALUE!</v>
      </c>
      <c r="G124" s="43" t="e">
        <f t="shared" si="15"/>
        <v>#VALUE!</v>
      </c>
      <c r="H124" s="27" t="e">
        <f t="shared" si="41"/>
        <v>#VALUE!</v>
      </c>
      <c r="I124" s="229" t="e">
        <f t="shared" si="17"/>
        <v>#VALUE!</v>
      </c>
      <c r="J124" s="230" t="e">
        <f t="shared" si="38"/>
        <v>#VALUE!</v>
      </c>
      <c r="K124" s="43" t="e">
        <f t="shared" si="18"/>
        <v>#VALUE!</v>
      </c>
      <c r="L124" s="218" t="e">
        <f t="shared" si="19"/>
        <v>#VALUE!</v>
      </c>
      <c r="M124" s="218" t="e">
        <f t="shared" si="4"/>
        <v>#VALUE!</v>
      </c>
      <c r="N124" s="43" t="e">
        <f t="shared" si="20"/>
        <v>#VALUE!</v>
      </c>
      <c r="O124" s="43" t="e">
        <f t="shared" si="21"/>
        <v>#VALUE!</v>
      </c>
      <c r="P124" s="231" t="e">
        <f t="shared" si="22"/>
        <v>#VALUE!</v>
      </c>
      <c r="Q124" s="43" t="e">
        <f t="shared" si="23"/>
        <v>#VALUE!</v>
      </c>
      <c r="R124" s="43" t="e">
        <f t="shared" si="24"/>
        <v>#VALUE!</v>
      </c>
      <c r="S124" s="218" t="e">
        <f t="shared" si="5"/>
        <v>#VALUE!</v>
      </c>
      <c r="T124" s="218" t="e">
        <f t="shared" si="6"/>
        <v>#VALUE!</v>
      </c>
      <c r="U124" s="233" t="e">
        <f t="shared" si="25"/>
        <v>#VALUE!</v>
      </c>
      <c r="V124" s="233" t="e">
        <f t="shared" si="7"/>
        <v>#VALUE!</v>
      </c>
      <c r="W124" s="43" t="e">
        <f t="shared" si="26"/>
        <v>#VALUE!</v>
      </c>
      <c r="X124" s="43" t="e">
        <f t="shared" si="27"/>
        <v>#VALUE!</v>
      </c>
      <c r="Y124" s="43" t="e">
        <f t="shared" si="28"/>
        <v>#VALUE!</v>
      </c>
      <c r="Z124" s="43" t="e">
        <f t="shared" si="29"/>
        <v>#VALUE!</v>
      </c>
      <c r="AA124" s="233" t="e">
        <f t="shared" si="8"/>
        <v>#VALUE!</v>
      </c>
      <c r="AB124" s="233" t="e">
        <f t="shared" si="30"/>
        <v>#VALUE!</v>
      </c>
      <c r="AC124" s="43" t="e">
        <f t="shared" si="40"/>
        <v>#VALUE!</v>
      </c>
      <c r="AD124" s="43" t="e">
        <f t="shared" si="9"/>
        <v>#VALUE!</v>
      </c>
      <c r="AE124" s="43" t="e">
        <f t="shared" si="32"/>
        <v>#VALUE!</v>
      </c>
      <c r="AF124" s="43" t="e">
        <f t="shared" si="10"/>
        <v>#VALUE!</v>
      </c>
      <c r="AG124" s="43" t="e">
        <f t="shared" si="11"/>
        <v>#VALUE!</v>
      </c>
      <c r="AH124" s="43" t="e">
        <f t="shared" si="33"/>
        <v>#VALUE!</v>
      </c>
      <c r="AI124" s="43" t="e">
        <f t="shared" si="12"/>
        <v>#VALUE!</v>
      </c>
      <c r="AJ124" s="43" t="e">
        <f t="shared" si="34"/>
        <v>#VALUE!</v>
      </c>
      <c r="AK124" s="8" t="e">
        <f t="shared" si="36"/>
        <v>#VALUE!</v>
      </c>
      <c r="AL124" s="44" t="e">
        <f t="shared" si="37"/>
        <v>#VALUE!</v>
      </c>
      <c r="AZ124" s="8"/>
    </row>
    <row r="125" spans="1:52" ht="15" x14ac:dyDescent="0.15">
      <c r="A125" s="42"/>
      <c r="B125" s="43" t="e">
        <f t="shared" si="39"/>
        <v>#VALUE!</v>
      </c>
      <c r="C125" s="43" t="e">
        <f t="shared" si="39"/>
        <v>#VALUE!</v>
      </c>
      <c r="D125" s="43" t="e">
        <f t="shared" si="39"/>
        <v>#VALUE!</v>
      </c>
      <c r="E125" s="43" t="e">
        <f t="shared" si="35"/>
        <v>#VALUE!</v>
      </c>
      <c r="F125" s="43" t="e">
        <f t="shared" si="14"/>
        <v>#VALUE!</v>
      </c>
      <c r="G125" s="43" t="e">
        <f t="shared" si="15"/>
        <v>#VALUE!</v>
      </c>
      <c r="H125" s="27" t="e">
        <f t="shared" si="41"/>
        <v>#VALUE!</v>
      </c>
      <c r="I125" s="229" t="e">
        <f t="shared" si="17"/>
        <v>#VALUE!</v>
      </c>
      <c r="J125" s="230" t="e">
        <f t="shared" si="38"/>
        <v>#VALUE!</v>
      </c>
      <c r="K125" s="43" t="e">
        <f t="shared" si="18"/>
        <v>#VALUE!</v>
      </c>
      <c r="L125" s="218" t="e">
        <f t="shared" si="19"/>
        <v>#VALUE!</v>
      </c>
      <c r="M125" s="218" t="e">
        <f t="shared" ref="M125:M188" si="42">(D125+L125)/2</f>
        <v>#VALUE!</v>
      </c>
      <c r="N125" s="43" t="e">
        <f t="shared" si="20"/>
        <v>#VALUE!</v>
      </c>
      <c r="O125" s="43" t="e">
        <f t="shared" si="21"/>
        <v>#VALUE!</v>
      </c>
      <c r="P125" s="231" t="e">
        <f t="shared" si="22"/>
        <v>#VALUE!</v>
      </c>
      <c r="Q125" s="43" t="e">
        <f t="shared" si="23"/>
        <v>#VALUE!</v>
      </c>
      <c r="R125" s="43" t="e">
        <f t="shared" si="24"/>
        <v>#VALUE!</v>
      </c>
      <c r="S125" s="218" t="e">
        <f t="shared" ref="S125:S188" si="43">Q125/O125/R125</f>
        <v>#VALUE!</v>
      </c>
      <c r="T125" s="218" t="e">
        <f t="shared" ref="T125:T188" si="44">N125/(1-S125)</f>
        <v>#VALUE!</v>
      </c>
      <c r="U125" s="233" t="e">
        <f t="shared" si="25"/>
        <v>#VALUE!</v>
      </c>
      <c r="V125" s="233" t="e">
        <f t="shared" ref="V125:V188" si="45">(D125+U125)/2</f>
        <v>#VALUE!</v>
      </c>
      <c r="W125" s="43" t="e">
        <f t="shared" si="26"/>
        <v>#VALUE!</v>
      </c>
      <c r="X125" s="43" t="e">
        <f t="shared" si="27"/>
        <v>#VALUE!</v>
      </c>
      <c r="Y125" s="43" t="e">
        <f t="shared" si="28"/>
        <v>#VALUE!</v>
      </c>
      <c r="Z125" s="43" t="e">
        <f t="shared" si="29"/>
        <v>#VALUE!</v>
      </c>
      <c r="AA125" s="233" t="e">
        <f t="shared" ref="AA125:AA188" si="46">X125/O125/Z125</f>
        <v>#VALUE!</v>
      </c>
      <c r="AB125" s="233" t="e">
        <f t="shared" si="30"/>
        <v>#VALUE!</v>
      </c>
      <c r="AC125" s="43" t="e">
        <f t="shared" si="40"/>
        <v>#VALUE!</v>
      </c>
      <c r="AD125" s="43" t="e">
        <f t="shared" ref="AD125:AD188" si="47">H125/AC125*K125</f>
        <v>#VALUE!</v>
      </c>
      <c r="AE125" s="43" t="e">
        <f t="shared" si="32"/>
        <v>#VALUE!</v>
      </c>
      <c r="AF125" s="43" t="e">
        <f t="shared" ref="AF125:AF188" si="48">B125-(AC125-N125)</f>
        <v>#VALUE!</v>
      </c>
      <c r="AG125" s="43" t="e">
        <f t="shared" ref="AG125:AG188" si="49">C125-AC125</f>
        <v>#VALUE!</v>
      </c>
      <c r="AH125" s="43" t="e">
        <f t="shared" si="33"/>
        <v>#VALUE!</v>
      </c>
      <c r="AI125" s="43" t="e">
        <f t="shared" ref="AI125:AI188" si="50">AC125/R125*1000000</f>
        <v>#VALUE!</v>
      </c>
      <c r="AJ125" s="43" t="e">
        <f t="shared" si="34"/>
        <v>#VALUE!</v>
      </c>
      <c r="AK125" s="8" t="e">
        <f t="shared" si="36"/>
        <v>#VALUE!</v>
      </c>
      <c r="AL125" s="44" t="e">
        <f t="shared" si="37"/>
        <v>#VALUE!</v>
      </c>
      <c r="AZ125" s="8"/>
    </row>
    <row r="126" spans="1:52" ht="15" x14ac:dyDescent="0.15">
      <c r="A126" s="42"/>
      <c r="B126" s="43" t="e">
        <f t="shared" ref="B126:D157" si="51">AF125</f>
        <v>#VALUE!</v>
      </c>
      <c r="C126" s="43" t="e">
        <f t="shared" si="51"/>
        <v>#VALUE!</v>
      </c>
      <c r="D126" s="43" t="e">
        <f t="shared" si="51"/>
        <v>#VALUE!</v>
      </c>
      <c r="E126" s="43" t="e">
        <f t="shared" si="35"/>
        <v>#VALUE!</v>
      </c>
      <c r="F126" s="43" t="e">
        <f t="shared" ref="F126:F189" si="52">(E126+E125)/2</f>
        <v>#VALUE!</v>
      </c>
      <c r="G126" s="43" t="e">
        <f t="shared" ref="G126:G189" si="53">F126*$S$53*$C$55*(B126-C126+N126)^1.5</f>
        <v>#VALUE!</v>
      </c>
      <c r="H126" s="27" t="e">
        <f t="shared" si="41"/>
        <v>#VALUE!</v>
      </c>
      <c r="I126" s="229" t="e">
        <f t="shared" ref="I126:I189" si="54">(B126-C126)*B$19</f>
        <v>#VALUE!</v>
      </c>
      <c r="J126" s="230" t="e">
        <f t="shared" si="38"/>
        <v>#VALUE!</v>
      </c>
      <c r="K126" s="43" t="e">
        <f t="shared" ref="K126:K189" si="55">IF((1-S125-0.015)&gt;0,1,-1)</f>
        <v>#VALUE!</v>
      </c>
      <c r="L126" s="218" t="e">
        <f t="shared" ref="L126:L189" si="56">D126+K126*H126</f>
        <v>#VALUE!</v>
      </c>
      <c r="M126" s="218" t="e">
        <f t="shared" si="42"/>
        <v>#VALUE!</v>
      </c>
      <c r="N126" s="43" t="e">
        <f t="shared" ref="N126:N189" si="57">2*($P$53*M126/$S$52/$S$51)^2-(B126-C126)*2</f>
        <v>#VALUE!</v>
      </c>
      <c r="O126" s="43" t="e">
        <f t="shared" ref="O126:O189" si="58">wh(B126,$F$51,$F$52,$F$53)</f>
        <v>#VALUE!</v>
      </c>
      <c r="P126" s="231" t="e">
        <f t="shared" ref="P126:P189" si="59">$C$54*$L$55*$L$55*M126*M126/(($B$19*(B126-C126))^0.333)*1000</f>
        <v>#VALUE!</v>
      </c>
      <c r="Q126" s="43" t="e">
        <f t="shared" ref="Q126:Q189" si="60">M126/$S$54*(B126-C126+N126/2)*E126-$C$53</f>
        <v>#VALUE!</v>
      </c>
      <c r="R126" s="43" t="e">
        <f t="shared" ref="R126:R189" si="61">rate1(1,$L$52,$L$51,$L$54,L126,$L$53,$L$50,P126)</f>
        <v>#VALUE!</v>
      </c>
      <c r="S126" s="218" t="e">
        <f t="shared" si="43"/>
        <v>#VALUE!</v>
      </c>
      <c r="T126" s="218" t="e">
        <f t="shared" si="44"/>
        <v>#VALUE!</v>
      </c>
      <c r="U126" s="233" t="e">
        <f t="shared" ref="U126:U189" si="62">D126-K126*H126</f>
        <v>#VALUE!</v>
      </c>
      <c r="V126" s="233" t="e">
        <f t="shared" si="45"/>
        <v>#VALUE!</v>
      </c>
      <c r="W126" s="43" t="e">
        <f t="shared" ref="W126:W189" si="63">2*($P$53*V126/$S$52/$S$51)^2-(B126-C126)*2</f>
        <v>#VALUE!</v>
      </c>
      <c r="X126" s="43" t="e">
        <f t="shared" ref="X126:X189" si="64">V126/$S$54*(B126-C126+W126/2)*F126-$C$53</f>
        <v>#VALUE!</v>
      </c>
      <c r="Y126" s="43" t="e">
        <f t="shared" ref="Y126:Y189" si="65">$C$54*$L$55*$L$55*V126*V126/(($B$19*(B126-C126))^0.333)*1000</f>
        <v>#VALUE!</v>
      </c>
      <c r="Z126" s="43" t="e">
        <f t="shared" ref="Z126:Z189" si="66">rate1(1,$L$52,$L$51,$L$54,U126,$L$53,$L$50,Y126)</f>
        <v>#VALUE!</v>
      </c>
      <c r="AA126" s="233" t="e">
        <f t="shared" si="46"/>
        <v>#VALUE!</v>
      </c>
      <c r="AB126" s="233" t="e">
        <f t="shared" ref="AB126:AB189" si="67">W126/(1-AA126)</f>
        <v>#VALUE!</v>
      </c>
      <c r="AC126" s="43" t="e">
        <f t="shared" ref="AC126:AC157" si="68">delta_z(N126,S126,H126,AE125,AB126)</f>
        <v>#VALUE!</v>
      </c>
      <c r="AD126" s="43" t="e">
        <f t="shared" si="47"/>
        <v>#VALUE!</v>
      </c>
      <c r="AE126" s="43" t="e">
        <f t="shared" ref="AE126:AE189" si="69">(AD126-AD125)/(AC126+AC125)*2</f>
        <v>#VALUE!</v>
      </c>
      <c r="AF126" s="43" t="e">
        <f t="shared" si="48"/>
        <v>#VALUE!</v>
      </c>
      <c r="AG126" s="43" t="e">
        <f t="shared" si="49"/>
        <v>#VALUE!</v>
      </c>
      <c r="AH126" s="43" t="e">
        <f t="shared" ref="AH126:AH189" si="70">$S$54*$S$53*$C$55*SQRT(AF126-AG126)</f>
        <v>#VALUE!</v>
      </c>
      <c r="AI126" s="43" t="e">
        <f t="shared" si="50"/>
        <v>#VALUE!</v>
      </c>
      <c r="AJ126" s="43" t="e">
        <f t="shared" ref="AJ126:AJ189" si="71">AJ125+AI126/3600</f>
        <v>#VALUE!</v>
      </c>
      <c r="AK126" s="8" t="e">
        <f t="shared" si="36"/>
        <v>#VALUE!</v>
      </c>
      <c r="AL126" s="44" t="e">
        <f t="shared" si="37"/>
        <v>#VALUE!</v>
      </c>
      <c r="AZ126" s="8"/>
    </row>
    <row r="127" spans="1:52" ht="15" x14ac:dyDescent="0.15">
      <c r="A127" s="42"/>
      <c r="B127" s="43" t="e">
        <f t="shared" si="51"/>
        <v>#VALUE!</v>
      </c>
      <c r="C127" s="43" t="e">
        <f t="shared" si="51"/>
        <v>#VALUE!</v>
      </c>
      <c r="D127" s="43" t="e">
        <f t="shared" si="51"/>
        <v>#VALUE!</v>
      </c>
      <c r="E127" s="43" t="e">
        <f t="shared" ref="E127:E190" si="72">CalBreachWidth(C127,B127,I127,E126)</f>
        <v>#VALUE!</v>
      </c>
      <c r="F127" s="43" t="e">
        <f t="shared" si="52"/>
        <v>#VALUE!</v>
      </c>
      <c r="G127" s="43" t="e">
        <f t="shared" si="53"/>
        <v>#VALUE!</v>
      </c>
      <c r="H127" s="27" t="e">
        <f t="shared" ref="H127:H158" si="73">dv(S126)</f>
        <v>#VALUE!</v>
      </c>
      <c r="I127" s="229" t="e">
        <f t="shared" si="54"/>
        <v>#VALUE!</v>
      </c>
      <c r="J127" s="230" t="e">
        <f t="shared" si="38"/>
        <v>#VALUE!</v>
      </c>
      <c r="K127" s="43" t="e">
        <f t="shared" si="55"/>
        <v>#VALUE!</v>
      </c>
      <c r="L127" s="218" t="e">
        <f t="shared" si="56"/>
        <v>#VALUE!</v>
      </c>
      <c r="M127" s="218" t="e">
        <f t="shared" si="42"/>
        <v>#VALUE!</v>
      </c>
      <c r="N127" s="43" t="e">
        <f t="shared" si="57"/>
        <v>#VALUE!</v>
      </c>
      <c r="O127" s="43" t="e">
        <f t="shared" si="58"/>
        <v>#VALUE!</v>
      </c>
      <c r="P127" s="231" t="e">
        <f t="shared" si="59"/>
        <v>#VALUE!</v>
      </c>
      <c r="Q127" s="43" t="e">
        <f t="shared" si="60"/>
        <v>#VALUE!</v>
      </c>
      <c r="R127" s="43" t="e">
        <f t="shared" si="61"/>
        <v>#VALUE!</v>
      </c>
      <c r="S127" s="218" t="e">
        <f t="shared" si="43"/>
        <v>#VALUE!</v>
      </c>
      <c r="T127" s="218" t="e">
        <f t="shared" si="44"/>
        <v>#VALUE!</v>
      </c>
      <c r="U127" s="233" t="e">
        <f t="shared" si="62"/>
        <v>#VALUE!</v>
      </c>
      <c r="V127" s="233" t="e">
        <f t="shared" si="45"/>
        <v>#VALUE!</v>
      </c>
      <c r="W127" s="43" t="e">
        <f t="shared" si="63"/>
        <v>#VALUE!</v>
      </c>
      <c r="X127" s="43" t="e">
        <f t="shared" si="64"/>
        <v>#VALUE!</v>
      </c>
      <c r="Y127" s="43" t="e">
        <f t="shared" si="65"/>
        <v>#VALUE!</v>
      </c>
      <c r="Z127" s="43" t="e">
        <f t="shared" si="66"/>
        <v>#VALUE!</v>
      </c>
      <c r="AA127" s="233" t="e">
        <f t="shared" si="46"/>
        <v>#VALUE!</v>
      </c>
      <c r="AB127" s="233" t="e">
        <f t="shared" si="67"/>
        <v>#VALUE!</v>
      </c>
      <c r="AC127" s="43" t="e">
        <f t="shared" si="68"/>
        <v>#VALUE!</v>
      </c>
      <c r="AD127" s="43" t="e">
        <f t="shared" si="47"/>
        <v>#VALUE!</v>
      </c>
      <c r="AE127" s="43" t="e">
        <f t="shared" si="69"/>
        <v>#VALUE!</v>
      </c>
      <c r="AF127" s="43" t="e">
        <f t="shared" si="48"/>
        <v>#VALUE!</v>
      </c>
      <c r="AG127" s="43" t="e">
        <f t="shared" si="49"/>
        <v>#VALUE!</v>
      </c>
      <c r="AH127" s="43" t="e">
        <f t="shared" si="70"/>
        <v>#VALUE!</v>
      </c>
      <c r="AI127" s="43" t="e">
        <f t="shared" si="50"/>
        <v>#VALUE!</v>
      </c>
      <c r="AJ127" s="43" t="e">
        <f t="shared" si="71"/>
        <v>#VALUE!</v>
      </c>
      <c r="AK127" s="8" t="e">
        <f t="shared" ref="AK127:AK190" si="74">AK126+AI127*G126/1000000</f>
        <v>#VALUE!</v>
      </c>
      <c r="AL127" s="44" t="e">
        <f t="shared" ref="AL127:AL190" si="75">AL126+AI127*J127/1000000</f>
        <v>#VALUE!</v>
      </c>
      <c r="AZ127" s="8"/>
    </row>
    <row r="128" spans="1:52" ht="15" x14ac:dyDescent="0.15">
      <c r="A128" s="42"/>
      <c r="B128" s="43" t="e">
        <f t="shared" si="51"/>
        <v>#VALUE!</v>
      </c>
      <c r="C128" s="43" t="e">
        <f t="shared" si="51"/>
        <v>#VALUE!</v>
      </c>
      <c r="D128" s="43" t="e">
        <f t="shared" si="51"/>
        <v>#VALUE!</v>
      </c>
      <c r="E128" s="43" t="e">
        <f t="shared" si="72"/>
        <v>#VALUE!</v>
      </c>
      <c r="F128" s="43" t="e">
        <f t="shared" si="52"/>
        <v>#VALUE!</v>
      </c>
      <c r="G128" s="43" t="e">
        <f t="shared" si="53"/>
        <v>#VALUE!</v>
      </c>
      <c r="H128" s="27" t="e">
        <f t="shared" si="73"/>
        <v>#VALUE!</v>
      </c>
      <c r="I128" s="229" t="e">
        <f t="shared" si="54"/>
        <v>#VALUE!</v>
      </c>
      <c r="J128" s="230" t="e">
        <f t="shared" ref="J128:J191" si="76">IF(H128&gt;0, $B$7,"")</f>
        <v>#VALUE!</v>
      </c>
      <c r="K128" s="43" t="e">
        <f t="shared" si="55"/>
        <v>#VALUE!</v>
      </c>
      <c r="L128" s="218" t="e">
        <f t="shared" si="56"/>
        <v>#VALUE!</v>
      </c>
      <c r="M128" s="218" t="e">
        <f t="shared" si="42"/>
        <v>#VALUE!</v>
      </c>
      <c r="N128" s="43" t="e">
        <f t="shared" si="57"/>
        <v>#VALUE!</v>
      </c>
      <c r="O128" s="43" t="e">
        <f t="shared" si="58"/>
        <v>#VALUE!</v>
      </c>
      <c r="P128" s="231" t="e">
        <f t="shared" si="59"/>
        <v>#VALUE!</v>
      </c>
      <c r="Q128" s="43" t="e">
        <f t="shared" si="60"/>
        <v>#VALUE!</v>
      </c>
      <c r="R128" s="43" t="e">
        <f t="shared" si="61"/>
        <v>#VALUE!</v>
      </c>
      <c r="S128" s="218" t="e">
        <f t="shared" si="43"/>
        <v>#VALUE!</v>
      </c>
      <c r="T128" s="218" t="e">
        <f t="shared" si="44"/>
        <v>#VALUE!</v>
      </c>
      <c r="U128" s="233" t="e">
        <f t="shared" si="62"/>
        <v>#VALUE!</v>
      </c>
      <c r="V128" s="233" t="e">
        <f t="shared" si="45"/>
        <v>#VALUE!</v>
      </c>
      <c r="W128" s="43" t="e">
        <f t="shared" si="63"/>
        <v>#VALUE!</v>
      </c>
      <c r="X128" s="43" t="e">
        <f t="shared" si="64"/>
        <v>#VALUE!</v>
      </c>
      <c r="Y128" s="43" t="e">
        <f t="shared" si="65"/>
        <v>#VALUE!</v>
      </c>
      <c r="Z128" s="43" t="e">
        <f t="shared" si="66"/>
        <v>#VALUE!</v>
      </c>
      <c r="AA128" s="233" t="e">
        <f t="shared" si="46"/>
        <v>#VALUE!</v>
      </c>
      <c r="AB128" s="233" t="e">
        <f t="shared" si="67"/>
        <v>#VALUE!</v>
      </c>
      <c r="AC128" s="43" t="e">
        <f t="shared" si="68"/>
        <v>#VALUE!</v>
      </c>
      <c r="AD128" s="43" t="e">
        <f t="shared" si="47"/>
        <v>#VALUE!</v>
      </c>
      <c r="AE128" s="43" t="e">
        <f t="shared" si="69"/>
        <v>#VALUE!</v>
      </c>
      <c r="AF128" s="43" t="e">
        <f t="shared" si="48"/>
        <v>#VALUE!</v>
      </c>
      <c r="AG128" s="43" t="e">
        <f t="shared" si="49"/>
        <v>#VALUE!</v>
      </c>
      <c r="AH128" s="43" t="e">
        <f t="shared" si="70"/>
        <v>#VALUE!</v>
      </c>
      <c r="AI128" s="43" t="e">
        <f t="shared" si="50"/>
        <v>#VALUE!</v>
      </c>
      <c r="AJ128" s="43" t="e">
        <f t="shared" si="71"/>
        <v>#VALUE!</v>
      </c>
      <c r="AK128" s="8" t="e">
        <f t="shared" si="74"/>
        <v>#VALUE!</v>
      </c>
      <c r="AL128" s="44" t="e">
        <f t="shared" si="75"/>
        <v>#VALUE!</v>
      </c>
      <c r="AZ128" s="8"/>
    </row>
    <row r="129" spans="1:52" ht="15" x14ac:dyDescent="0.15">
      <c r="A129" s="42"/>
      <c r="B129" s="43" t="e">
        <f t="shared" si="51"/>
        <v>#VALUE!</v>
      </c>
      <c r="C129" s="43" t="e">
        <f t="shared" si="51"/>
        <v>#VALUE!</v>
      </c>
      <c r="D129" s="43" t="e">
        <f t="shared" si="51"/>
        <v>#VALUE!</v>
      </c>
      <c r="E129" s="43" t="e">
        <f t="shared" si="72"/>
        <v>#VALUE!</v>
      </c>
      <c r="F129" s="43" t="e">
        <f t="shared" si="52"/>
        <v>#VALUE!</v>
      </c>
      <c r="G129" s="43" t="e">
        <f t="shared" si="53"/>
        <v>#VALUE!</v>
      </c>
      <c r="H129" s="27" t="e">
        <f t="shared" si="73"/>
        <v>#VALUE!</v>
      </c>
      <c r="I129" s="229" t="e">
        <f t="shared" si="54"/>
        <v>#VALUE!</v>
      </c>
      <c r="J129" s="230" t="e">
        <f t="shared" si="76"/>
        <v>#VALUE!</v>
      </c>
      <c r="K129" s="43" t="e">
        <f t="shared" si="55"/>
        <v>#VALUE!</v>
      </c>
      <c r="L129" s="218" t="e">
        <f t="shared" si="56"/>
        <v>#VALUE!</v>
      </c>
      <c r="M129" s="218" t="e">
        <f t="shared" si="42"/>
        <v>#VALUE!</v>
      </c>
      <c r="N129" s="43" t="e">
        <f t="shared" si="57"/>
        <v>#VALUE!</v>
      </c>
      <c r="O129" s="43" t="e">
        <f t="shared" si="58"/>
        <v>#VALUE!</v>
      </c>
      <c r="P129" s="231" t="e">
        <f t="shared" si="59"/>
        <v>#VALUE!</v>
      </c>
      <c r="Q129" s="43" t="e">
        <f t="shared" si="60"/>
        <v>#VALUE!</v>
      </c>
      <c r="R129" s="43" t="e">
        <f t="shared" si="61"/>
        <v>#VALUE!</v>
      </c>
      <c r="S129" s="218" t="e">
        <f t="shared" si="43"/>
        <v>#VALUE!</v>
      </c>
      <c r="T129" s="218" t="e">
        <f t="shared" si="44"/>
        <v>#VALUE!</v>
      </c>
      <c r="U129" s="233" t="e">
        <f t="shared" si="62"/>
        <v>#VALUE!</v>
      </c>
      <c r="V129" s="233" t="e">
        <f t="shared" si="45"/>
        <v>#VALUE!</v>
      </c>
      <c r="W129" s="43" t="e">
        <f t="shared" si="63"/>
        <v>#VALUE!</v>
      </c>
      <c r="X129" s="43" t="e">
        <f t="shared" si="64"/>
        <v>#VALUE!</v>
      </c>
      <c r="Y129" s="43" t="e">
        <f t="shared" si="65"/>
        <v>#VALUE!</v>
      </c>
      <c r="Z129" s="43" t="e">
        <f t="shared" si="66"/>
        <v>#VALUE!</v>
      </c>
      <c r="AA129" s="233" t="e">
        <f t="shared" si="46"/>
        <v>#VALUE!</v>
      </c>
      <c r="AB129" s="233" t="e">
        <f t="shared" si="67"/>
        <v>#VALUE!</v>
      </c>
      <c r="AC129" s="43" t="e">
        <f t="shared" si="68"/>
        <v>#VALUE!</v>
      </c>
      <c r="AD129" s="43" t="e">
        <f t="shared" si="47"/>
        <v>#VALUE!</v>
      </c>
      <c r="AE129" s="43" t="e">
        <f t="shared" si="69"/>
        <v>#VALUE!</v>
      </c>
      <c r="AF129" s="43" t="e">
        <f t="shared" si="48"/>
        <v>#VALUE!</v>
      </c>
      <c r="AG129" s="43" t="e">
        <f t="shared" si="49"/>
        <v>#VALUE!</v>
      </c>
      <c r="AH129" s="43" t="e">
        <f t="shared" si="70"/>
        <v>#VALUE!</v>
      </c>
      <c r="AI129" s="43" t="e">
        <f t="shared" si="50"/>
        <v>#VALUE!</v>
      </c>
      <c r="AJ129" s="43" t="e">
        <f t="shared" si="71"/>
        <v>#VALUE!</v>
      </c>
      <c r="AK129" s="8" t="e">
        <f t="shared" si="74"/>
        <v>#VALUE!</v>
      </c>
      <c r="AL129" s="44" t="e">
        <f t="shared" si="75"/>
        <v>#VALUE!</v>
      </c>
      <c r="AZ129" s="8"/>
    </row>
    <row r="130" spans="1:52" ht="15" x14ac:dyDescent="0.15">
      <c r="A130" s="42"/>
      <c r="B130" s="43" t="e">
        <f t="shared" si="51"/>
        <v>#VALUE!</v>
      </c>
      <c r="C130" s="43" t="e">
        <f t="shared" si="51"/>
        <v>#VALUE!</v>
      </c>
      <c r="D130" s="43" t="e">
        <f t="shared" si="51"/>
        <v>#VALUE!</v>
      </c>
      <c r="E130" s="43" t="e">
        <f t="shared" si="72"/>
        <v>#VALUE!</v>
      </c>
      <c r="F130" s="43" t="e">
        <f t="shared" si="52"/>
        <v>#VALUE!</v>
      </c>
      <c r="G130" s="43" t="e">
        <f t="shared" si="53"/>
        <v>#VALUE!</v>
      </c>
      <c r="H130" s="27" t="e">
        <f t="shared" si="73"/>
        <v>#VALUE!</v>
      </c>
      <c r="I130" s="229" t="e">
        <f t="shared" si="54"/>
        <v>#VALUE!</v>
      </c>
      <c r="J130" s="230" t="e">
        <f t="shared" si="76"/>
        <v>#VALUE!</v>
      </c>
      <c r="K130" s="43" t="e">
        <f t="shared" si="55"/>
        <v>#VALUE!</v>
      </c>
      <c r="L130" s="218" t="e">
        <f t="shared" si="56"/>
        <v>#VALUE!</v>
      </c>
      <c r="M130" s="218" t="e">
        <f t="shared" si="42"/>
        <v>#VALUE!</v>
      </c>
      <c r="N130" s="43" t="e">
        <f t="shared" si="57"/>
        <v>#VALUE!</v>
      </c>
      <c r="O130" s="43" t="e">
        <f t="shared" si="58"/>
        <v>#VALUE!</v>
      </c>
      <c r="P130" s="231" t="e">
        <f t="shared" si="59"/>
        <v>#VALUE!</v>
      </c>
      <c r="Q130" s="43" t="e">
        <f t="shared" si="60"/>
        <v>#VALUE!</v>
      </c>
      <c r="R130" s="43" t="e">
        <f t="shared" si="61"/>
        <v>#VALUE!</v>
      </c>
      <c r="S130" s="218" t="e">
        <f t="shared" si="43"/>
        <v>#VALUE!</v>
      </c>
      <c r="T130" s="218" t="e">
        <f t="shared" si="44"/>
        <v>#VALUE!</v>
      </c>
      <c r="U130" s="233" t="e">
        <f t="shared" si="62"/>
        <v>#VALUE!</v>
      </c>
      <c r="V130" s="233" t="e">
        <f t="shared" si="45"/>
        <v>#VALUE!</v>
      </c>
      <c r="W130" s="43" t="e">
        <f t="shared" si="63"/>
        <v>#VALUE!</v>
      </c>
      <c r="X130" s="43" t="e">
        <f t="shared" si="64"/>
        <v>#VALUE!</v>
      </c>
      <c r="Y130" s="43" t="e">
        <f t="shared" si="65"/>
        <v>#VALUE!</v>
      </c>
      <c r="Z130" s="43" t="e">
        <f t="shared" si="66"/>
        <v>#VALUE!</v>
      </c>
      <c r="AA130" s="233" t="e">
        <f t="shared" si="46"/>
        <v>#VALUE!</v>
      </c>
      <c r="AB130" s="233" t="e">
        <f t="shared" si="67"/>
        <v>#VALUE!</v>
      </c>
      <c r="AC130" s="43" t="e">
        <f t="shared" si="68"/>
        <v>#VALUE!</v>
      </c>
      <c r="AD130" s="43" t="e">
        <f t="shared" si="47"/>
        <v>#VALUE!</v>
      </c>
      <c r="AE130" s="43" t="e">
        <f t="shared" si="69"/>
        <v>#VALUE!</v>
      </c>
      <c r="AF130" s="43" t="e">
        <f t="shared" si="48"/>
        <v>#VALUE!</v>
      </c>
      <c r="AG130" s="43" t="e">
        <f t="shared" si="49"/>
        <v>#VALUE!</v>
      </c>
      <c r="AH130" s="43" t="e">
        <f t="shared" si="70"/>
        <v>#VALUE!</v>
      </c>
      <c r="AI130" s="43" t="e">
        <f t="shared" si="50"/>
        <v>#VALUE!</v>
      </c>
      <c r="AJ130" s="43" t="e">
        <f t="shared" si="71"/>
        <v>#VALUE!</v>
      </c>
      <c r="AK130" s="8" t="e">
        <f t="shared" si="74"/>
        <v>#VALUE!</v>
      </c>
      <c r="AL130" s="44" t="e">
        <f t="shared" si="75"/>
        <v>#VALUE!</v>
      </c>
      <c r="AZ130" s="8"/>
    </row>
    <row r="131" spans="1:52" ht="15" x14ac:dyDescent="0.15">
      <c r="A131" s="42"/>
      <c r="B131" s="43" t="e">
        <f t="shared" si="51"/>
        <v>#VALUE!</v>
      </c>
      <c r="C131" s="43" t="e">
        <f t="shared" si="51"/>
        <v>#VALUE!</v>
      </c>
      <c r="D131" s="43" t="e">
        <f t="shared" si="51"/>
        <v>#VALUE!</v>
      </c>
      <c r="E131" s="43" t="e">
        <f t="shared" si="72"/>
        <v>#VALUE!</v>
      </c>
      <c r="F131" s="43" t="e">
        <f t="shared" si="52"/>
        <v>#VALUE!</v>
      </c>
      <c r="G131" s="43" t="e">
        <f t="shared" si="53"/>
        <v>#VALUE!</v>
      </c>
      <c r="H131" s="27" t="e">
        <f t="shared" si="73"/>
        <v>#VALUE!</v>
      </c>
      <c r="I131" s="229" t="e">
        <f t="shared" si="54"/>
        <v>#VALUE!</v>
      </c>
      <c r="J131" s="230" t="e">
        <f t="shared" si="76"/>
        <v>#VALUE!</v>
      </c>
      <c r="K131" s="43" t="e">
        <f t="shared" si="55"/>
        <v>#VALUE!</v>
      </c>
      <c r="L131" s="218" t="e">
        <f t="shared" si="56"/>
        <v>#VALUE!</v>
      </c>
      <c r="M131" s="218" t="e">
        <f t="shared" si="42"/>
        <v>#VALUE!</v>
      </c>
      <c r="N131" s="43" t="e">
        <f t="shared" si="57"/>
        <v>#VALUE!</v>
      </c>
      <c r="O131" s="43" t="e">
        <f t="shared" si="58"/>
        <v>#VALUE!</v>
      </c>
      <c r="P131" s="231" t="e">
        <f t="shared" si="59"/>
        <v>#VALUE!</v>
      </c>
      <c r="Q131" s="43" t="e">
        <f t="shared" si="60"/>
        <v>#VALUE!</v>
      </c>
      <c r="R131" s="43" t="e">
        <f t="shared" si="61"/>
        <v>#VALUE!</v>
      </c>
      <c r="S131" s="218" t="e">
        <f t="shared" si="43"/>
        <v>#VALUE!</v>
      </c>
      <c r="T131" s="218" t="e">
        <f t="shared" si="44"/>
        <v>#VALUE!</v>
      </c>
      <c r="U131" s="233" t="e">
        <f t="shared" si="62"/>
        <v>#VALUE!</v>
      </c>
      <c r="V131" s="233" t="e">
        <f t="shared" si="45"/>
        <v>#VALUE!</v>
      </c>
      <c r="W131" s="43" t="e">
        <f t="shared" si="63"/>
        <v>#VALUE!</v>
      </c>
      <c r="X131" s="43" t="e">
        <f t="shared" si="64"/>
        <v>#VALUE!</v>
      </c>
      <c r="Y131" s="43" t="e">
        <f t="shared" si="65"/>
        <v>#VALUE!</v>
      </c>
      <c r="Z131" s="43" t="e">
        <f t="shared" si="66"/>
        <v>#VALUE!</v>
      </c>
      <c r="AA131" s="233" t="e">
        <f t="shared" si="46"/>
        <v>#VALUE!</v>
      </c>
      <c r="AB131" s="233" t="e">
        <f t="shared" si="67"/>
        <v>#VALUE!</v>
      </c>
      <c r="AC131" s="43" t="e">
        <f t="shared" si="68"/>
        <v>#VALUE!</v>
      </c>
      <c r="AD131" s="43" t="e">
        <f t="shared" si="47"/>
        <v>#VALUE!</v>
      </c>
      <c r="AE131" s="43" t="e">
        <f t="shared" si="69"/>
        <v>#VALUE!</v>
      </c>
      <c r="AF131" s="43" t="e">
        <f t="shared" si="48"/>
        <v>#VALUE!</v>
      </c>
      <c r="AG131" s="43" t="e">
        <f t="shared" si="49"/>
        <v>#VALUE!</v>
      </c>
      <c r="AH131" s="43" t="e">
        <f t="shared" si="70"/>
        <v>#VALUE!</v>
      </c>
      <c r="AI131" s="43" t="e">
        <f t="shared" si="50"/>
        <v>#VALUE!</v>
      </c>
      <c r="AJ131" s="43" t="e">
        <f t="shared" si="71"/>
        <v>#VALUE!</v>
      </c>
      <c r="AK131" s="8" t="e">
        <f t="shared" si="74"/>
        <v>#VALUE!</v>
      </c>
      <c r="AL131" s="44" t="e">
        <f t="shared" si="75"/>
        <v>#VALUE!</v>
      </c>
      <c r="AZ131" s="8"/>
    </row>
    <row r="132" spans="1:52" ht="15" x14ac:dyDescent="0.15">
      <c r="A132" s="42"/>
      <c r="B132" s="43" t="e">
        <f t="shared" si="51"/>
        <v>#VALUE!</v>
      </c>
      <c r="C132" s="43" t="e">
        <f t="shared" si="51"/>
        <v>#VALUE!</v>
      </c>
      <c r="D132" s="43" t="e">
        <f t="shared" si="51"/>
        <v>#VALUE!</v>
      </c>
      <c r="E132" s="43" t="e">
        <f t="shared" si="72"/>
        <v>#VALUE!</v>
      </c>
      <c r="F132" s="43" t="e">
        <f t="shared" si="52"/>
        <v>#VALUE!</v>
      </c>
      <c r="G132" s="43" t="e">
        <f t="shared" si="53"/>
        <v>#VALUE!</v>
      </c>
      <c r="H132" s="27" t="e">
        <f t="shared" si="73"/>
        <v>#VALUE!</v>
      </c>
      <c r="I132" s="229" t="e">
        <f t="shared" si="54"/>
        <v>#VALUE!</v>
      </c>
      <c r="J132" s="230" t="e">
        <f t="shared" si="76"/>
        <v>#VALUE!</v>
      </c>
      <c r="K132" s="43" t="e">
        <f t="shared" si="55"/>
        <v>#VALUE!</v>
      </c>
      <c r="L132" s="218" t="e">
        <f t="shared" si="56"/>
        <v>#VALUE!</v>
      </c>
      <c r="M132" s="218" t="e">
        <f t="shared" si="42"/>
        <v>#VALUE!</v>
      </c>
      <c r="N132" s="43" t="e">
        <f t="shared" si="57"/>
        <v>#VALUE!</v>
      </c>
      <c r="O132" s="43" t="e">
        <f t="shared" si="58"/>
        <v>#VALUE!</v>
      </c>
      <c r="P132" s="231" t="e">
        <f t="shared" si="59"/>
        <v>#VALUE!</v>
      </c>
      <c r="Q132" s="43" t="e">
        <f t="shared" si="60"/>
        <v>#VALUE!</v>
      </c>
      <c r="R132" s="43" t="e">
        <f t="shared" si="61"/>
        <v>#VALUE!</v>
      </c>
      <c r="S132" s="218" t="e">
        <f t="shared" si="43"/>
        <v>#VALUE!</v>
      </c>
      <c r="T132" s="218" t="e">
        <f t="shared" si="44"/>
        <v>#VALUE!</v>
      </c>
      <c r="U132" s="233" t="e">
        <f t="shared" si="62"/>
        <v>#VALUE!</v>
      </c>
      <c r="V132" s="233" t="e">
        <f t="shared" si="45"/>
        <v>#VALUE!</v>
      </c>
      <c r="W132" s="43" t="e">
        <f t="shared" si="63"/>
        <v>#VALUE!</v>
      </c>
      <c r="X132" s="43" t="e">
        <f t="shared" si="64"/>
        <v>#VALUE!</v>
      </c>
      <c r="Y132" s="43" t="e">
        <f t="shared" si="65"/>
        <v>#VALUE!</v>
      </c>
      <c r="Z132" s="43" t="e">
        <f t="shared" si="66"/>
        <v>#VALUE!</v>
      </c>
      <c r="AA132" s="233" t="e">
        <f t="shared" si="46"/>
        <v>#VALUE!</v>
      </c>
      <c r="AB132" s="233" t="e">
        <f t="shared" si="67"/>
        <v>#VALUE!</v>
      </c>
      <c r="AC132" s="43" t="e">
        <f t="shared" si="68"/>
        <v>#VALUE!</v>
      </c>
      <c r="AD132" s="43" t="e">
        <f t="shared" si="47"/>
        <v>#VALUE!</v>
      </c>
      <c r="AE132" s="43" t="e">
        <f t="shared" si="69"/>
        <v>#VALUE!</v>
      </c>
      <c r="AF132" s="43" t="e">
        <f t="shared" si="48"/>
        <v>#VALUE!</v>
      </c>
      <c r="AG132" s="43" t="e">
        <f t="shared" si="49"/>
        <v>#VALUE!</v>
      </c>
      <c r="AH132" s="43" t="e">
        <f t="shared" si="70"/>
        <v>#VALUE!</v>
      </c>
      <c r="AI132" s="43" t="e">
        <f t="shared" si="50"/>
        <v>#VALUE!</v>
      </c>
      <c r="AJ132" s="43" t="e">
        <f t="shared" si="71"/>
        <v>#VALUE!</v>
      </c>
      <c r="AK132" s="8" t="e">
        <f t="shared" si="74"/>
        <v>#VALUE!</v>
      </c>
      <c r="AL132" s="44" t="e">
        <f t="shared" si="75"/>
        <v>#VALUE!</v>
      </c>
      <c r="AZ132" s="8"/>
    </row>
    <row r="133" spans="1:52" ht="15" x14ac:dyDescent="0.15">
      <c r="A133" s="42"/>
      <c r="B133" s="43" t="e">
        <f t="shared" si="51"/>
        <v>#VALUE!</v>
      </c>
      <c r="C133" s="43" t="e">
        <f t="shared" si="51"/>
        <v>#VALUE!</v>
      </c>
      <c r="D133" s="43" t="e">
        <f t="shared" si="51"/>
        <v>#VALUE!</v>
      </c>
      <c r="E133" s="43" t="e">
        <f t="shared" si="72"/>
        <v>#VALUE!</v>
      </c>
      <c r="F133" s="43" t="e">
        <f t="shared" si="52"/>
        <v>#VALUE!</v>
      </c>
      <c r="G133" s="43" t="e">
        <f t="shared" si="53"/>
        <v>#VALUE!</v>
      </c>
      <c r="H133" s="27" t="e">
        <f t="shared" si="73"/>
        <v>#VALUE!</v>
      </c>
      <c r="I133" s="229" t="e">
        <f t="shared" si="54"/>
        <v>#VALUE!</v>
      </c>
      <c r="J133" s="230" t="e">
        <f t="shared" si="76"/>
        <v>#VALUE!</v>
      </c>
      <c r="K133" s="43" t="e">
        <f t="shared" si="55"/>
        <v>#VALUE!</v>
      </c>
      <c r="L133" s="218" t="e">
        <f t="shared" si="56"/>
        <v>#VALUE!</v>
      </c>
      <c r="M133" s="218" t="e">
        <f t="shared" si="42"/>
        <v>#VALUE!</v>
      </c>
      <c r="N133" s="43" t="e">
        <f t="shared" si="57"/>
        <v>#VALUE!</v>
      </c>
      <c r="O133" s="43" t="e">
        <f t="shared" si="58"/>
        <v>#VALUE!</v>
      </c>
      <c r="P133" s="231" t="e">
        <f t="shared" si="59"/>
        <v>#VALUE!</v>
      </c>
      <c r="Q133" s="43" t="e">
        <f t="shared" si="60"/>
        <v>#VALUE!</v>
      </c>
      <c r="R133" s="43" t="e">
        <f t="shared" si="61"/>
        <v>#VALUE!</v>
      </c>
      <c r="S133" s="218" t="e">
        <f t="shared" si="43"/>
        <v>#VALUE!</v>
      </c>
      <c r="T133" s="218" t="e">
        <f t="shared" si="44"/>
        <v>#VALUE!</v>
      </c>
      <c r="U133" s="233" t="e">
        <f t="shared" si="62"/>
        <v>#VALUE!</v>
      </c>
      <c r="V133" s="233" t="e">
        <f t="shared" si="45"/>
        <v>#VALUE!</v>
      </c>
      <c r="W133" s="43" t="e">
        <f t="shared" si="63"/>
        <v>#VALUE!</v>
      </c>
      <c r="X133" s="43" t="e">
        <f t="shared" si="64"/>
        <v>#VALUE!</v>
      </c>
      <c r="Y133" s="43" t="e">
        <f t="shared" si="65"/>
        <v>#VALUE!</v>
      </c>
      <c r="Z133" s="43" t="e">
        <f t="shared" si="66"/>
        <v>#VALUE!</v>
      </c>
      <c r="AA133" s="233" t="e">
        <f t="shared" si="46"/>
        <v>#VALUE!</v>
      </c>
      <c r="AB133" s="233" t="e">
        <f t="shared" si="67"/>
        <v>#VALUE!</v>
      </c>
      <c r="AC133" s="43" t="e">
        <f t="shared" si="68"/>
        <v>#VALUE!</v>
      </c>
      <c r="AD133" s="43" t="e">
        <f t="shared" si="47"/>
        <v>#VALUE!</v>
      </c>
      <c r="AE133" s="43" t="e">
        <f t="shared" si="69"/>
        <v>#VALUE!</v>
      </c>
      <c r="AF133" s="43" t="e">
        <f t="shared" si="48"/>
        <v>#VALUE!</v>
      </c>
      <c r="AG133" s="43" t="e">
        <f t="shared" si="49"/>
        <v>#VALUE!</v>
      </c>
      <c r="AH133" s="43" t="e">
        <f t="shared" si="70"/>
        <v>#VALUE!</v>
      </c>
      <c r="AI133" s="43" t="e">
        <f t="shared" si="50"/>
        <v>#VALUE!</v>
      </c>
      <c r="AJ133" s="43" t="e">
        <f t="shared" si="71"/>
        <v>#VALUE!</v>
      </c>
      <c r="AK133" s="8" t="e">
        <f t="shared" si="74"/>
        <v>#VALUE!</v>
      </c>
      <c r="AL133" s="44" t="e">
        <f t="shared" si="75"/>
        <v>#VALUE!</v>
      </c>
      <c r="AZ133" s="8"/>
    </row>
    <row r="134" spans="1:52" ht="15" x14ac:dyDescent="0.15">
      <c r="A134" s="42"/>
      <c r="B134" s="43" t="e">
        <f t="shared" si="51"/>
        <v>#VALUE!</v>
      </c>
      <c r="C134" s="43" t="e">
        <f t="shared" si="51"/>
        <v>#VALUE!</v>
      </c>
      <c r="D134" s="43" t="e">
        <f t="shared" si="51"/>
        <v>#VALUE!</v>
      </c>
      <c r="E134" s="43" t="e">
        <f t="shared" si="72"/>
        <v>#VALUE!</v>
      </c>
      <c r="F134" s="43" t="e">
        <f t="shared" si="52"/>
        <v>#VALUE!</v>
      </c>
      <c r="G134" s="43" t="e">
        <f t="shared" si="53"/>
        <v>#VALUE!</v>
      </c>
      <c r="H134" s="27" t="e">
        <f t="shared" si="73"/>
        <v>#VALUE!</v>
      </c>
      <c r="I134" s="229" t="e">
        <f t="shared" si="54"/>
        <v>#VALUE!</v>
      </c>
      <c r="J134" s="230" t="e">
        <f t="shared" si="76"/>
        <v>#VALUE!</v>
      </c>
      <c r="K134" s="43" t="e">
        <f t="shared" si="55"/>
        <v>#VALUE!</v>
      </c>
      <c r="L134" s="218" t="e">
        <f t="shared" si="56"/>
        <v>#VALUE!</v>
      </c>
      <c r="M134" s="218" t="e">
        <f t="shared" si="42"/>
        <v>#VALUE!</v>
      </c>
      <c r="N134" s="43" t="e">
        <f t="shared" si="57"/>
        <v>#VALUE!</v>
      </c>
      <c r="O134" s="43" t="e">
        <f t="shared" si="58"/>
        <v>#VALUE!</v>
      </c>
      <c r="P134" s="231" t="e">
        <f t="shared" si="59"/>
        <v>#VALUE!</v>
      </c>
      <c r="Q134" s="43" t="e">
        <f t="shared" si="60"/>
        <v>#VALUE!</v>
      </c>
      <c r="R134" s="43" t="e">
        <f t="shared" si="61"/>
        <v>#VALUE!</v>
      </c>
      <c r="S134" s="218" t="e">
        <f t="shared" si="43"/>
        <v>#VALUE!</v>
      </c>
      <c r="T134" s="218" t="e">
        <f t="shared" si="44"/>
        <v>#VALUE!</v>
      </c>
      <c r="U134" s="233" t="e">
        <f t="shared" si="62"/>
        <v>#VALUE!</v>
      </c>
      <c r="V134" s="233" t="e">
        <f t="shared" si="45"/>
        <v>#VALUE!</v>
      </c>
      <c r="W134" s="43" t="e">
        <f t="shared" si="63"/>
        <v>#VALUE!</v>
      </c>
      <c r="X134" s="43" t="e">
        <f t="shared" si="64"/>
        <v>#VALUE!</v>
      </c>
      <c r="Y134" s="43" t="e">
        <f t="shared" si="65"/>
        <v>#VALUE!</v>
      </c>
      <c r="Z134" s="43" t="e">
        <f t="shared" si="66"/>
        <v>#VALUE!</v>
      </c>
      <c r="AA134" s="233" t="e">
        <f t="shared" si="46"/>
        <v>#VALUE!</v>
      </c>
      <c r="AB134" s="233" t="e">
        <f t="shared" si="67"/>
        <v>#VALUE!</v>
      </c>
      <c r="AC134" s="43" t="e">
        <f t="shared" si="68"/>
        <v>#VALUE!</v>
      </c>
      <c r="AD134" s="43" t="e">
        <f t="shared" si="47"/>
        <v>#VALUE!</v>
      </c>
      <c r="AE134" s="43" t="e">
        <f t="shared" si="69"/>
        <v>#VALUE!</v>
      </c>
      <c r="AF134" s="43" t="e">
        <f t="shared" si="48"/>
        <v>#VALUE!</v>
      </c>
      <c r="AG134" s="43" t="e">
        <f t="shared" si="49"/>
        <v>#VALUE!</v>
      </c>
      <c r="AH134" s="43" t="e">
        <f t="shared" si="70"/>
        <v>#VALUE!</v>
      </c>
      <c r="AI134" s="43" t="e">
        <f t="shared" si="50"/>
        <v>#VALUE!</v>
      </c>
      <c r="AJ134" s="43" t="e">
        <f t="shared" si="71"/>
        <v>#VALUE!</v>
      </c>
      <c r="AK134" s="8" t="e">
        <f t="shared" si="74"/>
        <v>#VALUE!</v>
      </c>
      <c r="AL134" s="44" t="e">
        <f t="shared" si="75"/>
        <v>#VALUE!</v>
      </c>
      <c r="AZ134" s="8"/>
    </row>
    <row r="135" spans="1:52" ht="15" x14ac:dyDescent="0.15">
      <c r="A135" s="42"/>
      <c r="B135" s="43" t="e">
        <f t="shared" si="51"/>
        <v>#VALUE!</v>
      </c>
      <c r="C135" s="43" t="e">
        <f t="shared" si="51"/>
        <v>#VALUE!</v>
      </c>
      <c r="D135" s="43" t="e">
        <f t="shared" si="51"/>
        <v>#VALUE!</v>
      </c>
      <c r="E135" s="43" t="e">
        <f t="shared" si="72"/>
        <v>#VALUE!</v>
      </c>
      <c r="F135" s="43" t="e">
        <f t="shared" si="52"/>
        <v>#VALUE!</v>
      </c>
      <c r="G135" s="43" t="e">
        <f t="shared" si="53"/>
        <v>#VALUE!</v>
      </c>
      <c r="H135" s="27" t="e">
        <f t="shared" si="73"/>
        <v>#VALUE!</v>
      </c>
      <c r="I135" s="229" t="e">
        <f t="shared" si="54"/>
        <v>#VALUE!</v>
      </c>
      <c r="J135" s="230" t="e">
        <f t="shared" si="76"/>
        <v>#VALUE!</v>
      </c>
      <c r="K135" s="43" t="e">
        <f t="shared" si="55"/>
        <v>#VALUE!</v>
      </c>
      <c r="L135" s="218" t="e">
        <f t="shared" si="56"/>
        <v>#VALUE!</v>
      </c>
      <c r="M135" s="218" t="e">
        <f t="shared" si="42"/>
        <v>#VALUE!</v>
      </c>
      <c r="N135" s="43" t="e">
        <f t="shared" si="57"/>
        <v>#VALUE!</v>
      </c>
      <c r="O135" s="43" t="e">
        <f t="shared" si="58"/>
        <v>#VALUE!</v>
      </c>
      <c r="P135" s="231" t="e">
        <f t="shared" si="59"/>
        <v>#VALUE!</v>
      </c>
      <c r="Q135" s="43" t="e">
        <f t="shared" si="60"/>
        <v>#VALUE!</v>
      </c>
      <c r="R135" s="43" t="e">
        <f t="shared" si="61"/>
        <v>#VALUE!</v>
      </c>
      <c r="S135" s="218" t="e">
        <f t="shared" si="43"/>
        <v>#VALUE!</v>
      </c>
      <c r="T135" s="218" t="e">
        <f t="shared" si="44"/>
        <v>#VALUE!</v>
      </c>
      <c r="U135" s="233" t="e">
        <f t="shared" si="62"/>
        <v>#VALUE!</v>
      </c>
      <c r="V135" s="233" t="e">
        <f t="shared" si="45"/>
        <v>#VALUE!</v>
      </c>
      <c r="W135" s="43" t="e">
        <f t="shared" si="63"/>
        <v>#VALUE!</v>
      </c>
      <c r="X135" s="43" t="e">
        <f t="shared" si="64"/>
        <v>#VALUE!</v>
      </c>
      <c r="Y135" s="43" t="e">
        <f t="shared" si="65"/>
        <v>#VALUE!</v>
      </c>
      <c r="Z135" s="43" t="e">
        <f t="shared" si="66"/>
        <v>#VALUE!</v>
      </c>
      <c r="AA135" s="233" t="e">
        <f t="shared" si="46"/>
        <v>#VALUE!</v>
      </c>
      <c r="AB135" s="233" t="e">
        <f t="shared" si="67"/>
        <v>#VALUE!</v>
      </c>
      <c r="AC135" s="43" t="e">
        <f t="shared" si="68"/>
        <v>#VALUE!</v>
      </c>
      <c r="AD135" s="43" t="e">
        <f t="shared" si="47"/>
        <v>#VALUE!</v>
      </c>
      <c r="AE135" s="43" t="e">
        <f t="shared" si="69"/>
        <v>#VALUE!</v>
      </c>
      <c r="AF135" s="43" t="e">
        <f t="shared" si="48"/>
        <v>#VALUE!</v>
      </c>
      <c r="AG135" s="43" t="e">
        <f t="shared" si="49"/>
        <v>#VALUE!</v>
      </c>
      <c r="AH135" s="43" t="e">
        <f t="shared" si="70"/>
        <v>#VALUE!</v>
      </c>
      <c r="AI135" s="43" t="e">
        <f t="shared" si="50"/>
        <v>#VALUE!</v>
      </c>
      <c r="AJ135" s="43" t="e">
        <f t="shared" si="71"/>
        <v>#VALUE!</v>
      </c>
      <c r="AK135" s="8" t="e">
        <f t="shared" si="74"/>
        <v>#VALUE!</v>
      </c>
      <c r="AL135" s="44" t="e">
        <f t="shared" si="75"/>
        <v>#VALUE!</v>
      </c>
      <c r="AZ135" s="8"/>
    </row>
    <row r="136" spans="1:52" ht="15" x14ac:dyDescent="0.15">
      <c r="A136" s="42"/>
      <c r="B136" s="43" t="e">
        <f t="shared" si="51"/>
        <v>#VALUE!</v>
      </c>
      <c r="C136" s="43" t="e">
        <f t="shared" si="51"/>
        <v>#VALUE!</v>
      </c>
      <c r="D136" s="43" t="e">
        <f t="shared" si="51"/>
        <v>#VALUE!</v>
      </c>
      <c r="E136" s="43" t="e">
        <f t="shared" si="72"/>
        <v>#VALUE!</v>
      </c>
      <c r="F136" s="43" t="e">
        <f t="shared" si="52"/>
        <v>#VALUE!</v>
      </c>
      <c r="G136" s="43" t="e">
        <f t="shared" si="53"/>
        <v>#VALUE!</v>
      </c>
      <c r="H136" s="27" t="e">
        <f t="shared" si="73"/>
        <v>#VALUE!</v>
      </c>
      <c r="I136" s="229" t="e">
        <f t="shared" si="54"/>
        <v>#VALUE!</v>
      </c>
      <c r="J136" s="230" t="e">
        <f t="shared" si="76"/>
        <v>#VALUE!</v>
      </c>
      <c r="K136" s="43" t="e">
        <f t="shared" si="55"/>
        <v>#VALUE!</v>
      </c>
      <c r="L136" s="218" t="e">
        <f t="shared" si="56"/>
        <v>#VALUE!</v>
      </c>
      <c r="M136" s="218" t="e">
        <f t="shared" si="42"/>
        <v>#VALUE!</v>
      </c>
      <c r="N136" s="43" t="e">
        <f t="shared" si="57"/>
        <v>#VALUE!</v>
      </c>
      <c r="O136" s="43" t="e">
        <f t="shared" si="58"/>
        <v>#VALUE!</v>
      </c>
      <c r="P136" s="231" t="e">
        <f t="shared" si="59"/>
        <v>#VALUE!</v>
      </c>
      <c r="Q136" s="43" t="e">
        <f t="shared" si="60"/>
        <v>#VALUE!</v>
      </c>
      <c r="R136" s="43" t="e">
        <f t="shared" si="61"/>
        <v>#VALUE!</v>
      </c>
      <c r="S136" s="218" t="e">
        <f t="shared" si="43"/>
        <v>#VALUE!</v>
      </c>
      <c r="T136" s="218" t="e">
        <f t="shared" si="44"/>
        <v>#VALUE!</v>
      </c>
      <c r="U136" s="233" t="e">
        <f t="shared" si="62"/>
        <v>#VALUE!</v>
      </c>
      <c r="V136" s="233" t="e">
        <f t="shared" si="45"/>
        <v>#VALUE!</v>
      </c>
      <c r="W136" s="43" t="e">
        <f t="shared" si="63"/>
        <v>#VALUE!</v>
      </c>
      <c r="X136" s="43" t="e">
        <f t="shared" si="64"/>
        <v>#VALUE!</v>
      </c>
      <c r="Y136" s="43" t="e">
        <f t="shared" si="65"/>
        <v>#VALUE!</v>
      </c>
      <c r="Z136" s="43" t="e">
        <f t="shared" si="66"/>
        <v>#VALUE!</v>
      </c>
      <c r="AA136" s="233" t="e">
        <f t="shared" si="46"/>
        <v>#VALUE!</v>
      </c>
      <c r="AB136" s="233" t="e">
        <f t="shared" si="67"/>
        <v>#VALUE!</v>
      </c>
      <c r="AC136" s="43" t="e">
        <f t="shared" si="68"/>
        <v>#VALUE!</v>
      </c>
      <c r="AD136" s="43" t="e">
        <f t="shared" si="47"/>
        <v>#VALUE!</v>
      </c>
      <c r="AE136" s="43" t="e">
        <f t="shared" si="69"/>
        <v>#VALUE!</v>
      </c>
      <c r="AF136" s="43" t="e">
        <f t="shared" si="48"/>
        <v>#VALUE!</v>
      </c>
      <c r="AG136" s="43" t="e">
        <f t="shared" si="49"/>
        <v>#VALUE!</v>
      </c>
      <c r="AH136" s="43" t="e">
        <f t="shared" si="70"/>
        <v>#VALUE!</v>
      </c>
      <c r="AI136" s="43" t="e">
        <f t="shared" si="50"/>
        <v>#VALUE!</v>
      </c>
      <c r="AJ136" s="43" t="e">
        <f t="shared" si="71"/>
        <v>#VALUE!</v>
      </c>
      <c r="AK136" s="8" t="e">
        <f t="shared" si="74"/>
        <v>#VALUE!</v>
      </c>
      <c r="AL136" s="44" t="e">
        <f t="shared" si="75"/>
        <v>#VALUE!</v>
      </c>
      <c r="AZ136" s="8"/>
    </row>
    <row r="137" spans="1:52" ht="15" x14ac:dyDescent="0.15">
      <c r="A137" s="42"/>
      <c r="B137" s="43" t="e">
        <f t="shared" si="51"/>
        <v>#VALUE!</v>
      </c>
      <c r="C137" s="43" t="e">
        <f t="shared" si="51"/>
        <v>#VALUE!</v>
      </c>
      <c r="D137" s="43" t="e">
        <f t="shared" si="51"/>
        <v>#VALUE!</v>
      </c>
      <c r="E137" s="43" t="e">
        <f t="shared" si="72"/>
        <v>#VALUE!</v>
      </c>
      <c r="F137" s="43" t="e">
        <f t="shared" si="52"/>
        <v>#VALUE!</v>
      </c>
      <c r="G137" s="43" t="e">
        <f t="shared" si="53"/>
        <v>#VALUE!</v>
      </c>
      <c r="H137" s="27" t="e">
        <f t="shared" si="73"/>
        <v>#VALUE!</v>
      </c>
      <c r="I137" s="229" t="e">
        <f t="shared" si="54"/>
        <v>#VALUE!</v>
      </c>
      <c r="J137" s="230" t="e">
        <f t="shared" si="76"/>
        <v>#VALUE!</v>
      </c>
      <c r="K137" s="43" t="e">
        <f t="shared" si="55"/>
        <v>#VALUE!</v>
      </c>
      <c r="L137" s="218" t="e">
        <f t="shared" si="56"/>
        <v>#VALUE!</v>
      </c>
      <c r="M137" s="218" t="e">
        <f t="shared" si="42"/>
        <v>#VALUE!</v>
      </c>
      <c r="N137" s="43" t="e">
        <f t="shared" si="57"/>
        <v>#VALUE!</v>
      </c>
      <c r="O137" s="43" t="e">
        <f t="shared" si="58"/>
        <v>#VALUE!</v>
      </c>
      <c r="P137" s="231" t="e">
        <f t="shared" si="59"/>
        <v>#VALUE!</v>
      </c>
      <c r="Q137" s="43" t="e">
        <f t="shared" si="60"/>
        <v>#VALUE!</v>
      </c>
      <c r="R137" s="43" t="e">
        <f t="shared" si="61"/>
        <v>#VALUE!</v>
      </c>
      <c r="S137" s="218" t="e">
        <f t="shared" si="43"/>
        <v>#VALUE!</v>
      </c>
      <c r="T137" s="218" t="e">
        <f t="shared" si="44"/>
        <v>#VALUE!</v>
      </c>
      <c r="U137" s="233" t="e">
        <f t="shared" si="62"/>
        <v>#VALUE!</v>
      </c>
      <c r="V137" s="233" t="e">
        <f t="shared" si="45"/>
        <v>#VALUE!</v>
      </c>
      <c r="W137" s="43" t="e">
        <f t="shared" si="63"/>
        <v>#VALUE!</v>
      </c>
      <c r="X137" s="43" t="e">
        <f t="shared" si="64"/>
        <v>#VALUE!</v>
      </c>
      <c r="Y137" s="43" t="e">
        <f t="shared" si="65"/>
        <v>#VALUE!</v>
      </c>
      <c r="Z137" s="43" t="e">
        <f t="shared" si="66"/>
        <v>#VALUE!</v>
      </c>
      <c r="AA137" s="233" t="e">
        <f t="shared" si="46"/>
        <v>#VALUE!</v>
      </c>
      <c r="AB137" s="233" t="e">
        <f t="shared" si="67"/>
        <v>#VALUE!</v>
      </c>
      <c r="AC137" s="43" t="e">
        <f t="shared" si="68"/>
        <v>#VALUE!</v>
      </c>
      <c r="AD137" s="43" t="e">
        <f t="shared" si="47"/>
        <v>#VALUE!</v>
      </c>
      <c r="AE137" s="43" t="e">
        <f t="shared" si="69"/>
        <v>#VALUE!</v>
      </c>
      <c r="AF137" s="43" t="e">
        <f t="shared" si="48"/>
        <v>#VALUE!</v>
      </c>
      <c r="AG137" s="43" t="e">
        <f t="shared" si="49"/>
        <v>#VALUE!</v>
      </c>
      <c r="AH137" s="43" t="e">
        <f t="shared" si="70"/>
        <v>#VALUE!</v>
      </c>
      <c r="AI137" s="43" t="e">
        <f t="shared" si="50"/>
        <v>#VALUE!</v>
      </c>
      <c r="AJ137" s="43" t="e">
        <f t="shared" si="71"/>
        <v>#VALUE!</v>
      </c>
      <c r="AK137" s="8" t="e">
        <f t="shared" si="74"/>
        <v>#VALUE!</v>
      </c>
      <c r="AL137" s="44" t="e">
        <f t="shared" si="75"/>
        <v>#VALUE!</v>
      </c>
      <c r="AZ137" s="8"/>
    </row>
    <row r="138" spans="1:52" ht="15" x14ac:dyDescent="0.15">
      <c r="A138" s="42"/>
      <c r="B138" s="43" t="e">
        <f t="shared" si="51"/>
        <v>#VALUE!</v>
      </c>
      <c r="C138" s="43" t="e">
        <f t="shared" si="51"/>
        <v>#VALUE!</v>
      </c>
      <c r="D138" s="43" t="e">
        <f t="shared" si="51"/>
        <v>#VALUE!</v>
      </c>
      <c r="E138" s="43" t="e">
        <f t="shared" si="72"/>
        <v>#VALUE!</v>
      </c>
      <c r="F138" s="43" t="e">
        <f t="shared" si="52"/>
        <v>#VALUE!</v>
      </c>
      <c r="G138" s="43" t="e">
        <f t="shared" si="53"/>
        <v>#VALUE!</v>
      </c>
      <c r="H138" s="27" t="e">
        <f t="shared" si="73"/>
        <v>#VALUE!</v>
      </c>
      <c r="I138" s="229" t="e">
        <f t="shared" si="54"/>
        <v>#VALUE!</v>
      </c>
      <c r="J138" s="230" t="e">
        <f t="shared" si="76"/>
        <v>#VALUE!</v>
      </c>
      <c r="K138" s="43" t="e">
        <f t="shared" si="55"/>
        <v>#VALUE!</v>
      </c>
      <c r="L138" s="218" t="e">
        <f t="shared" si="56"/>
        <v>#VALUE!</v>
      </c>
      <c r="M138" s="218" t="e">
        <f t="shared" si="42"/>
        <v>#VALUE!</v>
      </c>
      <c r="N138" s="43" t="e">
        <f t="shared" si="57"/>
        <v>#VALUE!</v>
      </c>
      <c r="O138" s="43" t="e">
        <f t="shared" si="58"/>
        <v>#VALUE!</v>
      </c>
      <c r="P138" s="231" t="e">
        <f t="shared" si="59"/>
        <v>#VALUE!</v>
      </c>
      <c r="Q138" s="43" t="e">
        <f t="shared" si="60"/>
        <v>#VALUE!</v>
      </c>
      <c r="R138" s="43" t="e">
        <f t="shared" si="61"/>
        <v>#VALUE!</v>
      </c>
      <c r="S138" s="218" t="e">
        <f t="shared" si="43"/>
        <v>#VALUE!</v>
      </c>
      <c r="T138" s="218" t="e">
        <f t="shared" si="44"/>
        <v>#VALUE!</v>
      </c>
      <c r="U138" s="233" t="e">
        <f t="shared" si="62"/>
        <v>#VALUE!</v>
      </c>
      <c r="V138" s="233" t="e">
        <f t="shared" si="45"/>
        <v>#VALUE!</v>
      </c>
      <c r="W138" s="43" t="e">
        <f t="shared" si="63"/>
        <v>#VALUE!</v>
      </c>
      <c r="X138" s="43" t="e">
        <f t="shared" si="64"/>
        <v>#VALUE!</v>
      </c>
      <c r="Y138" s="43" t="e">
        <f t="shared" si="65"/>
        <v>#VALUE!</v>
      </c>
      <c r="Z138" s="43" t="e">
        <f t="shared" si="66"/>
        <v>#VALUE!</v>
      </c>
      <c r="AA138" s="233" t="e">
        <f t="shared" si="46"/>
        <v>#VALUE!</v>
      </c>
      <c r="AB138" s="233" t="e">
        <f t="shared" si="67"/>
        <v>#VALUE!</v>
      </c>
      <c r="AC138" s="43" t="e">
        <f t="shared" si="68"/>
        <v>#VALUE!</v>
      </c>
      <c r="AD138" s="43" t="e">
        <f t="shared" si="47"/>
        <v>#VALUE!</v>
      </c>
      <c r="AE138" s="43" t="e">
        <f t="shared" si="69"/>
        <v>#VALUE!</v>
      </c>
      <c r="AF138" s="43" t="e">
        <f t="shared" si="48"/>
        <v>#VALUE!</v>
      </c>
      <c r="AG138" s="43" t="e">
        <f t="shared" si="49"/>
        <v>#VALUE!</v>
      </c>
      <c r="AH138" s="43" t="e">
        <f t="shared" si="70"/>
        <v>#VALUE!</v>
      </c>
      <c r="AI138" s="43" t="e">
        <f t="shared" si="50"/>
        <v>#VALUE!</v>
      </c>
      <c r="AJ138" s="43" t="e">
        <f t="shared" si="71"/>
        <v>#VALUE!</v>
      </c>
      <c r="AK138" s="8" t="e">
        <f t="shared" si="74"/>
        <v>#VALUE!</v>
      </c>
      <c r="AL138" s="44" t="e">
        <f t="shared" si="75"/>
        <v>#VALUE!</v>
      </c>
      <c r="AZ138" s="8"/>
    </row>
    <row r="139" spans="1:52" ht="15" x14ac:dyDescent="0.15">
      <c r="A139" s="42"/>
      <c r="B139" s="43" t="e">
        <f t="shared" si="51"/>
        <v>#VALUE!</v>
      </c>
      <c r="C139" s="43" t="e">
        <f t="shared" si="51"/>
        <v>#VALUE!</v>
      </c>
      <c r="D139" s="43" t="e">
        <f t="shared" si="51"/>
        <v>#VALUE!</v>
      </c>
      <c r="E139" s="43" t="e">
        <f t="shared" si="72"/>
        <v>#VALUE!</v>
      </c>
      <c r="F139" s="43" t="e">
        <f t="shared" si="52"/>
        <v>#VALUE!</v>
      </c>
      <c r="G139" s="43" t="e">
        <f t="shared" si="53"/>
        <v>#VALUE!</v>
      </c>
      <c r="H139" s="27" t="e">
        <f t="shared" si="73"/>
        <v>#VALUE!</v>
      </c>
      <c r="I139" s="229" t="e">
        <f t="shared" si="54"/>
        <v>#VALUE!</v>
      </c>
      <c r="J139" s="230" t="e">
        <f t="shared" si="76"/>
        <v>#VALUE!</v>
      </c>
      <c r="K139" s="43" t="e">
        <f t="shared" si="55"/>
        <v>#VALUE!</v>
      </c>
      <c r="L139" s="218" t="e">
        <f t="shared" si="56"/>
        <v>#VALUE!</v>
      </c>
      <c r="M139" s="218" t="e">
        <f t="shared" si="42"/>
        <v>#VALUE!</v>
      </c>
      <c r="N139" s="43" t="e">
        <f t="shared" si="57"/>
        <v>#VALUE!</v>
      </c>
      <c r="O139" s="43" t="e">
        <f t="shared" si="58"/>
        <v>#VALUE!</v>
      </c>
      <c r="P139" s="231" t="e">
        <f t="shared" si="59"/>
        <v>#VALUE!</v>
      </c>
      <c r="Q139" s="43" t="e">
        <f t="shared" si="60"/>
        <v>#VALUE!</v>
      </c>
      <c r="R139" s="43" t="e">
        <f t="shared" si="61"/>
        <v>#VALUE!</v>
      </c>
      <c r="S139" s="218" t="e">
        <f t="shared" si="43"/>
        <v>#VALUE!</v>
      </c>
      <c r="T139" s="218" t="e">
        <f t="shared" si="44"/>
        <v>#VALUE!</v>
      </c>
      <c r="U139" s="233" t="e">
        <f t="shared" si="62"/>
        <v>#VALUE!</v>
      </c>
      <c r="V139" s="233" t="e">
        <f t="shared" si="45"/>
        <v>#VALUE!</v>
      </c>
      <c r="W139" s="43" t="e">
        <f t="shared" si="63"/>
        <v>#VALUE!</v>
      </c>
      <c r="X139" s="43" t="e">
        <f t="shared" si="64"/>
        <v>#VALUE!</v>
      </c>
      <c r="Y139" s="43" t="e">
        <f t="shared" si="65"/>
        <v>#VALUE!</v>
      </c>
      <c r="Z139" s="43" t="e">
        <f t="shared" si="66"/>
        <v>#VALUE!</v>
      </c>
      <c r="AA139" s="233" t="e">
        <f t="shared" si="46"/>
        <v>#VALUE!</v>
      </c>
      <c r="AB139" s="233" t="e">
        <f t="shared" si="67"/>
        <v>#VALUE!</v>
      </c>
      <c r="AC139" s="43" t="e">
        <f t="shared" si="68"/>
        <v>#VALUE!</v>
      </c>
      <c r="AD139" s="43" t="e">
        <f t="shared" si="47"/>
        <v>#VALUE!</v>
      </c>
      <c r="AE139" s="43" t="e">
        <f t="shared" si="69"/>
        <v>#VALUE!</v>
      </c>
      <c r="AF139" s="43" t="e">
        <f t="shared" si="48"/>
        <v>#VALUE!</v>
      </c>
      <c r="AG139" s="43" t="e">
        <f t="shared" si="49"/>
        <v>#VALUE!</v>
      </c>
      <c r="AH139" s="43" t="e">
        <f t="shared" si="70"/>
        <v>#VALUE!</v>
      </c>
      <c r="AI139" s="43" t="e">
        <f t="shared" si="50"/>
        <v>#VALUE!</v>
      </c>
      <c r="AJ139" s="43" t="e">
        <f t="shared" si="71"/>
        <v>#VALUE!</v>
      </c>
      <c r="AK139" s="8" t="e">
        <f t="shared" si="74"/>
        <v>#VALUE!</v>
      </c>
      <c r="AL139" s="44" t="e">
        <f t="shared" si="75"/>
        <v>#VALUE!</v>
      </c>
      <c r="AZ139" s="8"/>
    </row>
    <row r="140" spans="1:52" ht="15" x14ac:dyDescent="0.15">
      <c r="A140" s="42"/>
      <c r="B140" s="43" t="e">
        <f t="shared" si="51"/>
        <v>#VALUE!</v>
      </c>
      <c r="C140" s="43" t="e">
        <f t="shared" si="51"/>
        <v>#VALUE!</v>
      </c>
      <c r="D140" s="43" t="e">
        <f t="shared" si="51"/>
        <v>#VALUE!</v>
      </c>
      <c r="E140" s="43" t="e">
        <f t="shared" si="72"/>
        <v>#VALUE!</v>
      </c>
      <c r="F140" s="43" t="e">
        <f t="shared" si="52"/>
        <v>#VALUE!</v>
      </c>
      <c r="G140" s="43" t="e">
        <f t="shared" si="53"/>
        <v>#VALUE!</v>
      </c>
      <c r="H140" s="27" t="e">
        <f t="shared" si="73"/>
        <v>#VALUE!</v>
      </c>
      <c r="I140" s="229" t="e">
        <f t="shared" si="54"/>
        <v>#VALUE!</v>
      </c>
      <c r="J140" s="230" t="e">
        <f t="shared" si="76"/>
        <v>#VALUE!</v>
      </c>
      <c r="K140" s="43" t="e">
        <f t="shared" si="55"/>
        <v>#VALUE!</v>
      </c>
      <c r="L140" s="218" t="e">
        <f t="shared" si="56"/>
        <v>#VALUE!</v>
      </c>
      <c r="M140" s="218" t="e">
        <f t="shared" si="42"/>
        <v>#VALUE!</v>
      </c>
      <c r="N140" s="43" t="e">
        <f t="shared" si="57"/>
        <v>#VALUE!</v>
      </c>
      <c r="O140" s="43" t="e">
        <f t="shared" si="58"/>
        <v>#VALUE!</v>
      </c>
      <c r="P140" s="231" t="e">
        <f t="shared" si="59"/>
        <v>#VALUE!</v>
      </c>
      <c r="Q140" s="43" t="e">
        <f t="shared" si="60"/>
        <v>#VALUE!</v>
      </c>
      <c r="R140" s="43" t="e">
        <f t="shared" si="61"/>
        <v>#VALUE!</v>
      </c>
      <c r="S140" s="218" t="e">
        <f t="shared" si="43"/>
        <v>#VALUE!</v>
      </c>
      <c r="T140" s="218" t="e">
        <f t="shared" si="44"/>
        <v>#VALUE!</v>
      </c>
      <c r="U140" s="233" t="e">
        <f t="shared" si="62"/>
        <v>#VALUE!</v>
      </c>
      <c r="V140" s="233" t="e">
        <f t="shared" si="45"/>
        <v>#VALUE!</v>
      </c>
      <c r="W140" s="43" t="e">
        <f t="shared" si="63"/>
        <v>#VALUE!</v>
      </c>
      <c r="X140" s="43" t="e">
        <f t="shared" si="64"/>
        <v>#VALUE!</v>
      </c>
      <c r="Y140" s="43" t="e">
        <f t="shared" si="65"/>
        <v>#VALUE!</v>
      </c>
      <c r="Z140" s="43" t="e">
        <f t="shared" si="66"/>
        <v>#VALUE!</v>
      </c>
      <c r="AA140" s="233" t="e">
        <f t="shared" si="46"/>
        <v>#VALUE!</v>
      </c>
      <c r="AB140" s="233" t="e">
        <f t="shared" si="67"/>
        <v>#VALUE!</v>
      </c>
      <c r="AC140" s="43" t="e">
        <f t="shared" si="68"/>
        <v>#VALUE!</v>
      </c>
      <c r="AD140" s="43" t="e">
        <f t="shared" si="47"/>
        <v>#VALUE!</v>
      </c>
      <c r="AE140" s="43" t="e">
        <f t="shared" si="69"/>
        <v>#VALUE!</v>
      </c>
      <c r="AF140" s="43" t="e">
        <f t="shared" si="48"/>
        <v>#VALUE!</v>
      </c>
      <c r="AG140" s="43" t="e">
        <f t="shared" si="49"/>
        <v>#VALUE!</v>
      </c>
      <c r="AH140" s="43" t="e">
        <f t="shared" si="70"/>
        <v>#VALUE!</v>
      </c>
      <c r="AI140" s="43" t="e">
        <f t="shared" si="50"/>
        <v>#VALUE!</v>
      </c>
      <c r="AJ140" s="43" t="e">
        <f t="shared" si="71"/>
        <v>#VALUE!</v>
      </c>
      <c r="AK140" s="8" t="e">
        <f t="shared" si="74"/>
        <v>#VALUE!</v>
      </c>
      <c r="AL140" s="44" t="e">
        <f t="shared" si="75"/>
        <v>#VALUE!</v>
      </c>
      <c r="AZ140" s="8"/>
    </row>
    <row r="141" spans="1:52" ht="15" x14ac:dyDescent="0.15">
      <c r="A141" s="42"/>
      <c r="B141" s="43" t="e">
        <f t="shared" si="51"/>
        <v>#VALUE!</v>
      </c>
      <c r="C141" s="43" t="e">
        <f t="shared" si="51"/>
        <v>#VALUE!</v>
      </c>
      <c r="D141" s="43" t="e">
        <f t="shared" si="51"/>
        <v>#VALUE!</v>
      </c>
      <c r="E141" s="43" t="e">
        <f t="shared" si="72"/>
        <v>#VALUE!</v>
      </c>
      <c r="F141" s="43" t="e">
        <f t="shared" si="52"/>
        <v>#VALUE!</v>
      </c>
      <c r="G141" s="43" t="e">
        <f t="shared" si="53"/>
        <v>#VALUE!</v>
      </c>
      <c r="H141" s="27" t="e">
        <f t="shared" si="73"/>
        <v>#VALUE!</v>
      </c>
      <c r="I141" s="229" t="e">
        <f t="shared" si="54"/>
        <v>#VALUE!</v>
      </c>
      <c r="J141" s="230" t="e">
        <f t="shared" si="76"/>
        <v>#VALUE!</v>
      </c>
      <c r="K141" s="43" t="e">
        <f t="shared" si="55"/>
        <v>#VALUE!</v>
      </c>
      <c r="L141" s="218" t="e">
        <f t="shared" si="56"/>
        <v>#VALUE!</v>
      </c>
      <c r="M141" s="218" t="e">
        <f t="shared" si="42"/>
        <v>#VALUE!</v>
      </c>
      <c r="N141" s="43" t="e">
        <f t="shared" si="57"/>
        <v>#VALUE!</v>
      </c>
      <c r="O141" s="43" t="e">
        <f t="shared" si="58"/>
        <v>#VALUE!</v>
      </c>
      <c r="P141" s="231" t="e">
        <f t="shared" si="59"/>
        <v>#VALUE!</v>
      </c>
      <c r="Q141" s="43" t="e">
        <f t="shared" si="60"/>
        <v>#VALUE!</v>
      </c>
      <c r="R141" s="43" t="e">
        <f t="shared" si="61"/>
        <v>#VALUE!</v>
      </c>
      <c r="S141" s="218" t="e">
        <f t="shared" si="43"/>
        <v>#VALUE!</v>
      </c>
      <c r="T141" s="218" t="e">
        <f t="shared" si="44"/>
        <v>#VALUE!</v>
      </c>
      <c r="U141" s="233" t="e">
        <f t="shared" si="62"/>
        <v>#VALUE!</v>
      </c>
      <c r="V141" s="233" t="e">
        <f t="shared" si="45"/>
        <v>#VALUE!</v>
      </c>
      <c r="W141" s="43" t="e">
        <f t="shared" si="63"/>
        <v>#VALUE!</v>
      </c>
      <c r="X141" s="43" t="e">
        <f t="shared" si="64"/>
        <v>#VALUE!</v>
      </c>
      <c r="Y141" s="43" t="e">
        <f t="shared" si="65"/>
        <v>#VALUE!</v>
      </c>
      <c r="Z141" s="43" t="e">
        <f t="shared" si="66"/>
        <v>#VALUE!</v>
      </c>
      <c r="AA141" s="233" t="e">
        <f t="shared" si="46"/>
        <v>#VALUE!</v>
      </c>
      <c r="AB141" s="233" t="e">
        <f t="shared" si="67"/>
        <v>#VALUE!</v>
      </c>
      <c r="AC141" s="43" t="e">
        <f t="shared" si="68"/>
        <v>#VALUE!</v>
      </c>
      <c r="AD141" s="43" t="e">
        <f t="shared" si="47"/>
        <v>#VALUE!</v>
      </c>
      <c r="AE141" s="43" t="e">
        <f t="shared" si="69"/>
        <v>#VALUE!</v>
      </c>
      <c r="AF141" s="43" t="e">
        <f t="shared" si="48"/>
        <v>#VALUE!</v>
      </c>
      <c r="AG141" s="43" t="e">
        <f t="shared" si="49"/>
        <v>#VALUE!</v>
      </c>
      <c r="AH141" s="43" t="e">
        <f t="shared" si="70"/>
        <v>#VALUE!</v>
      </c>
      <c r="AI141" s="43" t="e">
        <f t="shared" si="50"/>
        <v>#VALUE!</v>
      </c>
      <c r="AJ141" s="43" t="e">
        <f t="shared" si="71"/>
        <v>#VALUE!</v>
      </c>
      <c r="AK141" s="8" t="e">
        <f t="shared" si="74"/>
        <v>#VALUE!</v>
      </c>
      <c r="AL141" s="44" t="e">
        <f t="shared" si="75"/>
        <v>#VALUE!</v>
      </c>
      <c r="AZ141" s="8"/>
    </row>
    <row r="142" spans="1:52" ht="15" x14ac:dyDescent="0.15">
      <c r="A142" s="42"/>
      <c r="B142" s="43" t="e">
        <f t="shared" si="51"/>
        <v>#VALUE!</v>
      </c>
      <c r="C142" s="43" t="e">
        <f t="shared" si="51"/>
        <v>#VALUE!</v>
      </c>
      <c r="D142" s="43" t="e">
        <f t="shared" si="51"/>
        <v>#VALUE!</v>
      </c>
      <c r="E142" s="43" t="e">
        <f t="shared" si="72"/>
        <v>#VALUE!</v>
      </c>
      <c r="F142" s="43" t="e">
        <f t="shared" si="52"/>
        <v>#VALUE!</v>
      </c>
      <c r="G142" s="43" t="e">
        <f t="shared" si="53"/>
        <v>#VALUE!</v>
      </c>
      <c r="H142" s="27" t="e">
        <f t="shared" si="73"/>
        <v>#VALUE!</v>
      </c>
      <c r="I142" s="229" t="e">
        <f t="shared" si="54"/>
        <v>#VALUE!</v>
      </c>
      <c r="J142" s="230" t="e">
        <f t="shared" si="76"/>
        <v>#VALUE!</v>
      </c>
      <c r="K142" s="43" t="e">
        <f t="shared" si="55"/>
        <v>#VALUE!</v>
      </c>
      <c r="L142" s="218" t="e">
        <f t="shared" si="56"/>
        <v>#VALUE!</v>
      </c>
      <c r="M142" s="218" t="e">
        <f t="shared" si="42"/>
        <v>#VALUE!</v>
      </c>
      <c r="N142" s="43" t="e">
        <f t="shared" si="57"/>
        <v>#VALUE!</v>
      </c>
      <c r="O142" s="43" t="e">
        <f t="shared" si="58"/>
        <v>#VALUE!</v>
      </c>
      <c r="P142" s="231" t="e">
        <f t="shared" si="59"/>
        <v>#VALUE!</v>
      </c>
      <c r="Q142" s="43" t="e">
        <f t="shared" si="60"/>
        <v>#VALUE!</v>
      </c>
      <c r="R142" s="43" t="e">
        <f t="shared" si="61"/>
        <v>#VALUE!</v>
      </c>
      <c r="S142" s="218" t="e">
        <f t="shared" si="43"/>
        <v>#VALUE!</v>
      </c>
      <c r="T142" s="218" t="e">
        <f t="shared" si="44"/>
        <v>#VALUE!</v>
      </c>
      <c r="U142" s="233" t="e">
        <f t="shared" si="62"/>
        <v>#VALUE!</v>
      </c>
      <c r="V142" s="233" t="e">
        <f t="shared" si="45"/>
        <v>#VALUE!</v>
      </c>
      <c r="W142" s="43" t="e">
        <f t="shared" si="63"/>
        <v>#VALUE!</v>
      </c>
      <c r="X142" s="43" t="e">
        <f t="shared" si="64"/>
        <v>#VALUE!</v>
      </c>
      <c r="Y142" s="43" t="e">
        <f t="shared" si="65"/>
        <v>#VALUE!</v>
      </c>
      <c r="Z142" s="43" t="e">
        <f t="shared" si="66"/>
        <v>#VALUE!</v>
      </c>
      <c r="AA142" s="233" t="e">
        <f t="shared" si="46"/>
        <v>#VALUE!</v>
      </c>
      <c r="AB142" s="233" t="e">
        <f t="shared" si="67"/>
        <v>#VALUE!</v>
      </c>
      <c r="AC142" s="43" t="e">
        <f t="shared" si="68"/>
        <v>#VALUE!</v>
      </c>
      <c r="AD142" s="43" t="e">
        <f t="shared" si="47"/>
        <v>#VALUE!</v>
      </c>
      <c r="AE142" s="43" t="e">
        <f t="shared" si="69"/>
        <v>#VALUE!</v>
      </c>
      <c r="AF142" s="43" t="e">
        <f t="shared" si="48"/>
        <v>#VALUE!</v>
      </c>
      <c r="AG142" s="43" t="e">
        <f t="shared" si="49"/>
        <v>#VALUE!</v>
      </c>
      <c r="AH142" s="43" t="e">
        <f t="shared" si="70"/>
        <v>#VALUE!</v>
      </c>
      <c r="AI142" s="43" t="e">
        <f t="shared" si="50"/>
        <v>#VALUE!</v>
      </c>
      <c r="AJ142" s="43" t="e">
        <f t="shared" si="71"/>
        <v>#VALUE!</v>
      </c>
      <c r="AK142" s="8" t="e">
        <f t="shared" si="74"/>
        <v>#VALUE!</v>
      </c>
      <c r="AL142" s="44" t="e">
        <f t="shared" si="75"/>
        <v>#VALUE!</v>
      </c>
      <c r="AZ142" s="8"/>
    </row>
    <row r="143" spans="1:52" ht="15" x14ac:dyDescent="0.15">
      <c r="A143" s="42"/>
      <c r="B143" s="43" t="e">
        <f t="shared" si="51"/>
        <v>#VALUE!</v>
      </c>
      <c r="C143" s="43" t="e">
        <f t="shared" si="51"/>
        <v>#VALUE!</v>
      </c>
      <c r="D143" s="43" t="e">
        <f t="shared" si="51"/>
        <v>#VALUE!</v>
      </c>
      <c r="E143" s="43" t="e">
        <f t="shared" si="72"/>
        <v>#VALUE!</v>
      </c>
      <c r="F143" s="43" t="e">
        <f t="shared" si="52"/>
        <v>#VALUE!</v>
      </c>
      <c r="G143" s="43" t="e">
        <f t="shared" si="53"/>
        <v>#VALUE!</v>
      </c>
      <c r="H143" s="27" t="e">
        <f t="shared" si="73"/>
        <v>#VALUE!</v>
      </c>
      <c r="I143" s="229" t="e">
        <f t="shared" si="54"/>
        <v>#VALUE!</v>
      </c>
      <c r="J143" s="230" t="e">
        <f t="shared" si="76"/>
        <v>#VALUE!</v>
      </c>
      <c r="K143" s="43" t="e">
        <f t="shared" si="55"/>
        <v>#VALUE!</v>
      </c>
      <c r="L143" s="218" t="e">
        <f t="shared" si="56"/>
        <v>#VALUE!</v>
      </c>
      <c r="M143" s="218" t="e">
        <f t="shared" si="42"/>
        <v>#VALUE!</v>
      </c>
      <c r="N143" s="43" t="e">
        <f t="shared" si="57"/>
        <v>#VALUE!</v>
      </c>
      <c r="O143" s="43" t="e">
        <f t="shared" si="58"/>
        <v>#VALUE!</v>
      </c>
      <c r="P143" s="231" t="e">
        <f t="shared" si="59"/>
        <v>#VALUE!</v>
      </c>
      <c r="Q143" s="43" t="e">
        <f t="shared" si="60"/>
        <v>#VALUE!</v>
      </c>
      <c r="R143" s="43" t="e">
        <f t="shared" si="61"/>
        <v>#VALUE!</v>
      </c>
      <c r="S143" s="218" t="e">
        <f t="shared" si="43"/>
        <v>#VALUE!</v>
      </c>
      <c r="T143" s="218" t="e">
        <f t="shared" si="44"/>
        <v>#VALUE!</v>
      </c>
      <c r="U143" s="233" t="e">
        <f t="shared" si="62"/>
        <v>#VALUE!</v>
      </c>
      <c r="V143" s="233" t="e">
        <f t="shared" si="45"/>
        <v>#VALUE!</v>
      </c>
      <c r="W143" s="43" t="e">
        <f t="shared" si="63"/>
        <v>#VALUE!</v>
      </c>
      <c r="X143" s="43" t="e">
        <f t="shared" si="64"/>
        <v>#VALUE!</v>
      </c>
      <c r="Y143" s="43" t="e">
        <f t="shared" si="65"/>
        <v>#VALUE!</v>
      </c>
      <c r="Z143" s="43" t="e">
        <f t="shared" si="66"/>
        <v>#VALUE!</v>
      </c>
      <c r="AA143" s="233" t="e">
        <f t="shared" si="46"/>
        <v>#VALUE!</v>
      </c>
      <c r="AB143" s="233" t="e">
        <f t="shared" si="67"/>
        <v>#VALUE!</v>
      </c>
      <c r="AC143" s="43" t="e">
        <f t="shared" si="68"/>
        <v>#VALUE!</v>
      </c>
      <c r="AD143" s="43" t="e">
        <f t="shared" si="47"/>
        <v>#VALUE!</v>
      </c>
      <c r="AE143" s="43" t="e">
        <f t="shared" si="69"/>
        <v>#VALUE!</v>
      </c>
      <c r="AF143" s="43" t="e">
        <f t="shared" si="48"/>
        <v>#VALUE!</v>
      </c>
      <c r="AG143" s="43" t="e">
        <f t="shared" si="49"/>
        <v>#VALUE!</v>
      </c>
      <c r="AH143" s="43" t="e">
        <f t="shared" si="70"/>
        <v>#VALUE!</v>
      </c>
      <c r="AI143" s="43" t="e">
        <f t="shared" si="50"/>
        <v>#VALUE!</v>
      </c>
      <c r="AJ143" s="43" t="e">
        <f t="shared" si="71"/>
        <v>#VALUE!</v>
      </c>
      <c r="AK143" s="8" t="e">
        <f t="shared" si="74"/>
        <v>#VALUE!</v>
      </c>
      <c r="AL143" s="44" t="e">
        <f t="shared" si="75"/>
        <v>#VALUE!</v>
      </c>
      <c r="AZ143" s="8"/>
    </row>
    <row r="144" spans="1:52" ht="15" x14ac:dyDescent="0.15">
      <c r="A144" s="42"/>
      <c r="B144" s="43" t="e">
        <f t="shared" si="51"/>
        <v>#VALUE!</v>
      </c>
      <c r="C144" s="43" t="e">
        <f t="shared" si="51"/>
        <v>#VALUE!</v>
      </c>
      <c r="D144" s="43" t="e">
        <f t="shared" si="51"/>
        <v>#VALUE!</v>
      </c>
      <c r="E144" s="43" t="e">
        <f t="shared" si="72"/>
        <v>#VALUE!</v>
      </c>
      <c r="F144" s="43" t="e">
        <f t="shared" si="52"/>
        <v>#VALUE!</v>
      </c>
      <c r="G144" s="43" t="e">
        <f t="shared" si="53"/>
        <v>#VALUE!</v>
      </c>
      <c r="H144" s="27" t="e">
        <f t="shared" si="73"/>
        <v>#VALUE!</v>
      </c>
      <c r="I144" s="229" t="e">
        <f t="shared" si="54"/>
        <v>#VALUE!</v>
      </c>
      <c r="J144" s="230" t="e">
        <f t="shared" si="76"/>
        <v>#VALUE!</v>
      </c>
      <c r="K144" s="43" t="e">
        <f t="shared" si="55"/>
        <v>#VALUE!</v>
      </c>
      <c r="L144" s="218" t="e">
        <f t="shared" si="56"/>
        <v>#VALUE!</v>
      </c>
      <c r="M144" s="218" t="e">
        <f t="shared" si="42"/>
        <v>#VALUE!</v>
      </c>
      <c r="N144" s="43" t="e">
        <f t="shared" si="57"/>
        <v>#VALUE!</v>
      </c>
      <c r="O144" s="43" t="e">
        <f t="shared" si="58"/>
        <v>#VALUE!</v>
      </c>
      <c r="P144" s="231" t="e">
        <f t="shared" si="59"/>
        <v>#VALUE!</v>
      </c>
      <c r="Q144" s="43" t="e">
        <f t="shared" si="60"/>
        <v>#VALUE!</v>
      </c>
      <c r="R144" s="43" t="e">
        <f t="shared" si="61"/>
        <v>#VALUE!</v>
      </c>
      <c r="S144" s="218" t="e">
        <f t="shared" si="43"/>
        <v>#VALUE!</v>
      </c>
      <c r="T144" s="218" t="e">
        <f t="shared" si="44"/>
        <v>#VALUE!</v>
      </c>
      <c r="U144" s="233" t="e">
        <f t="shared" si="62"/>
        <v>#VALUE!</v>
      </c>
      <c r="V144" s="233" t="e">
        <f t="shared" si="45"/>
        <v>#VALUE!</v>
      </c>
      <c r="W144" s="43" t="e">
        <f t="shared" si="63"/>
        <v>#VALUE!</v>
      </c>
      <c r="X144" s="43" t="e">
        <f t="shared" si="64"/>
        <v>#VALUE!</v>
      </c>
      <c r="Y144" s="43" t="e">
        <f t="shared" si="65"/>
        <v>#VALUE!</v>
      </c>
      <c r="Z144" s="43" t="e">
        <f t="shared" si="66"/>
        <v>#VALUE!</v>
      </c>
      <c r="AA144" s="233" t="e">
        <f t="shared" si="46"/>
        <v>#VALUE!</v>
      </c>
      <c r="AB144" s="233" t="e">
        <f t="shared" si="67"/>
        <v>#VALUE!</v>
      </c>
      <c r="AC144" s="43" t="e">
        <f t="shared" si="68"/>
        <v>#VALUE!</v>
      </c>
      <c r="AD144" s="43" t="e">
        <f t="shared" si="47"/>
        <v>#VALUE!</v>
      </c>
      <c r="AE144" s="43" t="e">
        <f t="shared" si="69"/>
        <v>#VALUE!</v>
      </c>
      <c r="AF144" s="43" t="e">
        <f t="shared" si="48"/>
        <v>#VALUE!</v>
      </c>
      <c r="AG144" s="43" t="e">
        <f t="shared" si="49"/>
        <v>#VALUE!</v>
      </c>
      <c r="AH144" s="43" t="e">
        <f t="shared" si="70"/>
        <v>#VALUE!</v>
      </c>
      <c r="AI144" s="43" t="e">
        <f t="shared" si="50"/>
        <v>#VALUE!</v>
      </c>
      <c r="AJ144" s="43" t="e">
        <f t="shared" si="71"/>
        <v>#VALUE!</v>
      </c>
      <c r="AK144" s="8" t="e">
        <f t="shared" si="74"/>
        <v>#VALUE!</v>
      </c>
      <c r="AL144" s="44" t="e">
        <f t="shared" si="75"/>
        <v>#VALUE!</v>
      </c>
      <c r="AZ144" s="8"/>
    </row>
    <row r="145" spans="1:52" ht="15" x14ac:dyDescent="0.15">
      <c r="A145" s="42"/>
      <c r="B145" s="43" t="e">
        <f t="shared" si="51"/>
        <v>#VALUE!</v>
      </c>
      <c r="C145" s="43" t="e">
        <f t="shared" si="51"/>
        <v>#VALUE!</v>
      </c>
      <c r="D145" s="43" t="e">
        <f t="shared" si="51"/>
        <v>#VALUE!</v>
      </c>
      <c r="E145" s="43" t="e">
        <f t="shared" si="72"/>
        <v>#VALUE!</v>
      </c>
      <c r="F145" s="43" t="e">
        <f t="shared" si="52"/>
        <v>#VALUE!</v>
      </c>
      <c r="G145" s="43" t="e">
        <f t="shared" si="53"/>
        <v>#VALUE!</v>
      </c>
      <c r="H145" s="27" t="e">
        <f t="shared" si="73"/>
        <v>#VALUE!</v>
      </c>
      <c r="I145" s="229" t="e">
        <f t="shared" si="54"/>
        <v>#VALUE!</v>
      </c>
      <c r="J145" s="230" t="e">
        <f t="shared" si="76"/>
        <v>#VALUE!</v>
      </c>
      <c r="K145" s="43" t="e">
        <f t="shared" si="55"/>
        <v>#VALUE!</v>
      </c>
      <c r="L145" s="218" t="e">
        <f t="shared" si="56"/>
        <v>#VALUE!</v>
      </c>
      <c r="M145" s="218" t="e">
        <f t="shared" si="42"/>
        <v>#VALUE!</v>
      </c>
      <c r="N145" s="43" t="e">
        <f t="shared" si="57"/>
        <v>#VALUE!</v>
      </c>
      <c r="O145" s="43" t="e">
        <f t="shared" si="58"/>
        <v>#VALUE!</v>
      </c>
      <c r="P145" s="231" t="e">
        <f t="shared" si="59"/>
        <v>#VALUE!</v>
      </c>
      <c r="Q145" s="43" t="e">
        <f t="shared" si="60"/>
        <v>#VALUE!</v>
      </c>
      <c r="R145" s="43" t="e">
        <f t="shared" si="61"/>
        <v>#VALUE!</v>
      </c>
      <c r="S145" s="218" t="e">
        <f t="shared" si="43"/>
        <v>#VALUE!</v>
      </c>
      <c r="T145" s="218" t="e">
        <f t="shared" si="44"/>
        <v>#VALUE!</v>
      </c>
      <c r="U145" s="233" t="e">
        <f t="shared" si="62"/>
        <v>#VALUE!</v>
      </c>
      <c r="V145" s="233" t="e">
        <f t="shared" si="45"/>
        <v>#VALUE!</v>
      </c>
      <c r="W145" s="43" t="e">
        <f t="shared" si="63"/>
        <v>#VALUE!</v>
      </c>
      <c r="X145" s="43" t="e">
        <f t="shared" si="64"/>
        <v>#VALUE!</v>
      </c>
      <c r="Y145" s="43" t="e">
        <f t="shared" si="65"/>
        <v>#VALUE!</v>
      </c>
      <c r="Z145" s="43" t="e">
        <f t="shared" si="66"/>
        <v>#VALUE!</v>
      </c>
      <c r="AA145" s="233" t="e">
        <f t="shared" si="46"/>
        <v>#VALUE!</v>
      </c>
      <c r="AB145" s="233" t="e">
        <f t="shared" si="67"/>
        <v>#VALUE!</v>
      </c>
      <c r="AC145" s="43" t="e">
        <f t="shared" si="68"/>
        <v>#VALUE!</v>
      </c>
      <c r="AD145" s="43" t="e">
        <f t="shared" si="47"/>
        <v>#VALUE!</v>
      </c>
      <c r="AE145" s="43" t="e">
        <f t="shared" si="69"/>
        <v>#VALUE!</v>
      </c>
      <c r="AF145" s="43" t="e">
        <f t="shared" si="48"/>
        <v>#VALUE!</v>
      </c>
      <c r="AG145" s="43" t="e">
        <f t="shared" si="49"/>
        <v>#VALUE!</v>
      </c>
      <c r="AH145" s="43" t="e">
        <f t="shared" si="70"/>
        <v>#VALUE!</v>
      </c>
      <c r="AI145" s="43" t="e">
        <f t="shared" si="50"/>
        <v>#VALUE!</v>
      </c>
      <c r="AJ145" s="43" t="e">
        <f t="shared" si="71"/>
        <v>#VALUE!</v>
      </c>
      <c r="AK145" s="8" t="e">
        <f t="shared" si="74"/>
        <v>#VALUE!</v>
      </c>
      <c r="AL145" s="44" t="e">
        <f t="shared" si="75"/>
        <v>#VALUE!</v>
      </c>
      <c r="AZ145" s="8"/>
    </row>
    <row r="146" spans="1:52" ht="15" x14ac:dyDescent="0.15">
      <c r="A146" s="42"/>
      <c r="B146" s="43" t="e">
        <f t="shared" si="51"/>
        <v>#VALUE!</v>
      </c>
      <c r="C146" s="43" t="e">
        <f t="shared" si="51"/>
        <v>#VALUE!</v>
      </c>
      <c r="D146" s="43" t="e">
        <f t="shared" si="51"/>
        <v>#VALUE!</v>
      </c>
      <c r="E146" s="43" t="e">
        <f t="shared" si="72"/>
        <v>#VALUE!</v>
      </c>
      <c r="F146" s="43" t="e">
        <f t="shared" si="52"/>
        <v>#VALUE!</v>
      </c>
      <c r="G146" s="43" t="e">
        <f t="shared" si="53"/>
        <v>#VALUE!</v>
      </c>
      <c r="H146" s="27" t="e">
        <f t="shared" si="73"/>
        <v>#VALUE!</v>
      </c>
      <c r="I146" s="229" t="e">
        <f t="shared" si="54"/>
        <v>#VALUE!</v>
      </c>
      <c r="J146" s="230" t="e">
        <f t="shared" si="76"/>
        <v>#VALUE!</v>
      </c>
      <c r="K146" s="43" t="e">
        <f t="shared" si="55"/>
        <v>#VALUE!</v>
      </c>
      <c r="L146" s="218" t="e">
        <f t="shared" si="56"/>
        <v>#VALUE!</v>
      </c>
      <c r="M146" s="218" t="e">
        <f t="shared" si="42"/>
        <v>#VALUE!</v>
      </c>
      <c r="N146" s="43" t="e">
        <f t="shared" si="57"/>
        <v>#VALUE!</v>
      </c>
      <c r="O146" s="43" t="e">
        <f t="shared" si="58"/>
        <v>#VALUE!</v>
      </c>
      <c r="P146" s="231" t="e">
        <f t="shared" si="59"/>
        <v>#VALUE!</v>
      </c>
      <c r="Q146" s="43" t="e">
        <f t="shared" si="60"/>
        <v>#VALUE!</v>
      </c>
      <c r="R146" s="43" t="e">
        <f t="shared" si="61"/>
        <v>#VALUE!</v>
      </c>
      <c r="S146" s="218" t="e">
        <f t="shared" si="43"/>
        <v>#VALUE!</v>
      </c>
      <c r="T146" s="218" t="e">
        <f t="shared" si="44"/>
        <v>#VALUE!</v>
      </c>
      <c r="U146" s="233" t="e">
        <f t="shared" si="62"/>
        <v>#VALUE!</v>
      </c>
      <c r="V146" s="233" t="e">
        <f t="shared" si="45"/>
        <v>#VALUE!</v>
      </c>
      <c r="W146" s="43" t="e">
        <f t="shared" si="63"/>
        <v>#VALUE!</v>
      </c>
      <c r="X146" s="43" t="e">
        <f t="shared" si="64"/>
        <v>#VALUE!</v>
      </c>
      <c r="Y146" s="43" t="e">
        <f t="shared" si="65"/>
        <v>#VALUE!</v>
      </c>
      <c r="Z146" s="43" t="e">
        <f t="shared" si="66"/>
        <v>#VALUE!</v>
      </c>
      <c r="AA146" s="233" t="e">
        <f t="shared" si="46"/>
        <v>#VALUE!</v>
      </c>
      <c r="AB146" s="233" t="e">
        <f t="shared" si="67"/>
        <v>#VALUE!</v>
      </c>
      <c r="AC146" s="43" t="e">
        <f t="shared" si="68"/>
        <v>#VALUE!</v>
      </c>
      <c r="AD146" s="43" t="e">
        <f t="shared" si="47"/>
        <v>#VALUE!</v>
      </c>
      <c r="AE146" s="43" t="e">
        <f t="shared" si="69"/>
        <v>#VALUE!</v>
      </c>
      <c r="AF146" s="43" t="e">
        <f t="shared" si="48"/>
        <v>#VALUE!</v>
      </c>
      <c r="AG146" s="43" t="e">
        <f t="shared" si="49"/>
        <v>#VALUE!</v>
      </c>
      <c r="AH146" s="43" t="e">
        <f t="shared" si="70"/>
        <v>#VALUE!</v>
      </c>
      <c r="AI146" s="43" t="e">
        <f t="shared" si="50"/>
        <v>#VALUE!</v>
      </c>
      <c r="AJ146" s="43" t="e">
        <f t="shared" si="71"/>
        <v>#VALUE!</v>
      </c>
      <c r="AK146" s="8" t="e">
        <f t="shared" si="74"/>
        <v>#VALUE!</v>
      </c>
      <c r="AL146" s="44" t="e">
        <f t="shared" si="75"/>
        <v>#VALUE!</v>
      </c>
      <c r="AZ146" s="8"/>
    </row>
    <row r="147" spans="1:52" ht="15" x14ac:dyDescent="0.15">
      <c r="A147" s="42"/>
      <c r="B147" s="43" t="e">
        <f t="shared" si="51"/>
        <v>#VALUE!</v>
      </c>
      <c r="C147" s="43" t="e">
        <f t="shared" si="51"/>
        <v>#VALUE!</v>
      </c>
      <c r="D147" s="43" t="e">
        <f t="shared" si="51"/>
        <v>#VALUE!</v>
      </c>
      <c r="E147" s="43" t="e">
        <f t="shared" si="72"/>
        <v>#VALUE!</v>
      </c>
      <c r="F147" s="43" t="e">
        <f t="shared" si="52"/>
        <v>#VALUE!</v>
      </c>
      <c r="G147" s="43" t="e">
        <f t="shared" si="53"/>
        <v>#VALUE!</v>
      </c>
      <c r="H147" s="27" t="e">
        <f t="shared" si="73"/>
        <v>#VALUE!</v>
      </c>
      <c r="I147" s="229" t="e">
        <f t="shared" si="54"/>
        <v>#VALUE!</v>
      </c>
      <c r="J147" s="230" t="e">
        <f t="shared" si="76"/>
        <v>#VALUE!</v>
      </c>
      <c r="K147" s="43" t="e">
        <f t="shared" si="55"/>
        <v>#VALUE!</v>
      </c>
      <c r="L147" s="218" t="e">
        <f t="shared" si="56"/>
        <v>#VALUE!</v>
      </c>
      <c r="M147" s="218" t="e">
        <f t="shared" si="42"/>
        <v>#VALUE!</v>
      </c>
      <c r="N147" s="43" t="e">
        <f t="shared" si="57"/>
        <v>#VALUE!</v>
      </c>
      <c r="O147" s="43" t="e">
        <f t="shared" si="58"/>
        <v>#VALUE!</v>
      </c>
      <c r="P147" s="231" t="e">
        <f t="shared" si="59"/>
        <v>#VALUE!</v>
      </c>
      <c r="Q147" s="43" t="e">
        <f t="shared" si="60"/>
        <v>#VALUE!</v>
      </c>
      <c r="R147" s="43" t="e">
        <f t="shared" si="61"/>
        <v>#VALUE!</v>
      </c>
      <c r="S147" s="218" t="e">
        <f t="shared" si="43"/>
        <v>#VALUE!</v>
      </c>
      <c r="T147" s="218" t="e">
        <f t="shared" si="44"/>
        <v>#VALUE!</v>
      </c>
      <c r="U147" s="233" t="e">
        <f t="shared" si="62"/>
        <v>#VALUE!</v>
      </c>
      <c r="V147" s="233" t="e">
        <f t="shared" si="45"/>
        <v>#VALUE!</v>
      </c>
      <c r="W147" s="43" t="e">
        <f t="shared" si="63"/>
        <v>#VALUE!</v>
      </c>
      <c r="X147" s="43" t="e">
        <f t="shared" si="64"/>
        <v>#VALUE!</v>
      </c>
      <c r="Y147" s="43" t="e">
        <f t="shared" si="65"/>
        <v>#VALUE!</v>
      </c>
      <c r="Z147" s="43" t="e">
        <f t="shared" si="66"/>
        <v>#VALUE!</v>
      </c>
      <c r="AA147" s="233" t="e">
        <f t="shared" si="46"/>
        <v>#VALUE!</v>
      </c>
      <c r="AB147" s="233" t="e">
        <f t="shared" si="67"/>
        <v>#VALUE!</v>
      </c>
      <c r="AC147" s="43" t="e">
        <f t="shared" si="68"/>
        <v>#VALUE!</v>
      </c>
      <c r="AD147" s="43" t="e">
        <f t="shared" si="47"/>
        <v>#VALUE!</v>
      </c>
      <c r="AE147" s="43" t="e">
        <f t="shared" si="69"/>
        <v>#VALUE!</v>
      </c>
      <c r="AF147" s="43" t="e">
        <f t="shared" si="48"/>
        <v>#VALUE!</v>
      </c>
      <c r="AG147" s="43" t="e">
        <f t="shared" si="49"/>
        <v>#VALUE!</v>
      </c>
      <c r="AH147" s="43" t="e">
        <f t="shared" si="70"/>
        <v>#VALUE!</v>
      </c>
      <c r="AI147" s="43" t="e">
        <f t="shared" si="50"/>
        <v>#VALUE!</v>
      </c>
      <c r="AJ147" s="43" t="e">
        <f t="shared" si="71"/>
        <v>#VALUE!</v>
      </c>
      <c r="AK147" s="8" t="e">
        <f t="shared" si="74"/>
        <v>#VALUE!</v>
      </c>
      <c r="AL147" s="44" t="e">
        <f t="shared" si="75"/>
        <v>#VALUE!</v>
      </c>
      <c r="AZ147" s="8"/>
    </row>
    <row r="148" spans="1:52" ht="15" x14ac:dyDescent="0.15">
      <c r="A148" s="42"/>
      <c r="B148" s="43" t="e">
        <f t="shared" si="51"/>
        <v>#VALUE!</v>
      </c>
      <c r="C148" s="43" t="e">
        <f t="shared" si="51"/>
        <v>#VALUE!</v>
      </c>
      <c r="D148" s="43" t="e">
        <f t="shared" si="51"/>
        <v>#VALUE!</v>
      </c>
      <c r="E148" s="43" t="e">
        <f t="shared" si="72"/>
        <v>#VALUE!</v>
      </c>
      <c r="F148" s="43" t="e">
        <f t="shared" si="52"/>
        <v>#VALUE!</v>
      </c>
      <c r="G148" s="43" t="e">
        <f t="shared" si="53"/>
        <v>#VALUE!</v>
      </c>
      <c r="H148" s="27" t="e">
        <f t="shared" si="73"/>
        <v>#VALUE!</v>
      </c>
      <c r="I148" s="229" t="e">
        <f t="shared" si="54"/>
        <v>#VALUE!</v>
      </c>
      <c r="J148" s="230" t="e">
        <f t="shared" si="76"/>
        <v>#VALUE!</v>
      </c>
      <c r="K148" s="43" t="e">
        <f t="shared" si="55"/>
        <v>#VALUE!</v>
      </c>
      <c r="L148" s="218" t="e">
        <f t="shared" si="56"/>
        <v>#VALUE!</v>
      </c>
      <c r="M148" s="218" t="e">
        <f t="shared" si="42"/>
        <v>#VALUE!</v>
      </c>
      <c r="N148" s="43" t="e">
        <f t="shared" si="57"/>
        <v>#VALUE!</v>
      </c>
      <c r="O148" s="43" t="e">
        <f t="shared" si="58"/>
        <v>#VALUE!</v>
      </c>
      <c r="P148" s="231" t="e">
        <f t="shared" si="59"/>
        <v>#VALUE!</v>
      </c>
      <c r="Q148" s="43" t="e">
        <f t="shared" si="60"/>
        <v>#VALUE!</v>
      </c>
      <c r="R148" s="43" t="e">
        <f t="shared" si="61"/>
        <v>#VALUE!</v>
      </c>
      <c r="S148" s="218" t="e">
        <f t="shared" si="43"/>
        <v>#VALUE!</v>
      </c>
      <c r="T148" s="218" t="e">
        <f t="shared" si="44"/>
        <v>#VALUE!</v>
      </c>
      <c r="U148" s="233" t="e">
        <f t="shared" si="62"/>
        <v>#VALUE!</v>
      </c>
      <c r="V148" s="233" t="e">
        <f t="shared" si="45"/>
        <v>#VALUE!</v>
      </c>
      <c r="W148" s="43" t="e">
        <f t="shared" si="63"/>
        <v>#VALUE!</v>
      </c>
      <c r="X148" s="43" t="e">
        <f t="shared" si="64"/>
        <v>#VALUE!</v>
      </c>
      <c r="Y148" s="43" t="e">
        <f t="shared" si="65"/>
        <v>#VALUE!</v>
      </c>
      <c r="Z148" s="43" t="e">
        <f t="shared" si="66"/>
        <v>#VALUE!</v>
      </c>
      <c r="AA148" s="233" t="e">
        <f t="shared" si="46"/>
        <v>#VALUE!</v>
      </c>
      <c r="AB148" s="233" t="e">
        <f t="shared" si="67"/>
        <v>#VALUE!</v>
      </c>
      <c r="AC148" s="43" t="e">
        <f t="shared" si="68"/>
        <v>#VALUE!</v>
      </c>
      <c r="AD148" s="43" t="e">
        <f t="shared" si="47"/>
        <v>#VALUE!</v>
      </c>
      <c r="AE148" s="43" t="e">
        <f t="shared" si="69"/>
        <v>#VALUE!</v>
      </c>
      <c r="AF148" s="43" t="e">
        <f t="shared" si="48"/>
        <v>#VALUE!</v>
      </c>
      <c r="AG148" s="43" t="e">
        <f t="shared" si="49"/>
        <v>#VALUE!</v>
      </c>
      <c r="AH148" s="43" t="e">
        <f t="shared" si="70"/>
        <v>#VALUE!</v>
      </c>
      <c r="AI148" s="43" t="e">
        <f t="shared" si="50"/>
        <v>#VALUE!</v>
      </c>
      <c r="AJ148" s="43" t="e">
        <f t="shared" si="71"/>
        <v>#VALUE!</v>
      </c>
      <c r="AK148" s="8" t="e">
        <f t="shared" si="74"/>
        <v>#VALUE!</v>
      </c>
      <c r="AL148" s="44" t="e">
        <f t="shared" si="75"/>
        <v>#VALUE!</v>
      </c>
      <c r="AZ148" s="8"/>
    </row>
    <row r="149" spans="1:52" ht="15" x14ac:dyDescent="0.15">
      <c r="A149" s="42"/>
      <c r="B149" s="43" t="e">
        <f t="shared" si="51"/>
        <v>#VALUE!</v>
      </c>
      <c r="C149" s="43" t="e">
        <f t="shared" si="51"/>
        <v>#VALUE!</v>
      </c>
      <c r="D149" s="43" t="e">
        <f t="shared" si="51"/>
        <v>#VALUE!</v>
      </c>
      <c r="E149" s="43" t="e">
        <f t="shared" si="72"/>
        <v>#VALUE!</v>
      </c>
      <c r="F149" s="43" t="e">
        <f t="shared" si="52"/>
        <v>#VALUE!</v>
      </c>
      <c r="G149" s="43" t="e">
        <f t="shared" si="53"/>
        <v>#VALUE!</v>
      </c>
      <c r="H149" s="27" t="e">
        <f t="shared" si="73"/>
        <v>#VALUE!</v>
      </c>
      <c r="I149" s="229" t="e">
        <f t="shared" si="54"/>
        <v>#VALUE!</v>
      </c>
      <c r="J149" s="230" t="e">
        <f t="shared" si="76"/>
        <v>#VALUE!</v>
      </c>
      <c r="K149" s="43" t="e">
        <f t="shared" si="55"/>
        <v>#VALUE!</v>
      </c>
      <c r="L149" s="218" t="e">
        <f t="shared" si="56"/>
        <v>#VALUE!</v>
      </c>
      <c r="M149" s="218" t="e">
        <f t="shared" si="42"/>
        <v>#VALUE!</v>
      </c>
      <c r="N149" s="43" t="e">
        <f t="shared" si="57"/>
        <v>#VALUE!</v>
      </c>
      <c r="O149" s="43" t="e">
        <f t="shared" si="58"/>
        <v>#VALUE!</v>
      </c>
      <c r="P149" s="231" t="e">
        <f t="shared" si="59"/>
        <v>#VALUE!</v>
      </c>
      <c r="Q149" s="43" t="e">
        <f t="shared" si="60"/>
        <v>#VALUE!</v>
      </c>
      <c r="R149" s="43" t="e">
        <f t="shared" si="61"/>
        <v>#VALUE!</v>
      </c>
      <c r="S149" s="218" t="e">
        <f t="shared" si="43"/>
        <v>#VALUE!</v>
      </c>
      <c r="T149" s="218" t="e">
        <f t="shared" si="44"/>
        <v>#VALUE!</v>
      </c>
      <c r="U149" s="233" t="e">
        <f t="shared" si="62"/>
        <v>#VALUE!</v>
      </c>
      <c r="V149" s="233" t="e">
        <f t="shared" si="45"/>
        <v>#VALUE!</v>
      </c>
      <c r="W149" s="43" t="e">
        <f t="shared" si="63"/>
        <v>#VALUE!</v>
      </c>
      <c r="X149" s="43" t="e">
        <f t="shared" si="64"/>
        <v>#VALUE!</v>
      </c>
      <c r="Y149" s="43" t="e">
        <f t="shared" si="65"/>
        <v>#VALUE!</v>
      </c>
      <c r="Z149" s="43" t="e">
        <f t="shared" si="66"/>
        <v>#VALUE!</v>
      </c>
      <c r="AA149" s="233" t="e">
        <f t="shared" si="46"/>
        <v>#VALUE!</v>
      </c>
      <c r="AB149" s="233" t="e">
        <f t="shared" si="67"/>
        <v>#VALUE!</v>
      </c>
      <c r="AC149" s="43" t="e">
        <f t="shared" si="68"/>
        <v>#VALUE!</v>
      </c>
      <c r="AD149" s="43" t="e">
        <f t="shared" si="47"/>
        <v>#VALUE!</v>
      </c>
      <c r="AE149" s="43" t="e">
        <f t="shared" si="69"/>
        <v>#VALUE!</v>
      </c>
      <c r="AF149" s="43" t="e">
        <f t="shared" si="48"/>
        <v>#VALUE!</v>
      </c>
      <c r="AG149" s="43" t="e">
        <f t="shared" si="49"/>
        <v>#VALUE!</v>
      </c>
      <c r="AH149" s="43" t="e">
        <f t="shared" si="70"/>
        <v>#VALUE!</v>
      </c>
      <c r="AI149" s="43" t="e">
        <f t="shared" si="50"/>
        <v>#VALUE!</v>
      </c>
      <c r="AJ149" s="43" t="e">
        <f t="shared" si="71"/>
        <v>#VALUE!</v>
      </c>
      <c r="AK149" s="8" t="e">
        <f t="shared" si="74"/>
        <v>#VALUE!</v>
      </c>
      <c r="AL149" s="44" t="e">
        <f t="shared" si="75"/>
        <v>#VALUE!</v>
      </c>
      <c r="AZ149" s="8"/>
    </row>
    <row r="150" spans="1:52" ht="15" x14ac:dyDescent="0.15">
      <c r="A150" s="42"/>
      <c r="B150" s="43" t="e">
        <f t="shared" si="51"/>
        <v>#VALUE!</v>
      </c>
      <c r="C150" s="43" t="e">
        <f t="shared" si="51"/>
        <v>#VALUE!</v>
      </c>
      <c r="D150" s="43" t="e">
        <f t="shared" si="51"/>
        <v>#VALUE!</v>
      </c>
      <c r="E150" s="43" t="e">
        <f t="shared" si="72"/>
        <v>#VALUE!</v>
      </c>
      <c r="F150" s="43" t="e">
        <f t="shared" si="52"/>
        <v>#VALUE!</v>
      </c>
      <c r="G150" s="43" t="e">
        <f t="shared" si="53"/>
        <v>#VALUE!</v>
      </c>
      <c r="H150" s="27" t="e">
        <f t="shared" si="73"/>
        <v>#VALUE!</v>
      </c>
      <c r="I150" s="229" t="e">
        <f t="shared" si="54"/>
        <v>#VALUE!</v>
      </c>
      <c r="J150" s="230" t="e">
        <f t="shared" si="76"/>
        <v>#VALUE!</v>
      </c>
      <c r="K150" s="43" t="e">
        <f t="shared" si="55"/>
        <v>#VALUE!</v>
      </c>
      <c r="L150" s="218" t="e">
        <f t="shared" si="56"/>
        <v>#VALUE!</v>
      </c>
      <c r="M150" s="218" t="e">
        <f t="shared" si="42"/>
        <v>#VALUE!</v>
      </c>
      <c r="N150" s="43" t="e">
        <f t="shared" si="57"/>
        <v>#VALUE!</v>
      </c>
      <c r="O150" s="43" t="e">
        <f t="shared" si="58"/>
        <v>#VALUE!</v>
      </c>
      <c r="P150" s="231" t="e">
        <f t="shared" si="59"/>
        <v>#VALUE!</v>
      </c>
      <c r="Q150" s="43" t="e">
        <f t="shared" si="60"/>
        <v>#VALUE!</v>
      </c>
      <c r="R150" s="43" t="e">
        <f t="shared" si="61"/>
        <v>#VALUE!</v>
      </c>
      <c r="S150" s="218" t="e">
        <f t="shared" si="43"/>
        <v>#VALUE!</v>
      </c>
      <c r="T150" s="218" t="e">
        <f t="shared" si="44"/>
        <v>#VALUE!</v>
      </c>
      <c r="U150" s="233" t="e">
        <f t="shared" si="62"/>
        <v>#VALUE!</v>
      </c>
      <c r="V150" s="233" t="e">
        <f t="shared" si="45"/>
        <v>#VALUE!</v>
      </c>
      <c r="W150" s="43" t="e">
        <f t="shared" si="63"/>
        <v>#VALUE!</v>
      </c>
      <c r="X150" s="43" t="e">
        <f t="shared" si="64"/>
        <v>#VALUE!</v>
      </c>
      <c r="Y150" s="43" t="e">
        <f t="shared" si="65"/>
        <v>#VALUE!</v>
      </c>
      <c r="Z150" s="43" t="e">
        <f t="shared" si="66"/>
        <v>#VALUE!</v>
      </c>
      <c r="AA150" s="233" t="e">
        <f t="shared" si="46"/>
        <v>#VALUE!</v>
      </c>
      <c r="AB150" s="233" t="e">
        <f t="shared" si="67"/>
        <v>#VALUE!</v>
      </c>
      <c r="AC150" s="43" t="e">
        <f t="shared" si="68"/>
        <v>#VALUE!</v>
      </c>
      <c r="AD150" s="43" t="e">
        <f t="shared" si="47"/>
        <v>#VALUE!</v>
      </c>
      <c r="AE150" s="43" t="e">
        <f t="shared" si="69"/>
        <v>#VALUE!</v>
      </c>
      <c r="AF150" s="43" t="e">
        <f t="shared" si="48"/>
        <v>#VALUE!</v>
      </c>
      <c r="AG150" s="43" t="e">
        <f t="shared" si="49"/>
        <v>#VALUE!</v>
      </c>
      <c r="AH150" s="43" t="e">
        <f t="shared" si="70"/>
        <v>#VALUE!</v>
      </c>
      <c r="AI150" s="43" t="e">
        <f t="shared" si="50"/>
        <v>#VALUE!</v>
      </c>
      <c r="AJ150" s="43" t="e">
        <f t="shared" si="71"/>
        <v>#VALUE!</v>
      </c>
      <c r="AK150" s="8" t="e">
        <f t="shared" si="74"/>
        <v>#VALUE!</v>
      </c>
      <c r="AL150" s="44" t="e">
        <f t="shared" si="75"/>
        <v>#VALUE!</v>
      </c>
      <c r="AZ150" s="8"/>
    </row>
    <row r="151" spans="1:52" ht="15" x14ac:dyDescent="0.15">
      <c r="A151" s="42"/>
      <c r="B151" s="43" t="e">
        <f t="shared" si="51"/>
        <v>#VALUE!</v>
      </c>
      <c r="C151" s="43" t="e">
        <f t="shared" si="51"/>
        <v>#VALUE!</v>
      </c>
      <c r="D151" s="43" t="e">
        <f t="shared" si="51"/>
        <v>#VALUE!</v>
      </c>
      <c r="E151" s="43" t="e">
        <f t="shared" si="72"/>
        <v>#VALUE!</v>
      </c>
      <c r="F151" s="43" t="e">
        <f t="shared" si="52"/>
        <v>#VALUE!</v>
      </c>
      <c r="G151" s="43" t="e">
        <f t="shared" si="53"/>
        <v>#VALUE!</v>
      </c>
      <c r="H151" s="27" t="e">
        <f t="shared" si="73"/>
        <v>#VALUE!</v>
      </c>
      <c r="I151" s="229" t="e">
        <f t="shared" si="54"/>
        <v>#VALUE!</v>
      </c>
      <c r="J151" s="230" t="e">
        <f t="shared" si="76"/>
        <v>#VALUE!</v>
      </c>
      <c r="K151" s="43" t="e">
        <f t="shared" si="55"/>
        <v>#VALUE!</v>
      </c>
      <c r="L151" s="218" t="e">
        <f t="shared" si="56"/>
        <v>#VALUE!</v>
      </c>
      <c r="M151" s="218" t="e">
        <f t="shared" si="42"/>
        <v>#VALUE!</v>
      </c>
      <c r="N151" s="43" t="e">
        <f t="shared" si="57"/>
        <v>#VALUE!</v>
      </c>
      <c r="O151" s="43" t="e">
        <f t="shared" si="58"/>
        <v>#VALUE!</v>
      </c>
      <c r="P151" s="231" t="e">
        <f t="shared" si="59"/>
        <v>#VALUE!</v>
      </c>
      <c r="Q151" s="43" t="e">
        <f t="shared" si="60"/>
        <v>#VALUE!</v>
      </c>
      <c r="R151" s="43" t="e">
        <f t="shared" si="61"/>
        <v>#VALUE!</v>
      </c>
      <c r="S151" s="218" t="e">
        <f t="shared" si="43"/>
        <v>#VALUE!</v>
      </c>
      <c r="T151" s="218" t="e">
        <f t="shared" si="44"/>
        <v>#VALUE!</v>
      </c>
      <c r="U151" s="233" t="e">
        <f t="shared" si="62"/>
        <v>#VALUE!</v>
      </c>
      <c r="V151" s="233" t="e">
        <f t="shared" si="45"/>
        <v>#VALUE!</v>
      </c>
      <c r="W151" s="43" t="e">
        <f t="shared" si="63"/>
        <v>#VALUE!</v>
      </c>
      <c r="X151" s="43" t="e">
        <f t="shared" si="64"/>
        <v>#VALUE!</v>
      </c>
      <c r="Y151" s="43" t="e">
        <f t="shared" si="65"/>
        <v>#VALUE!</v>
      </c>
      <c r="Z151" s="43" t="e">
        <f t="shared" si="66"/>
        <v>#VALUE!</v>
      </c>
      <c r="AA151" s="233" t="e">
        <f t="shared" si="46"/>
        <v>#VALUE!</v>
      </c>
      <c r="AB151" s="233" t="e">
        <f t="shared" si="67"/>
        <v>#VALUE!</v>
      </c>
      <c r="AC151" s="43" t="e">
        <f t="shared" si="68"/>
        <v>#VALUE!</v>
      </c>
      <c r="AD151" s="43" t="e">
        <f t="shared" si="47"/>
        <v>#VALUE!</v>
      </c>
      <c r="AE151" s="43" t="e">
        <f t="shared" si="69"/>
        <v>#VALUE!</v>
      </c>
      <c r="AF151" s="43" t="e">
        <f t="shared" si="48"/>
        <v>#VALUE!</v>
      </c>
      <c r="AG151" s="43" t="e">
        <f t="shared" si="49"/>
        <v>#VALUE!</v>
      </c>
      <c r="AH151" s="43" t="e">
        <f t="shared" si="70"/>
        <v>#VALUE!</v>
      </c>
      <c r="AI151" s="43" t="e">
        <f t="shared" si="50"/>
        <v>#VALUE!</v>
      </c>
      <c r="AJ151" s="43" t="e">
        <f t="shared" si="71"/>
        <v>#VALUE!</v>
      </c>
      <c r="AK151" s="8" t="e">
        <f t="shared" si="74"/>
        <v>#VALUE!</v>
      </c>
      <c r="AL151" s="44" t="e">
        <f t="shared" si="75"/>
        <v>#VALUE!</v>
      </c>
      <c r="AZ151" s="8"/>
    </row>
    <row r="152" spans="1:52" ht="15" x14ac:dyDescent="0.15">
      <c r="A152" s="42"/>
      <c r="B152" s="43" t="e">
        <f t="shared" si="51"/>
        <v>#VALUE!</v>
      </c>
      <c r="C152" s="43" t="e">
        <f t="shared" si="51"/>
        <v>#VALUE!</v>
      </c>
      <c r="D152" s="43" t="e">
        <f t="shared" si="51"/>
        <v>#VALUE!</v>
      </c>
      <c r="E152" s="43" t="e">
        <f t="shared" si="72"/>
        <v>#VALUE!</v>
      </c>
      <c r="F152" s="43" t="e">
        <f t="shared" si="52"/>
        <v>#VALUE!</v>
      </c>
      <c r="G152" s="43" t="e">
        <f t="shared" si="53"/>
        <v>#VALUE!</v>
      </c>
      <c r="H152" s="27" t="e">
        <f t="shared" si="73"/>
        <v>#VALUE!</v>
      </c>
      <c r="I152" s="229" t="e">
        <f t="shared" si="54"/>
        <v>#VALUE!</v>
      </c>
      <c r="J152" s="230" t="e">
        <f t="shared" si="76"/>
        <v>#VALUE!</v>
      </c>
      <c r="K152" s="43" t="e">
        <f t="shared" si="55"/>
        <v>#VALUE!</v>
      </c>
      <c r="L152" s="218" t="e">
        <f t="shared" si="56"/>
        <v>#VALUE!</v>
      </c>
      <c r="M152" s="218" t="e">
        <f t="shared" si="42"/>
        <v>#VALUE!</v>
      </c>
      <c r="N152" s="43" t="e">
        <f t="shared" si="57"/>
        <v>#VALUE!</v>
      </c>
      <c r="O152" s="43" t="e">
        <f t="shared" si="58"/>
        <v>#VALUE!</v>
      </c>
      <c r="P152" s="231" t="e">
        <f t="shared" si="59"/>
        <v>#VALUE!</v>
      </c>
      <c r="Q152" s="43" t="e">
        <f t="shared" si="60"/>
        <v>#VALUE!</v>
      </c>
      <c r="R152" s="43" t="e">
        <f t="shared" si="61"/>
        <v>#VALUE!</v>
      </c>
      <c r="S152" s="218" t="e">
        <f t="shared" si="43"/>
        <v>#VALUE!</v>
      </c>
      <c r="T152" s="218" t="e">
        <f t="shared" si="44"/>
        <v>#VALUE!</v>
      </c>
      <c r="U152" s="233" t="e">
        <f t="shared" si="62"/>
        <v>#VALUE!</v>
      </c>
      <c r="V152" s="233" t="e">
        <f t="shared" si="45"/>
        <v>#VALUE!</v>
      </c>
      <c r="W152" s="43" t="e">
        <f t="shared" si="63"/>
        <v>#VALUE!</v>
      </c>
      <c r="X152" s="43" t="e">
        <f t="shared" si="64"/>
        <v>#VALUE!</v>
      </c>
      <c r="Y152" s="43" t="e">
        <f t="shared" si="65"/>
        <v>#VALUE!</v>
      </c>
      <c r="Z152" s="43" t="e">
        <f t="shared" si="66"/>
        <v>#VALUE!</v>
      </c>
      <c r="AA152" s="233" t="e">
        <f t="shared" si="46"/>
        <v>#VALUE!</v>
      </c>
      <c r="AB152" s="233" t="e">
        <f t="shared" si="67"/>
        <v>#VALUE!</v>
      </c>
      <c r="AC152" s="43" t="e">
        <f t="shared" si="68"/>
        <v>#VALUE!</v>
      </c>
      <c r="AD152" s="43" t="e">
        <f t="shared" si="47"/>
        <v>#VALUE!</v>
      </c>
      <c r="AE152" s="43" t="e">
        <f t="shared" si="69"/>
        <v>#VALUE!</v>
      </c>
      <c r="AF152" s="43" t="e">
        <f t="shared" si="48"/>
        <v>#VALUE!</v>
      </c>
      <c r="AG152" s="43" t="e">
        <f t="shared" si="49"/>
        <v>#VALUE!</v>
      </c>
      <c r="AH152" s="43" t="e">
        <f t="shared" si="70"/>
        <v>#VALUE!</v>
      </c>
      <c r="AI152" s="43" t="e">
        <f t="shared" si="50"/>
        <v>#VALUE!</v>
      </c>
      <c r="AJ152" s="43" t="e">
        <f t="shared" si="71"/>
        <v>#VALUE!</v>
      </c>
      <c r="AK152" s="8" t="e">
        <f t="shared" si="74"/>
        <v>#VALUE!</v>
      </c>
      <c r="AL152" s="44" t="e">
        <f t="shared" si="75"/>
        <v>#VALUE!</v>
      </c>
      <c r="AZ152" s="8"/>
    </row>
    <row r="153" spans="1:52" ht="15" x14ac:dyDescent="0.15">
      <c r="A153" s="42"/>
      <c r="B153" s="43" t="e">
        <f t="shared" si="51"/>
        <v>#VALUE!</v>
      </c>
      <c r="C153" s="43" t="e">
        <f t="shared" si="51"/>
        <v>#VALUE!</v>
      </c>
      <c r="D153" s="43" t="e">
        <f t="shared" si="51"/>
        <v>#VALUE!</v>
      </c>
      <c r="E153" s="43" t="e">
        <f t="shared" si="72"/>
        <v>#VALUE!</v>
      </c>
      <c r="F153" s="43" t="e">
        <f t="shared" si="52"/>
        <v>#VALUE!</v>
      </c>
      <c r="G153" s="43" t="e">
        <f t="shared" si="53"/>
        <v>#VALUE!</v>
      </c>
      <c r="H153" s="27" t="e">
        <f t="shared" si="73"/>
        <v>#VALUE!</v>
      </c>
      <c r="I153" s="229" t="e">
        <f t="shared" si="54"/>
        <v>#VALUE!</v>
      </c>
      <c r="J153" s="230" t="e">
        <f t="shared" si="76"/>
        <v>#VALUE!</v>
      </c>
      <c r="K153" s="43" t="e">
        <f t="shared" si="55"/>
        <v>#VALUE!</v>
      </c>
      <c r="L153" s="218" t="e">
        <f t="shared" si="56"/>
        <v>#VALUE!</v>
      </c>
      <c r="M153" s="218" t="e">
        <f t="shared" si="42"/>
        <v>#VALUE!</v>
      </c>
      <c r="N153" s="43" t="e">
        <f t="shared" si="57"/>
        <v>#VALUE!</v>
      </c>
      <c r="O153" s="43" t="e">
        <f t="shared" si="58"/>
        <v>#VALUE!</v>
      </c>
      <c r="P153" s="231" t="e">
        <f t="shared" si="59"/>
        <v>#VALUE!</v>
      </c>
      <c r="Q153" s="43" t="e">
        <f t="shared" si="60"/>
        <v>#VALUE!</v>
      </c>
      <c r="R153" s="43" t="e">
        <f t="shared" si="61"/>
        <v>#VALUE!</v>
      </c>
      <c r="S153" s="218" t="e">
        <f t="shared" si="43"/>
        <v>#VALUE!</v>
      </c>
      <c r="T153" s="218" t="e">
        <f t="shared" si="44"/>
        <v>#VALUE!</v>
      </c>
      <c r="U153" s="233" t="e">
        <f t="shared" si="62"/>
        <v>#VALUE!</v>
      </c>
      <c r="V153" s="233" t="e">
        <f t="shared" si="45"/>
        <v>#VALUE!</v>
      </c>
      <c r="W153" s="43" t="e">
        <f t="shared" si="63"/>
        <v>#VALUE!</v>
      </c>
      <c r="X153" s="43" t="e">
        <f t="shared" si="64"/>
        <v>#VALUE!</v>
      </c>
      <c r="Y153" s="43" t="e">
        <f t="shared" si="65"/>
        <v>#VALUE!</v>
      </c>
      <c r="Z153" s="43" t="e">
        <f t="shared" si="66"/>
        <v>#VALUE!</v>
      </c>
      <c r="AA153" s="233" t="e">
        <f t="shared" si="46"/>
        <v>#VALUE!</v>
      </c>
      <c r="AB153" s="233" t="e">
        <f t="shared" si="67"/>
        <v>#VALUE!</v>
      </c>
      <c r="AC153" s="43" t="e">
        <f t="shared" si="68"/>
        <v>#VALUE!</v>
      </c>
      <c r="AD153" s="43" t="e">
        <f t="shared" si="47"/>
        <v>#VALUE!</v>
      </c>
      <c r="AE153" s="43" t="e">
        <f t="shared" si="69"/>
        <v>#VALUE!</v>
      </c>
      <c r="AF153" s="43" t="e">
        <f t="shared" si="48"/>
        <v>#VALUE!</v>
      </c>
      <c r="AG153" s="43" t="e">
        <f t="shared" si="49"/>
        <v>#VALUE!</v>
      </c>
      <c r="AH153" s="43" t="e">
        <f t="shared" si="70"/>
        <v>#VALUE!</v>
      </c>
      <c r="AI153" s="43" t="e">
        <f t="shared" si="50"/>
        <v>#VALUE!</v>
      </c>
      <c r="AJ153" s="43" t="e">
        <f t="shared" si="71"/>
        <v>#VALUE!</v>
      </c>
      <c r="AK153" s="8" t="e">
        <f t="shared" si="74"/>
        <v>#VALUE!</v>
      </c>
      <c r="AL153" s="44" t="e">
        <f t="shared" si="75"/>
        <v>#VALUE!</v>
      </c>
      <c r="AZ153" s="8"/>
    </row>
    <row r="154" spans="1:52" ht="15" x14ac:dyDescent="0.15">
      <c r="A154" s="42"/>
      <c r="B154" s="43" t="e">
        <f t="shared" si="51"/>
        <v>#VALUE!</v>
      </c>
      <c r="C154" s="43" t="e">
        <f t="shared" si="51"/>
        <v>#VALUE!</v>
      </c>
      <c r="D154" s="43" t="e">
        <f t="shared" si="51"/>
        <v>#VALUE!</v>
      </c>
      <c r="E154" s="43" t="e">
        <f t="shared" si="72"/>
        <v>#VALUE!</v>
      </c>
      <c r="F154" s="43" t="e">
        <f t="shared" si="52"/>
        <v>#VALUE!</v>
      </c>
      <c r="G154" s="43" t="e">
        <f t="shared" si="53"/>
        <v>#VALUE!</v>
      </c>
      <c r="H154" s="27" t="e">
        <f t="shared" si="73"/>
        <v>#VALUE!</v>
      </c>
      <c r="I154" s="229" t="e">
        <f t="shared" si="54"/>
        <v>#VALUE!</v>
      </c>
      <c r="J154" s="230" t="e">
        <f t="shared" si="76"/>
        <v>#VALUE!</v>
      </c>
      <c r="K154" s="43" t="e">
        <f t="shared" si="55"/>
        <v>#VALUE!</v>
      </c>
      <c r="L154" s="218" t="e">
        <f t="shared" si="56"/>
        <v>#VALUE!</v>
      </c>
      <c r="M154" s="218" t="e">
        <f t="shared" si="42"/>
        <v>#VALUE!</v>
      </c>
      <c r="N154" s="43" t="e">
        <f t="shared" si="57"/>
        <v>#VALUE!</v>
      </c>
      <c r="O154" s="43" t="e">
        <f t="shared" si="58"/>
        <v>#VALUE!</v>
      </c>
      <c r="P154" s="231" t="e">
        <f t="shared" si="59"/>
        <v>#VALUE!</v>
      </c>
      <c r="Q154" s="43" t="e">
        <f t="shared" si="60"/>
        <v>#VALUE!</v>
      </c>
      <c r="R154" s="43" t="e">
        <f t="shared" si="61"/>
        <v>#VALUE!</v>
      </c>
      <c r="S154" s="218" t="e">
        <f t="shared" si="43"/>
        <v>#VALUE!</v>
      </c>
      <c r="T154" s="218" t="e">
        <f t="shared" si="44"/>
        <v>#VALUE!</v>
      </c>
      <c r="U154" s="233" t="e">
        <f t="shared" si="62"/>
        <v>#VALUE!</v>
      </c>
      <c r="V154" s="233" t="e">
        <f t="shared" si="45"/>
        <v>#VALUE!</v>
      </c>
      <c r="W154" s="43" t="e">
        <f t="shared" si="63"/>
        <v>#VALUE!</v>
      </c>
      <c r="X154" s="43" t="e">
        <f t="shared" si="64"/>
        <v>#VALUE!</v>
      </c>
      <c r="Y154" s="43" t="e">
        <f t="shared" si="65"/>
        <v>#VALUE!</v>
      </c>
      <c r="Z154" s="43" t="e">
        <f t="shared" si="66"/>
        <v>#VALUE!</v>
      </c>
      <c r="AA154" s="233" t="e">
        <f t="shared" si="46"/>
        <v>#VALUE!</v>
      </c>
      <c r="AB154" s="233" t="e">
        <f t="shared" si="67"/>
        <v>#VALUE!</v>
      </c>
      <c r="AC154" s="43" t="e">
        <f t="shared" si="68"/>
        <v>#VALUE!</v>
      </c>
      <c r="AD154" s="43" t="e">
        <f t="shared" si="47"/>
        <v>#VALUE!</v>
      </c>
      <c r="AE154" s="43" t="e">
        <f t="shared" si="69"/>
        <v>#VALUE!</v>
      </c>
      <c r="AF154" s="43" t="e">
        <f t="shared" si="48"/>
        <v>#VALUE!</v>
      </c>
      <c r="AG154" s="43" t="e">
        <f t="shared" si="49"/>
        <v>#VALUE!</v>
      </c>
      <c r="AH154" s="43" t="e">
        <f t="shared" si="70"/>
        <v>#VALUE!</v>
      </c>
      <c r="AI154" s="43" t="e">
        <f t="shared" si="50"/>
        <v>#VALUE!</v>
      </c>
      <c r="AJ154" s="43" t="e">
        <f t="shared" si="71"/>
        <v>#VALUE!</v>
      </c>
      <c r="AK154" s="8" t="e">
        <f t="shared" si="74"/>
        <v>#VALUE!</v>
      </c>
      <c r="AL154" s="44" t="e">
        <f t="shared" si="75"/>
        <v>#VALUE!</v>
      </c>
      <c r="AZ154" s="8"/>
    </row>
    <row r="155" spans="1:52" ht="15" x14ac:dyDescent="0.15">
      <c r="A155" s="42"/>
      <c r="B155" s="43" t="e">
        <f t="shared" si="51"/>
        <v>#VALUE!</v>
      </c>
      <c r="C155" s="43" t="e">
        <f t="shared" si="51"/>
        <v>#VALUE!</v>
      </c>
      <c r="D155" s="43" t="e">
        <f t="shared" si="51"/>
        <v>#VALUE!</v>
      </c>
      <c r="E155" s="43" t="e">
        <f t="shared" si="72"/>
        <v>#VALUE!</v>
      </c>
      <c r="F155" s="43" t="e">
        <f t="shared" si="52"/>
        <v>#VALUE!</v>
      </c>
      <c r="G155" s="43" t="e">
        <f t="shared" si="53"/>
        <v>#VALUE!</v>
      </c>
      <c r="H155" s="27" t="e">
        <f t="shared" si="73"/>
        <v>#VALUE!</v>
      </c>
      <c r="I155" s="229" t="e">
        <f t="shared" si="54"/>
        <v>#VALUE!</v>
      </c>
      <c r="J155" s="230" t="e">
        <f t="shared" si="76"/>
        <v>#VALUE!</v>
      </c>
      <c r="K155" s="43" t="e">
        <f t="shared" si="55"/>
        <v>#VALUE!</v>
      </c>
      <c r="L155" s="218" t="e">
        <f t="shared" si="56"/>
        <v>#VALUE!</v>
      </c>
      <c r="M155" s="218" t="e">
        <f t="shared" si="42"/>
        <v>#VALUE!</v>
      </c>
      <c r="N155" s="43" t="e">
        <f t="shared" si="57"/>
        <v>#VALUE!</v>
      </c>
      <c r="O155" s="43" t="e">
        <f t="shared" si="58"/>
        <v>#VALUE!</v>
      </c>
      <c r="P155" s="231" t="e">
        <f t="shared" si="59"/>
        <v>#VALUE!</v>
      </c>
      <c r="Q155" s="43" t="e">
        <f t="shared" si="60"/>
        <v>#VALUE!</v>
      </c>
      <c r="R155" s="43" t="e">
        <f t="shared" si="61"/>
        <v>#VALUE!</v>
      </c>
      <c r="S155" s="218" t="e">
        <f t="shared" si="43"/>
        <v>#VALUE!</v>
      </c>
      <c r="T155" s="218" t="e">
        <f t="shared" si="44"/>
        <v>#VALUE!</v>
      </c>
      <c r="U155" s="233" t="e">
        <f t="shared" si="62"/>
        <v>#VALUE!</v>
      </c>
      <c r="V155" s="233" t="e">
        <f t="shared" si="45"/>
        <v>#VALUE!</v>
      </c>
      <c r="W155" s="43" t="e">
        <f t="shared" si="63"/>
        <v>#VALUE!</v>
      </c>
      <c r="X155" s="43" t="e">
        <f t="shared" si="64"/>
        <v>#VALUE!</v>
      </c>
      <c r="Y155" s="43" t="e">
        <f t="shared" si="65"/>
        <v>#VALUE!</v>
      </c>
      <c r="Z155" s="43" t="e">
        <f t="shared" si="66"/>
        <v>#VALUE!</v>
      </c>
      <c r="AA155" s="233" t="e">
        <f t="shared" si="46"/>
        <v>#VALUE!</v>
      </c>
      <c r="AB155" s="233" t="e">
        <f t="shared" si="67"/>
        <v>#VALUE!</v>
      </c>
      <c r="AC155" s="43" t="e">
        <f t="shared" si="68"/>
        <v>#VALUE!</v>
      </c>
      <c r="AD155" s="43" t="e">
        <f t="shared" si="47"/>
        <v>#VALUE!</v>
      </c>
      <c r="AE155" s="43" t="e">
        <f t="shared" si="69"/>
        <v>#VALUE!</v>
      </c>
      <c r="AF155" s="43" t="e">
        <f t="shared" si="48"/>
        <v>#VALUE!</v>
      </c>
      <c r="AG155" s="43" t="e">
        <f t="shared" si="49"/>
        <v>#VALUE!</v>
      </c>
      <c r="AH155" s="43" t="e">
        <f t="shared" si="70"/>
        <v>#VALUE!</v>
      </c>
      <c r="AI155" s="43" t="e">
        <f t="shared" si="50"/>
        <v>#VALUE!</v>
      </c>
      <c r="AJ155" s="43" t="e">
        <f t="shared" si="71"/>
        <v>#VALUE!</v>
      </c>
      <c r="AK155" s="8" t="e">
        <f t="shared" si="74"/>
        <v>#VALUE!</v>
      </c>
      <c r="AL155" s="44" t="e">
        <f t="shared" si="75"/>
        <v>#VALUE!</v>
      </c>
      <c r="AZ155" s="8"/>
    </row>
    <row r="156" spans="1:52" ht="15" x14ac:dyDescent="0.15">
      <c r="A156" s="42"/>
      <c r="B156" s="43" t="e">
        <f t="shared" si="51"/>
        <v>#VALUE!</v>
      </c>
      <c r="C156" s="43" t="e">
        <f t="shared" si="51"/>
        <v>#VALUE!</v>
      </c>
      <c r="D156" s="43" t="e">
        <f t="shared" si="51"/>
        <v>#VALUE!</v>
      </c>
      <c r="E156" s="43" t="e">
        <f t="shared" si="72"/>
        <v>#VALUE!</v>
      </c>
      <c r="F156" s="43" t="e">
        <f t="shared" si="52"/>
        <v>#VALUE!</v>
      </c>
      <c r="G156" s="43" t="e">
        <f t="shared" si="53"/>
        <v>#VALUE!</v>
      </c>
      <c r="H156" s="27" t="e">
        <f t="shared" si="73"/>
        <v>#VALUE!</v>
      </c>
      <c r="I156" s="229" t="e">
        <f t="shared" si="54"/>
        <v>#VALUE!</v>
      </c>
      <c r="J156" s="230" t="e">
        <f t="shared" si="76"/>
        <v>#VALUE!</v>
      </c>
      <c r="K156" s="43" t="e">
        <f t="shared" si="55"/>
        <v>#VALUE!</v>
      </c>
      <c r="L156" s="218" t="e">
        <f t="shared" si="56"/>
        <v>#VALUE!</v>
      </c>
      <c r="M156" s="218" t="e">
        <f t="shared" si="42"/>
        <v>#VALUE!</v>
      </c>
      <c r="N156" s="43" t="e">
        <f t="shared" si="57"/>
        <v>#VALUE!</v>
      </c>
      <c r="O156" s="43" t="e">
        <f t="shared" si="58"/>
        <v>#VALUE!</v>
      </c>
      <c r="P156" s="231" t="e">
        <f t="shared" si="59"/>
        <v>#VALUE!</v>
      </c>
      <c r="Q156" s="43" t="e">
        <f t="shared" si="60"/>
        <v>#VALUE!</v>
      </c>
      <c r="R156" s="43" t="e">
        <f t="shared" si="61"/>
        <v>#VALUE!</v>
      </c>
      <c r="S156" s="218" t="e">
        <f t="shared" si="43"/>
        <v>#VALUE!</v>
      </c>
      <c r="T156" s="218" t="e">
        <f t="shared" si="44"/>
        <v>#VALUE!</v>
      </c>
      <c r="U156" s="233" t="e">
        <f t="shared" si="62"/>
        <v>#VALUE!</v>
      </c>
      <c r="V156" s="233" t="e">
        <f t="shared" si="45"/>
        <v>#VALUE!</v>
      </c>
      <c r="W156" s="43" t="e">
        <f t="shared" si="63"/>
        <v>#VALUE!</v>
      </c>
      <c r="X156" s="43" t="e">
        <f t="shared" si="64"/>
        <v>#VALUE!</v>
      </c>
      <c r="Y156" s="43" t="e">
        <f t="shared" si="65"/>
        <v>#VALUE!</v>
      </c>
      <c r="Z156" s="43" t="e">
        <f t="shared" si="66"/>
        <v>#VALUE!</v>
      </c>
      <c r="AA156" s="233" t="e">
        <f t="shared" si="46"/>
        <v>#VALUE!</v>
      </c>
      <c r="AB156" s="233" t="e">
        <f t="shared" si="67"/>
        <v>#VALUE!</v>
      </c>
      <c r="AC156" s="43" t="e">
        <f t="shared" si="68"/>
        <v>#VALUE!</v>
      </c>
      <c r="AD156" s="43" t="e">
        <f t="shared" si="47"/>
        <v>#VALUE!</v>
      </c>
      <c r="AE156" s="43" t="e">
        <f t="shared" si="69"/>
        <v>#VALUE!</v>
      </c>
      <c r="AF156" s="43" t="e">
        <f t="shared" si="48"/>
        <v>#VALUE!</v>
      </c>
      <c r="AG156" s="43" t="e">
        <f t="shared" si="49"/>
        <v>#VALUE!</v>
      </c>
      <c r="AH156" s="43" t="e">
        <f t="shared" si="70"/>
        <v>#VALUE!</v>
      </c>
      <c r="AI156" s="43" t="e">
        <f t="shared" si="50"/>
        <v>#VALUE!</v>
      </c>
      <c r="AJ156" s="43" t="e">
        <f t="shared" si="71"/>
        <v>#VALUE!</v>
      </c>
      <c r="AK156" s="8" t="e">
        <f t="shared" si="74"/>
        <v>#VALUE!</v>
      </c>
      <c r="AL156" s="44" t="e">
        <f t="shared" si="75"/>
        <v>#VALUE!</v>
      </c>
      <c r="AZ156" s="8"/>
    </row>
    <row r="157" spans="1:52" ht="15" x14ac:dyDescent="0.15">
      <c r="A157" s="42"/>
      <c r="B157" s="43" t="e">
        <f t="shared" si="51"/>
        <v>#VALUE!</v>
      </c>
      <c r="C157" s="43" t="e">
        <f t="shared" si="51"/>
        <v>#VALUE!</v>
      </c>
      <c r="D157" s="43" t="e">
        <f t="shared" si="51"/>
        <v>#VALUE!</v>
      </c>
      <c r="E157" s="43" t="e">
        <f t="shared" si="72"/>
        <v>#VALUE!</v>
      </c>
      <c r="F157" s="43" t="e">
        <f t="shared" si="52"/>
        <v>#VALUE!</v>
      </c>
      <c r="G157" s="43" t="e">
        <f t="shared" si="53"/>
        <v>#VALUE!</v>
      </c>
      <c r="H157" s="27" t="e">
        <f t="shared" si="73"/>
        <v>#VALUE!</v>
      </c>
      <c r="I157" s="229" t="e">
        <f t="shared" si="54"/>
        <v>#VALUE!</v>
      </c>
      <c r="J157" s="230" t="e">
        <f t="shared" si="76"/>
        <v>#VALUE!</v>
      </c>
      <c r="K157" s="43" t="e">
        <f t="shared" si="55"/>
        <v>#VALUE!</v>
      </c>
      <c r="L157" s="218" t="e">
        <f t="shared" si="56"/>
        <v>#VALUE!</v>
      </c>
      <c r="M157" s="218" t="e">
        <f t="shared" si="42"/>
        <v>#VALUE!</v>
      </c>
      <c r="N157" s="43" t="e">
        <f t="shared" si="57"/>
        <v>#VALUE!</v>
      </c>
      <c r="O157" s="43" t="e">
        <f t="shared" si="58"/>
        <v>#VALUE!</v>
      </c>
      <c r="P157" s="231" t="e">
        <f t="shared" si="59"/>
        <v>#VALUE!</v>
      </c>
      <c r="Q157" s="43" t="e">
        <f t="shared" si="60"/>
        <v>#VALUE!</v>
      </c>
      <c r="R157" s="43" t="e">
        <f t="shared" si="61"/>
        <v>#VALUE!</v>
      </c>
      <c r="S157" s="218" t="e">
        <f t="shared" si="43"/>
        <v>#VALUE!</v>
      </c>
      <c r="T157" s="218" t="e">
        <f t="shared" si="44"/>
        <v>#VALUE!</v>
      </c>
      <c r="U157" s="233" t="e">
        <f t="shared" si="62"/>
        <v>#VALUE!</v>
      </c>
      <c r="V157" s="233" t="e">
        <f t="shared" si="45"/>
        <v>#VALUE!</v>
      </c>
      <c r="W157" s="43" t="e">
        <f t="shared" si="63"/>
        <v>#VALUE!</v>
      </c>
      <c r="X157" s="43" t="e">
        <f t="shared" si="64"/>
        <v>#VALUE!</v>
      </c>
      <c r="Y157" s="43" t="e">
        <f t="shared" si="65"/>
        <v>#VALUE!</v>
      </c>
      <c r="Z157" s="43" t="e">
        <f t="shared" si="66"/>
        <v>#VALUE!</v>
      </c>
      <c r="AA157" s="233" t="e">
        <f t="shared" si="46"/>
        <v>#VALUE!</v>
      </c>
      <c r="AB157" s="233" t="e">
        <f t="shared" si="67"/>
        <v>#VALUE!</v>
      </c>
      <c r="AC157" s="43" t="e">
        <f t="shared" si="68"/>
        <v>#VALUE!</v>
      </c>
      <c r="AD157" s="43" t="e">
        <f t="shared" si="47"/>
        <v>#VALUE!</v>
      </c>
      <c r="AE157" s="43" t="e">
        <f t="shared" si="69"/>
        <v>#VALUE!</v>
      </c>
      <c r="AF157" s="43" t="e">
        <f t="shared" si="48"/>
        <v>#VALUE!</v>
      </c>
      <c r="AG157" s="43" t="e">
        <f t="shared" si="49"/>
        <v>#VALUE!</v>
      </c>
      <c r="AH157" s="43" t="e">
        <f t="shared" si="70"/>
        <v>#VALUE!</v>
      </c>
      <c r="AI157" s="43" t="e">
        <f t="shared" si="50"/>
        <v>#VALUE!</v>
      </c>
      <c r="AJ157" s="43" t="e">
        <f t="shared" si="71"/>
        <v>#VALUE!</v>
      </c>
      <c r="AK157" s="8" t="e">
        <f t="shared" si="74"/>
        <v>#VALUE!</v>
      </c>
      <c r="AL157" s="44" t="e">
        <f t="shared" si="75"/>
        <v>#VALUE!</v>
      </c>
      <c r="AZ157" s="8"/>
    </row>
    <row r="158" spans="1:52" ht="15" x14ac:dyDescent="0.15">
      <c r="A158" s="42"/>
      <c r="B158" s="43" t="e">
        <f t="shared" ref="B158:D189" si="77">AF157</f>
        <v>#VALUE!</v>
      </c>
      <c r="C158" s="43" t="e">
        <f t="shared" si="77"/>
        <v>#VALUE!</v>
      </c>
      <c r="D158" s="43" t="e">
        <f t="shared" si="77"/>
        <v>#VALUE!</v>
      </c>
      <c r="E158" s="43" t="e">
        <f t="shared" si="72"/>
        <v>#VALUE!</v>
      </c>
      <c r="F158" s="43" t="e">
        <f t="shared" si="52"/>
        <v>#VALUE!</v>
      </c>
      <c r="G158" s="43" t="e">
        <f t="shared" si="53"/>
        <v>#VALUE!</v>
      </c>
      <c r="H158" s="27" t="e">
        <f t="shared" si="73"/>
        <v>#VALUE!</v>
      </c>
      <c r="I158" s="229" t="e">
        <f t="shared" si="54"/>
        <v>#VALUE!</v>
      </c>
      <c r="J158" s="230" t="e">
        <f t="shared" si="76"/>
        <v>#VALUE!</v>
      </c>
      <c r="K158" s="43" t="e">
        <f t="shared" si="55"/>
        <v>#VALUE!</v>
      </c>
      <c r="L158" s="218" t="e">
        <f t="shared" si="56"/>
        <v>#VALUE!</v>
      </c>
      <c r="M158" s="218" t="e">
        <f t="shared" si="42"/>
        <v>#VALUE!</v>
      </c>
      <c r="N158" s="43" t="e">
        <f t="shared" si="57"/>
        <v>#VALUE!</v>
      </c>
      <c r="O158" s="43" t="e">
        <f t="shared" si="58"/>
        <v>#VALUE!</v>
      </c>
      <c r="P158" s="231" t="e">
        <f t="shared" si="59"/>
        <v>#VALUE!</v>
      </c>
      <c r="Q158" s="43" t="e">
        <f t="shared" si="60"/>
        <v>#VALUE!</v>
      </c>
      <c r="R158" s="43" t="e">
        <f t="shared" si="61"/>
        <v>#VALUE!</v>
      </c>
      <c r="S158" s="218" t="e">
        <f t="shared" si="43"/>
        <v>#VALUE!</v>
      </c>
      <c r="T158" s="218" t="e">
        <f t="shared" si="44"/>
        <v>#VALUE!</v>
      </c>
      <c r="U158" s="233" t="e">
        <f t="shared" si="62"/>
        <v>#VALUE!</v>
      </c>
      <c r="V158" s="233" t="e">
        <f t="shared" si="45"/>
        <v>#VALUE!</v>
      </c>
      <c r="W158" s="43" t="e">
        <f t="shared" si="63"/>
        <v>#VALUE!</v>
      </c>
      <c r="X158" s="43" t="e">
        <f t="shared" si="64"/>
        <v>#VALUE!</v>
      </c>
      <c r="Y158" s="43" t="e">
        <f t="shared" si="65"/>
        <v>#VALUE!</v>
      </c>
      <c r="Z158" s="43" t="e">
        <f t="shared" si="66"/>
        <v>#VALUE!</v>
      </c>
      <c r="AA158" s="233" t="e">
        <f t="shared" si="46"/>
        <v>#VALUE!</v>
      </c>
      <c r="AB158" s="233" t="e">
        <f t="shared" si="67"/>
        <v>#VALUE!</v>
      </c>
      <c r="AC158" s="43" t="e">
        <f t="shared" ref="AC158:AC189" si="78">delta_z(N158,S158,H158,AE157,AB158)</f>
        <v>#VALUE!</v>
      </c>
      <c r="AD158" s="43" t="e">
        <f t="shared" si="47"/>
        <v>#VALUE!</v>
      </c>
      <c r="AE158" s="43" t="e">
        <f t="shared" si="69"/>
        <v>#VALUE!</v>
      </c>
      <c r="AF158" s="43" t="e">
        <f t="shared" si="48"/>
        <v>#VALUE!</v>
      </c>
      <c r="AG158" s="43" t="e">
        <f t="shared" si="49"/>
        <v>#VALUE!</v>
      </c>
      <c r="AH158" s="43" t="e">
        <f t="shared" si="70"/>
        <v>#VALUE!</v>
      </c>
      <c r="AI158" s="43" t="e">
        <f t="shared" si="50"/>
        <v>#VALUE!</v>
      </c>
      <c r="AJ158" s="43" t="e">
        <f t="shared" si="71"/>
        <v>#VALUE!</v>
      </c>
      <c r="AK158" s="8" t="e">
        <f t="shared" si="74"/>
        <v>#VALUE!</v>
      </c>
      <c r="AL158" s="44" t="e">
        <f t="shared" si="75"/>
        <v>#VALUE!</v>
      </c>
      <c r="AZ158" s="8"/>
    </row>
    <row r="159" spans="1:52" ht="15" x14ac:dyDescent="0.15">
      <c r="A159" s="42"/>
      <c r="B159" s="43" t="e">
        <f t="shared" si="77"/>
        <v>#VALUE!</v>
      </c>
      <c r="C159" s="43" t="e">
        <f t="shared" si="77"/>
        <v>#VALUE!</v>
      </c>
      <c r="D159" s="43" t="e">
        <f t="shared" si="77"/>
        <v>#VALUE!</v>
      </c>
      <c r="E159" s="43" t="e">
        <f t="shared" si="72"/>
        <v>#VALUE!</v>
      </c>
      <c r="F159" s="43" t="e">
        <f t="shared" si="52"/>
        <v>#VALUE!</v>
      </c>
      <c r="G159" s="43" t="e">
        <f t="shared" si="53"/>
        <v>#VALUE!</v>
      </c>
      <c r="H159" s="27" t="e">
        <f t="shared" ref="H159:H190" si="79">dv(S158)</f>
        <v>#VALUE!</v>
      </c>
      <c r="I159" s="229" t="e">
        <f t="shared" si="54"/>
        <v>#VALUE!</v>
      </c>
      <c r="J159" s="230" t="e">
        <f t="shared" si="76"/>
        <v>#VALUE!</v>
      </c>
      <c r="K159" s="43" t="e">
        <f t="shared" si="55"/>
        <v>#VALUE!</v>
      </c>
      <c r="L159" s="218" t="e">
        <f t="shared" si="56"/>
        <v>#VALUE!</v>
      </c>
      <c r="M159" s="218" t="e">
        <f t="shared" si="42"/>
        <v>#VALUE!</v>
      </c>
      <c r="N159" s="43" t="e">
        <f t="shared" si="57"/>
        <v>#VALUE!</v>
      </c>
      <c r="O159" s="43" t="e">
        <f t="shared" si="58"/>
        <v>#VALUE!</v>
      </c>
      <c r="P159" s="231" t="e">
        <f t="shared" si="59"/>
        <v>#VALUE!</v>
      </c>
      <c r="Q159" s="43" t="e">
        <f t="shared" si="60"/>
        <v>#VALUE!</v>
      </c>
      <c r="R159" s="43" t="e">
        <f t="shared" si="61"/>
        <v>#VALUE!</v>
      </c>
      <c r="S159" s="218" t="e">
        <f t="shared" si="43"/>
        <v>#VALUE!</v>
      </c>
      <c r="T159" s="218" t="e">
        <f t="shared" si="44"/>
        <v>#VALUE!</v>
      </c>
      <c r="U159" s="233" t="e">
        <f t="shared" si="62"/>
        <v>#VALUE!</v>
      </c>
      <c r="V159" s="233" t="e">
        <f t="shared" si="45"/>
        <v>#VALUE!</v>
      </c>
      <c r="W159" s="43" t="e">
        <f t="shared" si="63"/>
        <v>#VALUE!</v>
      </c>
      <c r="X159" s="43" t="e">
        <f t="shared" si="64"/>
        <v>#VALUE!</v>
      </c>
      <c r="Y159" s="43" t="e">
        <f t="shared" si="65"/>
        <v>#VALUE!</v>
      </c>
      <c r="Z159" s="43" t="e">
        <f t="shared" si="66"/>
        <v>#VALUE!</v>
      </c>
      <c r="AA159" s="233" t="e">
        <f t="shared" si="46"/>
        <v>#VALUE!</v>
      </c>
      <c r="AB159" s="233" t="e">
        <f t="shared" si="67"/>
        <v>#VALUE!</v>
      </c>
      <c r="AC159" s="43" t="e">
        <f t="shared" si="78"/>
        <v>#VALUE!</v>
      </c>
      <c r="AD159" s="43" t="e">
        <f t="shared" si="47"/>
        <v>#VALUE!</v>
      </c>
      <c r="AE159" s="43" t="e">
        <f t="shared" si="69"/>
        <v>#VALUE!</v>
      </c>
      <c r="AF159" s="43" t="e">
        <f t="shared" si="48"/>
        <v>#VALUE!</v>
      </c>
      <c r="AG159" s="43" t="e">
        <f t="shared" si="49"/>
        <v>#VALUE!</v>
      </c>
      <c r="AH159" s="43" t="e">
        <f t="shared" si="70"/>
        <v>#VALUE!</v>
      </c>
      <c r="AI159" s="43" t="e">
        <f t="shared" si="50"/>
        <v>#VALUE!</v>
      </c>
      <c r="AJ159" s="43" t="e">
        <f t="shared" si="71"/>
        <v>#VALUE!</v>
      </c>
      <c r="AK159" s="8" t="e">
        <f t="shared" si="74"/>
        <v>#VALUE!</v>
      </c>
      <c r="AL159" s="44" t="e">
        <f t="shared" si="75"/>
        <v>#VALUE!</v>
      </c>
      <c r="AZ159" s="8"/>
    </row>
    <row r="160" spans="1:52" ht="15" x14ac:dyDescent="0.15">
      <c r="A160" s="42"/>
      <c r="B160" s="43" t="e">
        <f t="shared" si="77"/>
        <v>#VALUE!</v>
      </c>
      <c r="C160" s="43" t="e">
        <f t="shared" si="77"/>
        <v>#VALUE!</v>
      </c>
      <c r="D160" s="43" t="e">
        <f t="shared" si="77"/>
        <v>#VALUE!</v>
      </c>
      <c r="E160" s="43" t="e">
        <f t="shared" si="72"/>
        <v>#VALUE!</v>
      </c>
      <c r="F160" s="43" t="e">
        <f t="shared" si="52"/>
        <v>#VALUE!</v>
      </c>
      <c r="G160" s="43" t="e">
        <f t="shared" si="53"/>
        <v>#VALUE!</v>
      </c>
      <c r="H160" s="27" t="e">
        <f t="shared" si="79"/>
        <v>#VALUE!</v>
      </c>
      <c r="I160" s="229" t="e">
        <f t="shared" si="54"/>
        <v>#VALUE!</v>
      </c>
      <c r="J160" s="230" t="e">
        <f t="shared" si="76"/>
        <v>#VALUE!</v>
      </c>
      <c r="K160" s="43" t="e">
        <f t="shared" si="55"/>
        <v>#VALUE!</v>
      </c>
      <c r="L160" s="218" t="e">
        <f t="shared" si="56"/>
        <v>#VALUE!</v>
      </c>
      <c r="M160" s="218" t="e">
        <f t="shared" si="42"/>
        <v>#VALUE!</v>
      </c>
      <c r="N160" s="43" t="e">
        <f t="shared" si="57"/>
        <v>#VALUE!</v>
      </c>
      <c r="O160" s="43" t="e">
        <f t="shared" si="58"/>
        <v>#VALUE!</v>
      </c>
      <c r="P160" s="231" t="e">
        <f t="shared" si="59"/>
        <v>#VALUE!</v>
      </c>
      <c r="Q160" s="43" t="e">
        <f t="shared" si="60"/>
        <v>#VALUE!</v>
      </c>
      <c r="R160" s="43" t="e">
        <f t="shared" si="61"/>
        <v>#VALUE!</v>
      </c>
      <c r="S160" s="218" t="e">
        <f t="shared" si="43"/>
        <v>#VALUE!</v>
      </c>
      <c r="T160" s="218" t="e">
        <f t="shared" si="44"/>
        <v>#VALUE!</v>
      </c>
      <c r="U160" s="233" t="e">
        <f t="shared" si="62"/>
        <v>#VALUE!</v>
      </c>
      <c r="V160" s="233" t="e">
        <f t="shared" si="45"/>
        <v>#VALUE!</v>
      </c>
      <c r="W160" s="43" t="e">
        <f t="shared" si="63"/>
        <v>#VALUE!</v>
      </c>
      <c r="X160" s="43" t="e">
        <f t="shared" si="64"/>
        <v>#VALUE!</v>
      </c>
      <c r="Y160" s="43" t="e">
        <f t="shared" si="65"/>
        <v>#VALUE!</v>
      </c>
      <c r="Z160" s="43" t="e">
        <f t="shared" si="66"/>
        <v>#VALUE!</v>
      </c>
      <c r="AA160" s="233" t="e">
        <f t="shared" si="46"/>
        <v>#VALUE!</v>
      </c>
      <c r="AB160" s="233" t="e">
        <f t="shared" si="67"/>
        <v>#VALUE!</v>
      </c>
      <c r="AC160" s="43" t="e">
        <f t="shared" si="78"/>
        <v>#VALUE!</v>
      </c>
      <c r="AD160" s="43" t="e">
        <f t="shared" si="47"/>
        <v>#VALUE!</v>
      </c>
      <c r="AE160" s="43" t="e">
        <f t="shared" si="69"/>
        <v>#VALUE!</v>
      </c>
      <c r="AF160" s="43" t="e">
        <f t="shared" si="48"/>
        <v>#VALUE!</v>
      </c>
      <c r="AG160" s="43" t="e">
        <f t="shared" si="49"/>
        <v>#VALUE!</v>
      </c>
      <c r="AH160" s="43" t="e">
        <f t="shared" si="70"/>
        <v>#VALUE!</v>
      </c>
      <c r="AI160" s="43" t="e">
        <f t="shared" si="50"/>
        <v>#VALUE!</v>
      </c>
      <c r="AJ160" s="43" t="e">
        <f t="shared" si="71"/>
        <v>#VALUE!</v>
      </c>
      <c r="AK160" s="8" t="e">
        <f t="shared" si="74"/>
        <v>#VALUE!</v>
      </c>
      <c r="AL160" s="44" t="e">
        <f t="shared" si="75"/>
        <v>#VALUE!</v>
      </c>
      <c r="AZ160" s="8"/>
    </row>
    <row r="161" spans="1:52" ht="15" x14ac:dyDescent="0.15">
      <c r="A161" s="42"/>
      <c r="B161" s="43" t="e">
        <f t="shared" si="77"/>
        <v>#VALUE!</v>
      </c>
      <c r="C161" s="43" t="e">
        <f t="shared" si="77"/>
        <v>#VALUE!</v>
      </c>
      <c r="D161" s="43" t="e">
        <f t="shared" si="77"/>
        <v>#VALUE!</v>
      </c>
      <c r="E161" s="43" t="e">
        <f t="shared" si="72"/>
        <v>#VALUE!</v>
      </c>
      <c r="F161" s="43" t="e">
        <f t="shared" si="52"/>
        <v>#VALUE!</v>
      </c>
      <c r="G161" s="43" t="e">
        <f t="shared" si="53"/>
        <v>#VALUE!</v>
      </c>
      <c r="H161" s="27" t="e">
        <f t="shared" si="79"/>
        <v>#VALUE!</v>
      </c>
      <c r="I161" s="229" t="e">
        <f t="shared" si="54"/>
        <v>#VALUE!</v>
      </c>
      <c r="J161" s="230" t="e">
        <f t="shared" si="76"/>
        <v>#VALUE!</v>
      </c>
      <c r="K161" s="43" t="e">
        <f t="shared" si="55"/>
        <v>#VALUE!</v>
      </c>
      <c r="L161" s="218" t="e">
        <f t="shared" si="56"/>
        <v>#VALUE!</v>
      </c>
      <c r="M161" s="218" t="e">
        <f t="shared" si="42"/>
        <v>#VALUE!</v>
      </c>
      <c r="N161" s="43" t="e">
        <f t="shared" si="57"/>
        <v>#VALUE!</v>
      </c>
      <c r="O161" s="43" t="e">
        <f t="shared" si="58"/>
        <v>#VALUE!</v>
      </c>
      <c r="P161" s="231" t="e">
        <f t="shared" si="59"/>
        <v>#VALUE!</v>
      </c>
      <c r="Q161" s="43" t="e">
        <f t="shared" si="60"/>
        <v>#VALUE!</v>
      </c>
      <c r="R161" s="43" t="e">
        <f t="shared" si="61"/>
        <v>#VALUE!</v>
      </c>
      <c r="S161" s="218" t="e">
        <f t="shared" si="43"/>
        <v>#VALUE!</v>
      </c>
      <c r="T161" s="218" t="e">
        <f t="shared" si="44"/>
        <v>#VALUE!</v>
      </c>
      <c r="U161" s="233" t="e">
        <f t="shared" si="62"/>
        <v>#VALUE!</v>
      </c>
      <c r="V161" s="233" t="e">
        <f t="shared" si="45"/>
        <v>#VALUE!</v>
      </c>
      <c r="W161" s="43" t="e">
        <f t="shared" si="63"/>
        <v>#VALUE!</v>
      </c>
      <c r="X161" s="43" t="e">
        <f t="shared" si="64"/>
        <v>#VALUE!</v>
      </c>
      <c r="Y161" s="43" t="e">
        <f t="shared" si="65"/>
        <v>#VALUE!</v>
      </c>
      <c r="Z161" s="43" t="e">
        <f t="shared" si="66"/>
        <v>#VALUE!</v>
      </c>
      <c r="AA161" s="233" t="e">
        <f t="shared" si="46"/>
        <v>#VALUE!</v>
      </c>
      <c r="AB161" s="233" t="e">
        <f t="shared" si="67"/>
        <v>#VALUE!</v>
      </c>
      <c r="AC161" s="43" t="e">
        <f t="shared" si="78"/>
        <v>#VALUE!</v>
      </c>
      <c r="AD161" s="43" t="e">
        <f t="shared" si="47"/>
        <v>#VALUE!</v>
      </c>
      <c r="AE161" s="43" t="e">
        <f t="shared" si="69"/>
        <v>#VALUE!</v>
      </c>
      <c r="AF161" s="43" t="e">
        <f t="shared" si="48"/>
        <v>#VALUE!</v>
      </c>
      <c r="AG161" s="43" t="e">
        <f t="shared" si="49"/>
        <v>#VALUE!</v>
      </c>
      <c r="AH161" s="43" t="e">
        <f t="shared" si="70"/>
        <v>#VALUE!</v>
      </c>
      <c r="AI161" s="43" t="e">
        <f t="shared" si="50"/>
        <v>#VALUE!</v>
      </c>
      <c r="AJ161" s="43" t="e">
        <f t="shared" si="71"/>
        <v>#VALUE!</v>
      </c>
      <c r="AK161" s="8" t="e">
        <f t="shared" si="74"/>
        <v>#VALUE!</v>
      </c>
      <c r="AL161" s="44" t="e">
        <f t="shared" si="75"/>
        <v>#VALUE!</v>
      </c>
      <c r="AZ161" s="8"/>
    </row>
    <row r="162" spans="1:52" ht="15" x14ac:dyDescent="0.15">
      <c r="A162" s="42"/>
      <c r="B162" s="43" t="e">
        <f t="shared" si="77"/>
        <v>#VALUE!</v>
      </c>
      <c r="C162" s="43" t="e">
        <f t="shared" si="77"/>
        <v>#VALUE!</v>
      </c>
      <c r="D162" s="43" t="e">
        <f t="shared" si="77"/>
        <v>#VALUE!</v>
      </c>
      <c r="E162" s="43" t="e">
        <f t="shared" si="72"/>
        <v>#VALUE!</v>
      </c>
      <c r="F162" s="43" t="e">
        <f t="shared" si="52"/>
        <v>#VALUE!</v>
      </c>
      <c r="G162" s="43" t="e">
        <f t="shared" si="53"/>
        <v>#VALUE!</v>
      </c>
      <c r="H162" s="27" t="e">
        <f t="shared" si="79"/>
        <v>#VALUE!</v>
      </c>
      <c r="I162" s="229" t="e">
        <f t="shared" si="54"/>
        <v>#VALUE!</v>
      </c>
      <c r="J162" s="230" t="e">
        <f t="shared" si="76"/>
        <v>#VALUE!</v>
      </c>
      <c r="K162" s="43" t="e">
        <f t="shared" si="55"/>
        <v>#VALUE!</v>
      </c>
      <c r="L162" s="218" t="e">
        <f t="shared" si="56"/>
        <v>#VALUE!</v>
      </c>
      <c r="M162" s="218" t="e">
        <f t="shared" si="42"/>
        <v>#VALUE!</v>
      </c>
      <c r="N162" s="43" t="e">
        <f t="shared" si="57"/>
        <v>#VALUE!</v>
      </c>
      <c r="O162" s="43" t="e">
        <f t="shared" si="58"/>
        <v>#VALUE!</v>
      </c>
      <c r="P162" s="231" t="e">
        <f t="shared" si="59"/>
        <v>#VALUE!</v>
      </c>
      <c r="Q162" s="43" t="e">
        <f t="shared" si="60"/>
        <v>#VALUE!</v>
      </c>
      <c r="R162" s="43" t="e">
        <f t="shared" si="61"/>
        <v>#VALUE!</v>
      </c>
      <c r="S162" s="218" t="e">
        <f t="shared" si="43"/>
        <v>#VALUE!</v>
      </c>
      <c r="T162" s="218" t="e">
        <f t="shared" si="44"/>
        <v>#VALUE!</v>
      </c>
      <c r="U162" s="233" t="e">
        <f t="shared" si="62"/>
        <v>#VALUE!</v>
      </c>
      <c r="V162" s="233" t="e">
        <f t="shared" si="45"/>
        <v>#VALUE!</v>
      </c>
      <c r="W162" s="43" t="e">
        <f t="shared" si="63"/>
        <v>#VALUE!</v>
      </c>
      <c r="X162" s="43" t="e">
        <f t="shared" si="64"/>
        <v>#VALUE!</v>
      </c>
      <c r="Y162" s="43" t="e">
        <f t="shared" si="65"/>
        <v>#VALUE!</v>
      </c>
      <c r="Z162" s="43" t="e">
        <f t="shared" si="66"/>
        <v>#VALUE!</v>
      </c>
      <c r="AA162" s="233" t="e">
        <f t="shared" si="46"/>
        <v>#VALUE!</v>
      </c>
      <c r="AB162" s="233" t="e">
        <f t="shared" si="67"/>
        <v>#VALUE!</v>
      </c>
      <c r="AC162" s="43" t="e">
        <f t="shared" si="78"/>
        <v>#VALUE!</v>
      </c>
      <c r="AD162" s="43" t="e">
        <f t="shared" si="47"/>
        <v>#VALUE!</v>
      </c>
      <c r="AE162" s="43" t="e">
        <f t="shared" si="69"/>
        <v>#VALUE!</v>
      </c>
      <c r="AF162" s="43" t="e">
        <f t="shared" si="48"/>
        <v>#VALUE!</v>
      </c>
      <c r="AG162" s="43" t="e">
        <f t="shared" si="49"/>
        <v>#VALUE!</v>
      </c>
      <c r="AH162" s="43" t="e">
        <f t="shared" si="70"/>
        <v>#VALUE!</v>
      </c>
      <c r="AI162" s="43" t="e">
        <f t="shared" si="50"/>
        <v>#VALUE!</v>
      </c>
      <c r="AJ162" s="43" t="e">
        <f t="shared" si="71"/>
        <v>#VALUE!</v>
      </c>
      <c r="AK162" s="8" t="e">
        <f t="shared" si="74"/>
        <v>#VALUE!</v>
      </c>
      <c r="AL162" s="44" t="e">
        <f t="shared" si="75"/>
        <v>#VALUE!</v>
      </c>
      <c r="AZ162" s="8"/>
    </row>
    <row r="163" spans="1:52" ht="15" x14ac:dyDescent="0.15">
      <c r="A163" s="42"/>
      <c r="B163" s="43" t="e">
        <f t="shared" si="77"/>
        <v>#VALUE!</v>
      </c>
      <c r="C163" s="43" t="e">
        <f t="shared" si="77"/>
        <v>#VALUE!</v>
      </c>
      <c r="D163" s="43" t="e">
        <f t="shared" si="77"/>
        <v>#VALUE!</v>
      </c>
      <c r="E163" s="43" t="e">
        <f t="shared" si="72"/>
        <v>#VALUE!</v>
      </c>
      <c r="F163" s="43" t="e">
        <f t="shared" si="52"/>
        <v>#VALUE!</v>
      </c>
      <c r="G163" s="43" t="e">
        <f t="shared" si="53"/>
        <v>#VALUE!</v>
      </c>
      <c r="H163" s="27" t="e">
        <f t="shared" si="79"/>
        <v>#VALUE!</v>
      </c>
      <c r="I163" s="229" t="e">
        <f t="shared" si="54"/>
        <v>#VALUE!</v>
      </c>
      <c r="J163" s="230" t="e">
        <f t="shared" si="76"/>
        <v>#VALUE!</v>
      </c>
      <c r="K163" s="43" t="e">
        <f t="shared" si="55"/>
        <v>#VALUE!</v>
      </c>
      <c r="L163" s="218" t="e">
        <f t="shared" si="56"/>
        <v>#VALUE!</v>
      </c>
      <c r="M163" s="218" t="e">
        <f t="shared" si="42"/>
        <v>#VALUE!</v>
      </c>
      <c r="N163" s="43" t="e">
        <f t="shared" si="57"/>
        <v>#VALUE!</v>
      </c>
      <c r="O163" s="43" t="e">
        <f t="shared" si="58"/>
        <v>#VALUE!</v>
      </c>
      <c r="P163" s="231" t="e">
        <f t="shared" si="59"/>
        <v>#VALUE!</v>
      </c>
      <c r="Q163" s="43" t="e">
        <f t="shared" si="60"/>
        <v>#VALUE!</v>
      </c>
      <c r="R163" s="43" t="e">
        <f t="shared" si="61"/>
        <v>#VALUE!</v>
      </c>
      <c r="S163" s="218" t="e">
        <f t="shared" si="43"/>
        <v>#VALUE!</v>
      </c>
      <c r="T163" s="218" t="e">
        <f t="shared" si="44"/>
        <v>#VALUE!</v>
      </c>
      <c r="U163" s="233" t="e">
        <f t="shared" si="62"/>
        <v>#VALUE!</v>
      </c>
      <c r="V163" s="233" t="e">
        <f t="shared" si="45"/>
        <v>#VALUE!</v>
      </c>
      <c r="W163" s="43" t="e">
        <f t="shared" si="63"/>
        <v>#VALUE!</v>
      </c>
      <c r="X163" s="43" t="e">
        <f t="shared" si="64"/>
        <v>#VALUE!</v>
      </c>
      <c r="Y163" s="43" t="e">
        <f t="shared" si="65"/>
        <v>#VALUE!</v>
      </c>
      <c r="Z163" s="43" t="e">
        <f t="shared" si="66"/>
        <v>#VALUE!</v>
      </c>
      <c r="AA163" s="233" t="e">
        <f t="shared" si="46"/>
        <v>#VALUE!</v>
      </c>
      <c r="AB163" s="233" t="e">
        <f t="shared" si="67"/>
        <v>#VALUE!</v>
      </c>
      <c r="AC163" s="43" t="e">
        <f t="shared" si="78"/>
        <v>#VALUE!</v>
      </c>
      <c r="AD163" s="43" t="e">
        <f t="shared" si="47"/>
        <v>#VALUE!</v>
      </c>
      <c r="AE163" s="43" t="e">
        <f t="shared" si="69"/>
        <v>#VALUE!</v>
      </c>
      <c r="AF163" s="43" t="e">
        <f t="shared" si="48"/>
        <v>#VALUE!</v>
      </c>
      <c r="AG163" s="43" t="e">
        <f t="shared" si="49"/>
        <v>#VALUE!</v>
      </c>
      <c r="AH163" s="43" t="e">
        <f t="shared" si="70"/>
        <v>#VALUE!</v>
      </c>
      <c r="AI163" s="43" t="e">
        <f t="shared" si="50"/>
        <v>#VALUE!</v>
      </c>
      <c r="AJ163" s="43" t="e">
        <f t="shared" si="71"/>
        <v>#VALUE!</v>
      </c>
      <c r="AK163" s="8" t="e">
        <f t="shared" si="74"/>
        <v>#VALUE!</v>
      </c>
      <c r="AL163" s="44" t="e">
        <f t="shared" si="75"/>
        <v>#VALUE!</v>
      </c>
      <c r="AZ163" s="8"/>
    </row>
    <row r="164" spans="1:52" ht="15" x14ac:dyDescent="0.15">
      <c r="A164" s="42"/>
      <c r="B164" s="43" t="e">
        <f t="shared" si="77"/>
        <v>#VALUE!</v>
      </c>
      <c r="C164" s="43" t="e">
        <f t="shared" si="77"/>
        <v>#VALUE!</v>
      </c>
      <c r="D164" s="43" t="e">
        <f t="shared" si="77"/>
        <v>#VALUE!</v>
      </c>
      <c r="E164" s="43" t="e">
        <f t="shared" si="72"/>
        <v>#VALUE!</v>
      </c>
      <c r="F164" s="43" t="e">
        <f t="shared" si="52"/>
        <v>#VALUE!</v>
      </c>
      <c r="G164" s="43" t="e">
        <f t="shared" si="53"/>
        <v>#VALUE!</v>
      </c>
      <c r="H164" s="27" t="e">
        <f t="shared" si="79"/>
        <v>#VALUE!</v>
      </c>
      <c r="I164" s="229" t="e">
        <f t="shared" si="54"/>
        <v>#VALUE!</v>
      </c>
      <c r="J164" s="230" t="e">
        <f t="shared" si="76"/>
        <v>#VALUE!</v>
      </c>
      <c r="K164" s="43" t="e">
        <f t="shared" si="55"/>
        <v>#VALUE!</v>
      </c>
      <c r="L164" s="218" t="e">
        <f t="shared" si="56"/>
        <v>#VALUE!</v>
      </c>
      <c r="M164" s="218" t="e">
        <f t="shared" si="42"/>
        <v>#VALUE!</v>
      </c>
      <c r="N164" s="43" t="e">
        <f t="shared" si="57"/>
        <v>#VALUE!</v>
      </c>
      <c r="O164" s="43" t="e">
        <f t="shared" si="58"/>
        <v>#VALUE!</v>
      </c>
      <c r="P164" s="231" t="e">
        <f t="shared" si="59"/>
        <v>#VALUE!</v>
      </c>
      <c r="Q164" s="43" t="e">
        <f t="shared" si="60"/>
        <v>#VALUE!</v>
      </c>
      <c r="R164" s="43" t="e">
        <f t="shared" si="61"/>
        <v>#VALUE!</v>
      </c>
      <c r="S164" s="218" t="e">
        <f t="shared" si="43"/>
        <v>#VALUE!</v>
      </c>
      <c r="T164" s="218" t="e">
        <f t="shared" si="44"/>
        <v>#VALUE!</v>
      </c>
      <c r="U164" s="233" t="e">
        <f t="shared" si="62"/>
        <v>#VALUE!</v>
      </c>
      <c r="V164" s="233" t="e">
        <f t="shared" si="45"/>
        <v>#VALUE!</v>
      </c>
      <c r="W164" s="43" t="e">
        <f t="shared" si="63"/>
        <v>#VALUE!</v>
      </c>
      <c r="X164" s="43" t="e">
        <f t="shared" si="64"/>
        <v>#VALUE!</v>
      </c>
      <c r="Y164" s="43" t="e">
        <f t="shared" si="65"/>
        <v>#VALUE!</v>
      </c>
      <c r="Z164" s="43" t="e">
        <f t="shared" si="66"/>
        <v>#VALUE!</v>
      </c>
      <c r="AA164" s="233" t="e">
        <f t="shared" si="46"/>
        <v>#VALUE!</v>
      </c>
      <c r="AB164" s="233" t="e">
        <f t="shared" si="67"/>
        <v>#VALUE!</v>
      </c>
      <c r="AC164" s="43" t="e">
        <f t="shared" si="78"/>
        <v>#VALUE!</v>
      </c>
      <c r="AD164" s="43" t="e">
        <f t="shared" si="47"/>
        <v>#VALUE!</v>
      </c>
      <c r="AE164" s="43" t="e">
        <f t="shared" si="69"/>
        <v>#VALUE!</v>
      </c>
      <c r="AF164" s="43" t="e">
        <f t="shared" si="48"/>
        <v>#VALUE!</v>
      </c>
      <c r="AG164" s="43" t="e">
        <f t="shared" si="49"/>
        <v>#VALUE!</v>
      </c>
      <c r="AH164" s="43" t="e">
        <f t="shared" si="70"/>
        <v>#VALUE!</v>
      </c>
      <c r="AI164" s="43" t="e">
        <f t="shared" si="50"/>
        <v>#VALUE!</v>
      </c>
      <c r="AJ164" s="43" t="e">
        <f t="shared" si="71"/>
        <v>#VALUE!</v>
      </c>
      <c r="AK164" s="8" t="e">
        <f t="shared" si="74"/>
        <v>#VALUE!</v>
      </c>
      <c r="AL164" s="44" t="e">
        <f t="shared" si="75"/>
        <v>#VALUE!</v>
      </c>
      <c r="AZ164" s="8"/>
    </row>
    <row r="165" spans="1:52" ht="15" x14ac:dyDescent="0.15">
      <c r="A165" s="42"/>
      <c r="B165" s="43" t="e">
        <f t="shared" si="77"/>
        <v>#VALUE!</v>
      </c>
      <c r="C165" s="43" t="e">
        <f t="shared" si="77"/>
        <v>#VALUE!</v>
      </c>
      <c r="D165" s="43" t="e">
        <f t="shared" si="77"/>
        <v>#VALUE!</v>
      </c>
      <c r="E165" s="43" t="e">
        <f t="shared" si="72"/>
        <v>#VALUE!</v>
      </c>
      <c r="F165" s="43" t="e">
        <f t="shared" si="52"/>
        <v>#VALUE!</v>
      </c>
      <c r="G165" s="43" t="e">
        <f t="shared" si="53"/>
        <v>#VALUE!</v>
      </c>
      <c r="H165" s="27" t="e">
        <f t="shared" si="79"/>
        <v>#VALUE!</v>
      </c>
      <c r="I165" s="229" t="e">
        <f t="shared" si="54"/>
        <v>#VALUE!</v>
      </c>
      <c r="J165" s="230" t="e">
        <f t="shared" si="76"/>
        <v>#VALUE!</v>
      </c>
      <c r="K165" s="43" t="e">
        <f t="shared" si="55"/>
        <v>#VALUE!</v>
      </c>
      <c r="L165" s="218" t="e">
        <f t="shared" si="56"/>
        <v>#VALUE!</v>
      </c>
      <c r="M165" s="218" t="e">
        <f t="shared" si="42"/>
        <v>#VALUE!</v>
      </c>
      <c r="N165" s="43" t="e">
        <f t="shared" si="57"/>
        <v>#VALUE!</v>
      </c>
      <c r="O165" s="43" t="e">
        <f t="shared" si="58"/>
        <v>#VALUE!</v>
      </c>
      <c r="P165" s="231" t="e">
        <f t="shared" si="59"/>
        <v>#VALUE!</v>
      </c>
      <c r="Q165" s="43" t="e">
        <f t="shared" si="60"/>
        <v>#VALUE!</v>
      </c>
      <c r="R165" s="43" t="e">
        <f t="shared" si="61"/>
        <v>#VALUE!</v>
      </c>
      <c r="S165" s="218" t="e">
        <f t="shared" si="43"/>
        <v>#VALUE!</v>
      </c>
      <c r="T165" s="218" t="e">
        <f t="shared" si="44"/>
        <v>#VALUE!</v>
      </c>
      <c r="U165" s="233" t="e">
        <f t="shared" si="62"/>
        <v>#VALUE!</v>
      </c>
      <c r="V165" s="233" t="e">
        <f t="shared" si="45"/>
        <v>#VALUE!</v>
      </c>
      <c r="W165" s="43" t="e">
        <f t="shared" si="63"/>
        <v>#VALUE!</v>
      </c>
      <c r="X165" s="43" t="e">
        <f t="shared" si="64"/>
        <v>#VALUE!</v>
      </c>
      <c r="Y165" s="43" t="e">
        <f t="shared" si="65"/>
        <v>#VALUE!</v>
      </c>
      <c r="Z165" s="43" t="e">
        <f t="shared" si="66"/>
        <v>#VALUE!</v>
      </c>
      <c r="AA165" s="233" t="e">
        <f t="shared" si="46"/>
        <v>#VALUE!</v>
      </c>
      <c r="AB165" s="233" t="e">
        <f t="shared" si="67"/>
        <v>#VALUE!</v>
      </c>
      <c r="AC165" s="43" t="e">
        <f t="shared" si="78"/>
        <v>#VALUE!</v>
      </c>
      <c r="AD165" s="43" t="e">
        <f t="shared" si="47"/>
        <v>#VALUE!</v>
      </c>
      <c r="AE165" s="43" t="e">
        <f t="shared" si="69"/>
        <v>#VALUE!</v>
      </c>
      <c r="AF165" s="43" t="e">
        <f t="shared" si="48"/>
        <v>#VALUE!</v>
      </c>
      <c r="AG165" s="43" t="e">
        <f t="shared" si="49"/>
        <v>#VALUE!</v>
      </c>
      <c r="AH165" s="43" t="e">
        <f t="shared" si="70"/>
        <v>#VALUE!</v>
      </c>
      <c r="AI165" s="43" t="e">
        <f t="shared" si="50"/>
        <v>#VALUE!</v>
      </c>
      <c r="AJ165" s="43" t="e">
        <f t="shared" si="71"/>
        <v>#VALUE!</v>
      </c>
      <c r="AK165" s="8" t="e">
        <f t="shared" si="74"/>
        <v>#VALUE!</v>
      </c>
      <c r="AL165" s="44" t="e">
        <f t="shared" si="75"/>
        <v>#VALUE!</v>
      </c>
      <c r="AZ165" s="8"/>
    </row>
    <row r="166" spans="1:52" ht="15" x14ac:dyDescent="0.15">
      <c r="A166" s="42"/>
      <c r="B166" s="43" t="e">
        <f t="shared" si="77"/>
        <v>#VALUE!</v>
      </c>
      <c r="C166" s="43" t="e">
        <f t="shared" si="77"/>
        <v>#VALUE!</v>
      </c>
      <c r="D166" s="43" t="e">
        <f t="shared" si="77"/>
        <v>#VALUE!</v>
      </c>
      <c r="E166" s="43" t="e">
        <f t="shared" si="72"/>
        <v>#VALUE!</v>
      </c>
      <c r="F166" s="43" t="e">
        <f t="shared" si="52"/>
        <v>#VALUE!</v>
      </c>
      <c r="G166" s="43" t="e">
        <f t="shared" si="53"/>
        <v>#VALUE!</v>
      </c>
      <c r="H166" s="27" t="e">
        <f t="shared" si="79"/>
        <v>#VALUE!</v>
      </c>
      <c r="I166" s="229" t="e">
        <f t="shared" si="54"/>
        <v>#VALUE!</v>
      </c>
      <c r="J166" s="230" t="e">
        <f t="shared" si="76"/>
        <v>#VALUE!</v>
      </c>
      <c r="K166" s="43" t="e">
        <f t="shared" si="55"/>
        <v>#VALUE!</v>
      </c>
      <c r="L166" s="218" t="e">
        <f t="shared" si="56"/>
        <v>#VALUE!</v>
      </c>
      <c r="M166" s="218" t="e">
        <f t="shared" si="42"/>
        <v>#VALUE!</v>
      </c>
      <c r="N166" s="43" t="e">
        <f t="shared" si="57"/>
        <v>#VALUE!</v>
      </c>
      <c r="O166" s="43" t="e">
        <f t="shared" si="58"/>
        <v>#VALUE!</v>
      </c>
      <c r="P166" s="231" t="e">
        <f t="shared" si="59"/>
        <v>#VALUE!</v>
      </c>
      <c r="Q166" s="43" t="e">
        <f t="shared" si="60"/>
        <v>#VALUE!</v>
      </c>
      <c r="R166" s="43" t="e">
        <f t="shared" si="61"/>
        <v>#VALUE!</v>
      </c>
      <c r="S166" s="218" t="e">
        <f t="shared" si="43"/>
        <v>#VALUE!</v>
      </c>
      <c r="T166" s="218" t="e">
        <f t="shared" si="44"/>
        <v>#VALUE!</v>
      </c>
      <c r="U166" s="233" t="e">
        <f t="shared" si="62"/>
        <v>#VALUE!</v>
      </c>
      <c r="V166" s="233" t="e">
        <f t="shared" si="45"/>
        <v>#VALUE!</v>
      </c>
      <c r="W166" s="43" t="e">
        <f t="shared" si="63"/>
        <v>#VALUE!</v>
      </c>
      <c r="X166" s="43" t="e">
        <f t="shared" si="64"/>
        <v>#VALUE!</v>
      </c>
      <c r="Y166" s="43" t="e">
        <f t="shared" si="65"/>
        <v>#VALUE!</v>
      </c>
      <c r="Z166" s="43" t="e">
        <f t="shared" si="66"/>
        <v>#VALUE!</v>
      </c>
      <c r="AA166" s="233" t="e">
        <f t="shared" si="46"/>
        <v>#VALUE!</v>
      </c>
      <c r="AB166" s="233" t="e">
        <f t="shared" si="67"/>
        <v>#VALUE!</v>
      </c>
      <c r="AC166" s="43" t="e">
        <f t="shared" si="78"/>
        <v>#VALUE!</v>
      </c>
      <c r="AD166" s="43" t="e">
        <f t="shared" si="47"/>
        <v>#VALUE!</v>
      </c>
      <c r="AE166" s="43" t="e">
        <f t="shared" si="69"/>
        <v>#VALUE!</v>
      </c>
      <c r="AF166" s="43" t="e">
        <f t="shared" si="48"/>
        <v>#VALUE!</v>
      </c>
      <c r="AG166" s="43" t="e">
        <f t="shared" si="49"/>
        <v>#VALUE!</v>
      </c>
      <c r="AH166" s="43" t="e">
        <f t="shared" si="70"/>
        <v>#VALUE!</v>
      </c>
      <c r="AI166" s="43" t="e">
        <f t="shared" si="50"/>
        <v>#VALUE!</v>
      </c>
      <c r="AJ166" s="43" t="e">
        <f t="shared" si="71"/>
        <v>#VALUE!</v>
      </c>
      <c r="AK166" s="8" t="e">
        <f t="shared" si="74"/>
        <v>#VALUE!</v>
      </c>
      <c r="AL166" s="44" t="e">
        <f t="shared" si="75"/>
        <v>#VALUE!</v>
      </c>
      <c r="AZ166" s="8"/>
    </row>
    <row r="167" spans="1:52" ht="15" x14ac:dyDescent="0.15">
      <c r="A167" s="42"/>
      <c r="B167" s="43" t="e">
        <f t="shared" si="77"/>
        <v>#VALUE!</v>
      </c>
      <c r="C167" s="43" t="e">
        <f t="shared" si="77"/>
        <v>#VALUE!</v>
      </c>
      <c r="D167" s="43" t="e">
        <f t="shared" si="77"/>
        <v>#VALUE!</v>
      </c>
      <c r="E167" s="43" t="e">
        <f t="shared" si="72"/>
        <v>#VALUE!</v>
      </c>
      <c r="F167" s="43" t="e">
        <f t="shared" si="52"/>
        <v>#VALUE!</v>
      </c>
      <c r="G167" s="43" t="e">
        <f t="shared" si="53"/>
        <v>#VALUE!</v>
      </c>
      <c r="H167" s="27" t="e">
        <f t="shared" si="79"/>
        <v>#VALUE!</v>
      </c>
      <c r="I167" s="229" t="e">
        <f t="shared" si="54"/>
        <v>#VALUE!</v>
      </c>
      <c r="J167" s="230" t="e">
        <f t="shared" si="76"/>
        <v>#VALUE!</v>
      </c>
      <c r="K167" s="43" t="e">
        <f t="shared" si="55"/>
        <v>#VALUE!</v>
      </c>
      <c r="L167" s="218" t="e">
        <f t="shared" si="56"/>
        <v>#VALUE!</v>
      </c>
      <c r="M167" s="218" t="e">
        <f t="shared" si="42"/>
        <v>#VALUE!</v>
      </c>
      <c r="N167" s="43" t="e">
        <f t="shared" si="57"/>
        <v>#VALUE!</v>
      </c>
      <c r="O167" s="43" t="e">
        <f t="shared" si="58"/>
        <v>#VALUE!</v>
      </c>
      <c r="P167" s="231" t="e">
        <f t="shared" si="59"/>
        <v>#VALUE!</v>
      </c>
      <c r="Q167" s="43" t="e">
        <f t="shared" si="60"/>
        <v>#VALUE!</v>
      </c>
      <c r="R167" s="43" t="e">
        <f t="shared" si="61"/>
        <v>#VALUE!</v>
      </c>
      <c r="S167" s="218" t="e">
        <f t="shared" si="43"/>
        <v>#VALUE!</v>
      </c>
      <c r="T167" s="218" t="e">
        <f t="shared" si="44"/>
        <v>#VALUE!</v>
      </c>
      <c r="U167" s="233" t="e">
        <f t="shared" si="62"/>
        <v>#VALUE!</v>
      </c>
      <c r="V167" s="233" t="e">
        <f t="shared" si="45"/>
        <v>#VALUE!</v>
      </c>
      <c r="W167" s="43" t="e">
        <f t="shared" si="63"/>
        <v>#VALUE!</v>
      </c>
      <c r="X167" s="43" t="e">
        <f t="shared" si="64"/>
        <v>#VALUE!</v>
      </c>
      <c r="Y167" s="43" t="e">
        <f t="shared" si="65"/>
        <v>#VALUE!</v>
      </c>
      <c r="Z167" s="43" t="e">
        <f t="shared" si="66"/>
        <v>#VALUE!</v>
      </c>
      <c r="AA167" s="233" t="e">
        <f t="shared" si="46"/>
        <v>#VALUE!</v>
      </c>
      <c r="AB167" s="233" t="e">
        <f t="shared" si="67"/>
        <v>#VALUE!</v>
      </c>
      <c r="AC167" s="43" t="e">
        <f t="shared" si="78"/>
        <v>#VALUE!</v>
      </c>
      <c r="AD167" s="43" t="e">
        <f t="shared" si="47"/>
        <v>#VALUE!</v>
      </c>
      <c r="AE167" s="43" t="e">
        <f t="shared" si="69"/>
        <v>#VALUE!</v>
      </c>
      <c r="AF167" s="43" t="e">
        <f t="shared" si="48"/>
        <v>#VALUE!</v>
      </c>
      <c r="AG167" s="43" t="e">
        <f t="shared" si="49"/>
        <v>#VALUE!</v>
      </c>
      <c r="AH167" s="43" t="e">
        <f t="shared" si="70"/>
        <v>#VALUE!</v>
      </c>
      <c r="AI167" s="43" t="e">
        <f t="shared" si="50"/>
        <v>#VALUE!</v>
      </c>
      <c r="AJ167" s="43" t="e">
        <f t="shared" si="71"/>
        <v>#VALUE!</v>
      </c>
      <c r="AK167" s="8" t="e">
        <f t="shared" si="74"/>
        <v>#VALUE!</v>
      </c>
      <c r="AL167" s="44" t="e">
        <f t="shared" si="75"/>
        <v>#VALUE!</v>
      </c>
      <c r="AZ167" s="8"/>
    </row>
    <row r="168" spans="1:52" ht="15" x14ac:dyDescent="0.15">
      <c r="A168" s="42"/>
      <c r="B168" s="43" t="e">
        <f t="shared" si="77"/>
        <v>#VALUE!</v>
      </c>
      <c r="C168" s="43" t="e">
        <f t="shared" si="77"/>
        <v>#VALUE!</v>
      </c>
      <c r="D168" s="43" t="e">
        <f t="shared" si="77"/>
        <v>#VALUE!</v>
      </c>
      <c r="E168" s="43" t="e">
        <f t="shared" si="72"/>
        <v>#VALUE!</v>
      </c>
      <c r="F168" s="43" t="e">
        <f t="shared" si="52"/>
        <v>#VALUE!</v>
      </c>
      <c r="G168" s="43" t="e">
        <f t="shared" si="53"/>
        <v>#VALUE!</v>
      </c>
      <c r="H168" s="27" t="e">
        <f t="shared" si="79"/>
        <v>#VALUE!</v>
      </c>
      <c r="I168" s="229" t="e">
        <f t="shared" si="54"/>
        <v>#VALUE!</v>
      </c>
      <c r="J168" s="230" t="e">
        <f t="shared" si="76"/>
        <v>#VALUE!</v>
      </c>
      <c r="K168" s="43" t="e">
        <f t="shared" si="55"/>
        <v>#VALUE!</v>
      </c>
      <c r="L168" s="218" t="e">
        <f t="shared" si="56"/>
        <v>#VALUE!</v>
      </c>
      <c r="M168" s="218" t="e">
        <f t="shared" si="42"/>
        <v>#VALUE!</v>
      </c>
      <c r="N168" s="43" t="e">
        <f t="shared" si="57"/>
        <v>#VALUE!</v>
      </c>
      <c r="O168" s="43" t="e">
        <f t="shared" si="58"/>
        <v>#VALUE!</v>
      </c>
      <c r="P168" s="231" t="e">
        <f t="shared" si="59"/>
        <v>#VALUE!</v>
      </c>
      <c r="Q168" s="43" t="e">
        <f t="shared" si="60"/>
        <v>#VALUE!</v>
      </c>
      <c r="R168" s="43" t="e">
        <f t="shared" si="61"/>
        <v>#VALUE!</v>
      </c>
      <c r="S168" s="218" t="e">
        <f t="shared" si="43"/>
        <v>#VALUE!</v>
      </c>
      <c r="T168" s="218" t="e">
        <f t="shared" si="44"/>
        <v>#VALUE!</v>
      </c>
      <c r="U168" s="233" t="e">
        <f t="shared" si="62"/>
        <v>#VALUE!</v>
      </c>
      <c r="V168" s="233" t="e">
        <f t="shared" si="45"/>
        <v>#VALUE!</v>
      </c>
      <c r="W168" s="43" t="e">
        <f t="shared" si="63"/>
        <v>#VALUE!</v>
      </c>
      <c r="X168" s="43" t="e">
        <f t="shared" si="64"/>
        <v>#VALUE!</v>
      </c>
      <c r="Y168" s="43" t="e">
        <f t="shared" si="65"/>
        <v>#VALUE!</v>
      </c>
      <c r="Z168" s="43" t="e">
        <f t="shared" si="66"/>
        <v>#VALUE!</v>
      </c>
      <c r="AA168" s="233" t="e">
        <f t="shared" si="46"/>
        <v>#VALUE!</v>
      </c>
      <c r="AB168" s="233" t="e">
        <f t="shared" si="67"/>
        <v>#VALUE!</v>
      </c>
      <c r="AC168" s="43" t="e">
        <f t="shared" si="78"/>
        <v>#VALUE!</v>
      </c>
      <c r="AD168" s="43" t="e">
        <f t="shared" si="47"/>
        <v>#VALUE!</v>
      </c>
      <c r="AE168" s="43" t="e">
        <f t="shared" si="69"/>
        <v>#VALUE!</v>
      </c>
      <c r="AF168" s="43" t="e">
        <f t="shared" si="48"/>
        <v>#VALUE!</v>
      </c>
      <c r="AG168" s="43" t="e">
        <f t="shared" si="49"/>
        <v>#VALUE!</v>
      </c>
      <c r="AH168" s="43" t="e">
        <f t="shared" si="70"/>
        <v>#VALUE!</v>
      </c>
      <c r="AI168" s="43" t="e">
        <f t="shared" si="50"/>
        <v>#VALUE!</v>
      </c>
      <c r="AJ168" s="43" t="e">
        <f t="shared" si="71"/>
        <v>#VALUE!</v>
      </c>
      <c r="AK168" s="8" t="e">
        <f t="shared" si="74"/>
        <v>#VALUE!</v>
      </c>
      <c r="AL168" s="44" t="e">
        <f t="shared" si="75"/>
        <v>#VALUE!</v>
      </c>
      <c r="AZ168" s="8"/>
    </row>
    <row r="169" spans="1:52" ht="15" x14ac:dyDescent="0.15">
      <c r="A169" s="42"/>
      <c r="B169" s="43" t="e">
        <f t="shared" si="77"/>
        <v>#VALUE!</v>
      </c>
      <c r="C169" s="43" t="e">
        <f t="shared" si="77"/>
        <v>#VALUE!</v>
      </c>
      <c r="D169" s="43" t="e">
        <f t="shared" si="77"/>
        <v>#VALUE!</v>
      </c>
      <c r="E169" s="43" t="e">
        <f t="shared" si="72"/>
        <v>#VALUE!</v>
      </c>
      <c r="F169" s="43" t="e">
        <f t="shared" si="52"/>
        <v>#VALUE!</v>
      </c>
      <c r="G169" s="43" t="e">
        <f t="shared" si="53"/>
        <v>#VALUE!</v>
      </c>
      <c r="H169" s="27" t="e">
        <f t="shared" si="79"/>
        <v>#VALUE!</v>
      </c>
      <c r="I169" s="229" t="e">
        <f t="shared" si="54"/>
        <v>#VALUE!</v>
      </c>
      <c r="J169" s="230" t="e">
        <f t="shared" si="76"/>
        <v>#VALUE!</v>
      </c>
      <c r="K169" s="43" t="e">
        <f t="shared" si="55"/>
        <v>#VALUE!</v>
      </c>
      <c r="L169" s="218" t="e">
        <f t="shared" si="56"/>
        <v>#VALUE!</v>
      </c>
      <c r="M169" s="218" t="e">
        <f t="shared" si="42"/>
        <v>#VALUE!</v>
      </c>
      <c r="N169" s="43" t="e">
        <f t="shared" si="57"/>
        <v>#VALUE!</v>
      </c>
      <c r="O169" s="43" t="e">
        <f t="shared" si="58"/>
        <v>#VALUE!</v>
      </c>
      <c r="P169" s="231" t="e">
        <f t="shared" si="59"/>
        <v>#VALUE!</v>
      </c>
      <c r="Q169" s="43" t="e">
        <f t="shared" si="60"/>
        <v>#VALUE!</v>
      </c>
      <c r="R169" s="43" t="e">
        <f t="shared" si="61"/>
        <v>#VALUE!</v>
      </c>
      <c r="S169" s="218" t="e">
        <f t="shared" si="43"/>
        <v>#VALUE!</v>
      </c>
      <c r="T169" s="218" t="e">
        <f t="shared" si="44"/>
        <v>#VALUE!</v>
      </c>
      <c r="U169" s="233" t="e">
        <f t="shared" si="62"/>
        <v>#VALUE!</v>
      </c>
      <c r="V169" s="233" t="e">
        <f t="shared" si="45"/>
        <v>#VALUE!</v>
      </c>
      <c r="W169" s="43" t="e">
        <f t="shared" si="63"/>
        <v>#VALUE!</v>
      </c>
      <c r="X169" s="43" t="e">
        <f t="shared" si="64"/>
        <v>#VALUE!</v>
      </c>
      <c r="Y169" s="43" t="e">
        <f t="shared" si="65"/>
        <v>#VALUE!</v>
      </c>
      <c r="Z169" s="43" t="e">
        <f t="shared" si="66"/>
        <v>#VALUE!</v>
      </c>
      <c r="AA169" s="233" t="e">
        <f t="shared" si="46"/>
        <v>#VALUE!</v>
      </c>
      <c r="AB169" s="233" t="e">
        <f t="shared" si="67"/>
        <v>#VALUE!</v>
      </c>
      <c r="AC169" s="43" t="e">
        <f t="shared" si="78"/>
        <v>#VALUE!</v>
      </c>
      <c r="AD169" s="43" t="e">
        <f t="shared" si="47"/>
        <v>#VALUE!</v>
      </c>
      <c r="AE169" s="43" t="e">
        <f t="shared" si="69"/>
        <v>#VALUE!</v>
      </c>
      <c r="AF169" s="43" t="e">
        <f t="shared" si="48"/>
        <v>#VALUE!</v>
      </c>
      <c r="AG169" s="43" t="e">
        <f t="shared" si="49"/>
        <v>#VALUE!</v>
      </c>
      <c r="AH169" s="43" t="e">
        <f t="shared" si="70"/>
        <v>#VALUE!</v>
      </c>
      <c r="AI169" s="43" t="e">
        <f t="shared" si="50"/>
        <v>#VALUE!</v>
      </c>
      <c r="AJ169" s="43" t="e">
        <f t="shared" si="71"/>
        <v>#VALUE!</v>
      </c>
      <c r="AK169" s="8" t="e">
        <f t="shared" si="74"/>
        <v>#VALUE!</v>
      </c>
      <c r="AL169" s="44" t="e">
        <f t="shared" si="75"/>
        <v>#VALUE!</v>
      </c>
      <c r="AZ169" s="8"/>
    </row>
    <row r="170" spans="1:52" ht="15" x14ac:dyDescent="0.15">
      <c r="A170" s="42"/>
      <c r="B170" s="43" t="e">
        <f t="shared" si="77"/>
        <v>#VALUE!</v>
      </c>
      <c r="C170" s="43" t="e">
        <f t="shared" si="77"/>
        <v>#VALUE!</v>
      </c>
      <c r="D170" s="43" t="e">
        <f t="shared" si="77"/>
        <v>#VALUE!</v>
      </c>
      <c r="E170" s="43" t="e">
        <f t="shared" si="72"/>
        <v>#VALUE!</v>
      </c>
      <c r="F170" s="43" t="e">
        <f t="shared" si="52"/>
        <v>#VALUE!</v>
      </c>
      <c r="G170" s="43" t="e">
        <f t="shared" si="53"/>
        <v>#VALUE!</v>
      </c>
      <c r="H170" s="27" t="e">
        <f t="shared" si="79"/>
        <v>#VALUE!</v>
      </c>
      <c r="I170" s="229" t="e">
        <f t="shared" si="54"/>
        <v>#VALUE!</v>
      </c>
      <c r="J170" s="230" t="e">
        <f t="shared" si="76"/>
        <v>#VALUE!</v>
      </c>
      <c r="K170" s="43" t="e">
        <f t="shared" si="55"/>
        <v>#VALUE!</v>
      </c>
      <c r="L170" s="218" t="e">
        <f t="shared" si="56"/>
        <v>#VALUE!</v>
      </c>
      <c r="M170" s="218" t="e">
        <f t="shared" si="42"/>
        <v>#VALUE!</v>
      </c>
      <c r="N170" s="43" t="e">
        <f t="shared" si="57"/>
        <v>#VALUE!</v>
      </c>
      <c r="O170" s="43" t="e">
        <f t="shared" si="58"/>
        <v>#VALUE!</v>
      </c>
      <c r="P170" s="231" t="e">
        <f t="shared" si="59"/>
        <v>#VALUE!</v>
      </c>
      <c r="Q170" s="43" t="e">
        <f t="shared" si="60"/>
        <v>#VALUE!</v>
      </c>
      <c r="R170" s="43" t="e">
        <f t="shared" si="61"/>
        <v>#VALUE!</v>
      </c>
      <c r="S170" s="218" t="e">
        <f t="shared" si="43"/>
        <v>#VALUE!</v>
      </c>
      <c r="T170" s="218" t="e">
        <f t="shared" si="44"/>
        <v>#VALUE!</v>
      </c>
      <c r="U170" s="233" t="e">
        <f t="shared" si="62"/>
        <v>#VALUE!</v>
      </c>
      <c r="V170" s="233" t="e">
        <f t="shared" si="45"/>
        <v>#VALUE!</v>
      </c>
      <c r="W170" s="43" t="e">
        <f t="shared" si="63"/>
        <v>#VALUE!</v>
      </c>
      <c r="X170" s="43" t="e">
        <f t="shared" si="64"/>
        <v>#VALUE!</v>
      </c>
      <c r="Y170" s="43" t="e">
        <f t="shared" si="65"/>
        <v>#VALUE!</v>
      </c>
      <c r="Z170" s="43" t="e">
        <f t="shared" si="66"/>
        <v>#VALUE!</v>
      </c>
      <c r="AA170" s="233" t="e">
        <f t="shared" si="46"/>
        <v>#VALUE!</v>
      </c>
      <c r="AB170" s="233" t="e">
        <f t="shared" si="67"/>
        <v>#VALUE!</v>
      </c>
      <c r="AC170" s="43" t="e">
        <f t="shared" si="78"/>
        <v>#VALUE!</v>
      </c>
      <c r="AD170" s="43" t="e">
        <f t="shared" si="47"/>
        <v>#VALUE!</v>
      </c>
      <c r="AE170" s="43" t="e">
        <f t="shared" si="69"/>
        <v>#VALUE!</v>
      </c>
      <c r="AF170" s="43" t="e">
        <f t="shared" si="48"/>
        <v>#VALUE!</v>
      </c>
      <c r="AG170" s="43" t="e">
        <f t="shared" si="49"/>
        <v>#VALUE!</v>
      </c>
      <c r="AH170" s="43" t="e">
        <f t="shared" si="70"/>
        <v>#VALUE!</v>
      </c>
      <c r="AI170" s="43" t="e">
        <f t="shared" si="50"/>
        <v>#VALUE!</v>
      </c>
      <c r="AJ170" s="43" t="e">
        <f t="shared" si="71"/>
        <v>#VALUE!</v>
      </c>
      <c r="AK170" s="8" t="e">
        <f t="shared" si="74"/>
        <v>#VALUE!</v>
      </c>
      <c r="AL170" s="44" t="e">
        <f t="shared" si="75"/>
        <v>#VALUE!</v>
      </c>
      <c r="AZ170" s="8"/>
    </row>
    <row r="171" spans="1:52" ht="15" x14ac:dyDescent="0.15">
      <c r="A171" s="42"/>
      <c r="B171" s="43" t="e">
        <f t="shared" si="77"/>
        <v>#VALUE!</v>
      </c>
      <c r="C171" s="43" t="e">
        <f t="shared" si="77"/>
        <v>#VALUE!</v>
      </c>
      <c r="D171" s="43" t="e">
        <f t="shared" si="77"/>
        <v>#VALUE!</v>
      </c>
      <c r="E171" s="43" t="e">
        <f t="shared" si="72"/>
        <v>#VALUE!</v>
      </c>
      <c r="F171" s="43" t="e">
        <f t="shared" si="52"/>
        <v>#VALUE!</v>
      </c>
      <c r="G171" s="43" t="e">
        <f t="shared" si="53"/>
        <v>#VALUE!</v>
      </c>
      <c r="H171" s="27" t="e">
        <f t="shared" si="79"/>
        <v>#VALUE!</v>
      </c>
      <c r="I171" s="229" t="e">
        <f t="shared" si="54"/>
        <v>#VALUE!</v>
      </c>
      <c r="J171" s="230" t="e">
        <f t="shared" si="76"/>
        <v>#VALUE!</v>
      </c>
      <c r="K171" s="43" t="e">
        <f t="shared" si="55"/>
        <v>#VALUE!</v>
      </c>
      <c r="L171" s="218" t="e">
        <f t="shared" si="56"/>
        <v>#VALUE!</v>
      </c>
      <c r="M171" s="218" t="e">
        <f t="shared" si="42"/>
        <v>#VALUE!</v>
      </c>
      <c r="N171" s="43" t="e">
        <f t="shared" si="57"/>
        <v>#VALUE!</v>
      </c>
      <c r="O171" s="43" t="e">
        <f t="shared" si="58"/>
        <v>#VALUE!</v>
      </c>
      <c r="P171" s="231" t="e">
        <f t="shared" si="59"/>
        <v>#VALUE!</v>
      </c>
      <c r="Q171" s="43" t="e">
        <f t="shared" si="60"/>
        <v>#VALUE!</v>
      </c>
      <c r="R171" s="43" t="e">
        <f t="shared" si="61"/>
        <v>#VALUE!</v>
      </c>
      <c r="S171" s="218" t="e">
        <f t="shared" si="43"/>
        <v>#VALUE!</v>
      </c>
      <c r="T171" s="218" t="e">
        <f t="shared" si="44"/>
        <v>#VALUE!</v>
      </c>
      <c r="U171" s="233" t="e">
        <f t="shared" si="62"/>
        <v>#VALUE!</v>
      </c>
      <c r="V171" s="233" t="e">
        <f t="shared" si="45"/>
        <v>#VALUE!</v>
      </c>
      <c r="W171" s="43" t="e">
        <f t="shared" si="63"/>
        <v>#VALUE!</v>
      </c>
      <c r="X171" s="43" t="e">
        <f t="shared" si="64"/>
        <v>#VALUE!</v>
      </c>
      <c r="Y171" s="43" t="e">
        <f t="shared" si="65"/>
        <v>#VALUE!</v>
      </c>
      <c r="Z171" s="43" t="e">
        <f t="shared" si="66"/>
        <v>#VALUE!</v>
      </c>
      <c r="AA171" s="233" t="e">
        <f t="shared" si="46"/>
        <v>#VALUE!</v>
      </c>
      <c r="AB171" s="233" t="e">
        <f t="shared" si="67"/>
        <v>#VALUE!</v>
      </c>
      <c r="AC171" s="43" t="e">
        <f t="shared" si="78"/>
        <v>#VALUE!</v>
      </c>
      <c r="AD171" s="43" t="e">
        <f t="shared" si="47"/>
        <v>#VALUE!</v>
      </c>
      <c r="AE171" s="43" t="e">
        <f t="shared" si="69"/>
        <v>#VALUE!</v>
      </c>
      <c r="AF171" s="43" t="e">
        <f t="shared" si="48"/>
        <v>#VALUE!</v>
      </c>
      <c r="AG171" s="43" t="e">
        <f t="shared" si="49"/>
        <v>#VALUE!</v>
      </c>
      <c r="AH171" s="43" t="e">
        <f t="shared" si="70"/>
        <v>#VALUE!</v>
      </c>
      <c r="AI171" s="43" t="e">
        <f t="shared" si="50"/>
        <v>#VALUE!</v>
      </c>
      <c r="AJ171" s="43" t="e">
        <f t="shared" si="71"/>
        <v>#VALUE!</v>
      </c>
      <c r="AK171" s="8" t="e">
        <f t="shared" si="74"/>
        <v>#VALUE!</v>
      </c>
      <c r="AL171" s="44" t="e">
        <f t="shared" si="75"/>
        <v>#VALUE!</v>
      </c>
      <c r="AZ171" s="8"/>
    </row>
    <row r="172" spans="1:52" ht="15" x14ac:dyDescent="0.15">
      <c r="A172" s="42"/>
      <c r="B172" s="43" t="e">
        <f t="shared" si="77"/>
        <v>#VALUE!</v>
      </c>
      <c r="C172" s="43" t="e">
        <f t="shared" si="77"/>
        <v>#VALUE!</v>
      </c>
      <c r="D172" s="43" t="e">
        <f t="shared" si="77"/>
        <v>#VALUE!</v>
      </c>
      <c r="E172" s="43" t="e">
        <f t="shared" si="72"/>
        <v>#VALUE!</v>
      </c>
      <c r="F172" s="43" t="e">
        <f t="shared" si="52"/>
        <v>#VALUE!</v>
      </c>
      <c r="G172" s="43" t="e">
        <f t="shared" si="53"/>
        <v>#VALUE!</v>
      </c>
      <c r="H172" s="27" t="e">
        <f t="shared" si="79"/>
        <v>#VALUE!</v>
      </c>
      <c r="I172" s="229" t="e">
        <f t="shared" si="54"/>
        <v>#VALUE!</v>
      </c>
      <c r="J172" s="230" t="e">
        <f t="shared" si="76"/>
        <v>#VALUE!</v>
      </c>
      <c r="K172" s="43" t="e">
        <f t="shared" si="55"/>
        <v>#VALUE!</v>
      </c>
      <c r="L172" s="218" t="e">
        <f t="shared" si="56"/>
        <v>#VALUE!</v>
      </c>
      <c r="M172" s="218" t="e">
        <f t="shared" si="42"/>
        <v>#VALUE!</v>
      </c>
      <c r="N172" s="43" t="e">
        <f t="shared" si="57"/>
        <v>#VALUE!</v>
      </c>
      <c r="O172" s="43" t="e">
        <f t="shared" si="58"/>
        <v>#VALUE!</v>
      </c>
      <c r="P172" s="231" t="e">
        <f t="shared" si="59"/>
        <v>#VALUE!</v>
      </c>
      <c r="Q172" s="43" t="e">
        <f t="shared" si="60"/>
        <v>#VALUE!</v>
      </c>
      <c r="R172" s="43" t="e">
        <f t="shared" si="61"/>
        <v>#VALUE!</v>
      </c>
      <c r="S172" s="218" t="e">
        <f t="shared" si="43"/>
        <v>#VALUE!</v>
      </c>
      <c r="T172" s="218" t="e">
        <f t="shared" si="44"/>
        <v>#VALUE!</v>
      </c>
      <c r="U172" s="233" t="e">
        <f t="shared" si="62"/>
        <v>#VALUE!</v>
      </c>
      <c r="V172" s="233" t="e">
        <f t="shared" si="45"/>
        <v>#VALUE!</v>
      </c>
      <c r="W172" s="43" t="e">
        <f t="shared" si="63"/>
        <v>#VALUE!</v>
      </c>
      <c r="X172" s="43" t="e">
        <f t="shared" si="64"/>
        <v>#VALUE!</v>
      </c>
      <c r="Y172" s="43" t="e">
        <f t="shared" si="65"/>
        <v>#VALUE!</v>
      </c>
      <c r="Z172" s="43" t="e">
        <f t="shared" si="66"/>
        <v>#VALUE!</v>
      </c>
      <c r="AA172" s="233" t="e">
        <f t="shared" si="46"/>
        <v>#VALUE!</v>
      </c>
      <c r="AB172" s="233" t="e">
        <f t="shared" si="67"/>
        <v>#VALUE!</v>
      </c>
      <c r="AC172" s="43" t="e">
        <f t="shared" si="78"/>
        <v>#VALUE!</v>
      </c>
      <c r="AD172" s="43" t="e">
        <f t="shared" si="47"/>
        <v>#VALUE!</v>
      </c>
      <c r="AE172" s="43" t="e">
        <f t="shared" si="69"/>
        <v>#VALUE!</v>
      </c>
      <c r="AF172" s="43" t="e">
        <f t="shared" si="48"/>
        <v>#VALUE!</v>
      </c>
      <c r="AG172" s="43" t="e">
        <f t="shared" si="49"/>
        <v>#VALUE!</v>
      </c>
      <c r="AH172" s="43" t="e">
        <f t="shared" si="70"/>
        <v>#VALUE!</v>
      </c>
      <c r="AI172" s="43" t="e">
        <f t="shared" si="50"/>
        <v>#VALUE!</v>
      </c>
      <c r="AJ172" s="43" t="e">
        <f t="shared" si="71"/>
        <v>#VALUE!</v>
      </c>
      <c r="AK172" s="8" t="e">
        <f t="shared" si="74"/>
        <v>#VALUE!</v>
      </c>
      <c r="AL172" s="44" t="e">
        <f t="shared" si="75"/>
        <v>#VALUE!</v>
      </c>
      <c r="AZ172" s="8"/>
    </row>
    <row r="173" spans="1:52" ht="15" x14ac:dyDescent="0.15">
      <c r="A173" s="42"/>
      <c r="B173" s="43" t="e">
        <f t="shared" si="77"/>
        <v>#VALUE!</v>
      </c>
      <c r="C173" s="43" t="e">
        <f t="shared" si="77"/>
        <v>#VALUE!</v>
      </c>
      <c r="D173" s="43" t="e">
        <f t="shared" si="77"/>
        <v>#VALUE!</v>
      </c>
      <c r="E173" s="43" t="e">
        <f t="shared" si="72"/>
        <v>#VALUE!</v>
      </c>
      <c r="F173" s="43" t="e">
        <f t="shared" si="52"/>
        <v>#VALUE!</v>
      </c>
      <c r="G173" s="43" t="e">
        <f t="shared" si="53"/>
        <v>#VALUE!</v>
      </c>
      <c r="H173" s="27" t="e">
        <f t="shared" si="79"/>
        <v>#VALUE!</v>
      </c>
      <c r="I173" s="229" t="e">
        <f t="shared" si="54"/>
        <v>#VALUE!</v>
      </c>
      <c r="J173" s="230" t="e">
        <f t="shared" si="76"/>
        <v>#VALUE!</v>
      </c>
      <c r="K173" s="43" t="e">
        <f t="shared" si="55"/>
        <v>#VALUE!</v>
      </c>
      <c r="L173" s="218" t="e">
        <f t="shared" si="56"/>
        <v>#VALUE!</v>
      </c>
      <c r="M173" s="218" t="e">
        <f t="shared" si="42"/>
        <v>#VALUE!</v>
      </c>
      <c r="N173" s="43" t="e">
        <f t="shared" si="57"/>
        <v>#VALUE!</v>
      </c>
      <c r="O173" s="43" t="e">
        <f t="shared" si="58"/>
        <v>#VALUE!</v>
      </c>
      <c r="P173" s="231" t="e">
        <f t="shared" si="59"/>
        <v>#VALUE!</v>
      </c>
      <c r="Q173" s="43" t="e">
        <f t="shared" si="60"/>
        <v>#VALUE!</v>
      </c>
      <c r="R173" s="43" t="e">
        <f t="shared" si="61"/>
        <v>#VALUE!</v>
      </c>
      <c r="S173" s="218" t="e">
        <f t="shared" si="43"/>
        <v>#VALUE!</v>
      </c>
      <c r="T173" s="218" t="e">
        <f t="shared" si="44"/>
        <v>#VALUE!</v>
      </c>
      <c r="U173" s="233" t="e">
        <f t="shared" si="62"/>
        <v>#VALUE!</v>
      </c>
      <c r="V173" s="233" t="e">
        <f t="shared" si="45"/>
        <v>#VALUE!</v>
      </c>
      <c r="W173" s="43" t="e">
        <f t="shared" si="63"/>
        <v>#VALUE!</v>
      </c>
      <c r="X173" s="43" t="e">
        <f t="shared" si="64"/>
        <v>#VALUE!</v>
      </c>
      <c r="Y173" s="43" t="e">
        <f t="shared" si="65"/>
        <v>#VALUE!</v>
      </c>
      <c r="Z173" s="43" t="e">
        <f t="shared" si="66"/>
        <v>#VALUE!</v>
      </c>
      <c r="AA173" s="233" t="e">
        <f t="shared" si="46"/>
        <v>#VALUE!</v>
      </c>
      <c r="AB173" s="233" t="e">
        <f t="shared" si="67"/>
        <v>#VALUE!</v>
      </c>
      <c r="AC173" s="43" t="e">
        <f t="shared" si="78"/>
        <v>#VALUE!</v>
      </c>
      <c r="AD173" s="43" t="e">
        <f t="shared" si="47"/>
        <v>#VALUE!</v>
      </c>
      <c r="AE173" s="43" t="e">
        <f t="shared" si="69"/>
        <v>#VALUE!</v>
      </c>
      <c r="AF173" s="43" t="e">
        <f t="shared" si="48"/>
        <v>#VALUE!</v>
      </c>
      <c r="AG173" s="43" t="e">
        <f t="shared" si="49"/>
        <v>#VALUE!</v>
      </c>
      <c r="AH173" s="43" t="e">
        <f t="shared" si="70"/>
        <v>#VALUE!</v>
      </c>
      <c r="AI173" s="43" t="e">
        <f t="shared" si="50"/>
        <v>#VALUE!</v>
      </c>
      <c r="AJ173" s="43" t="e">
        <f t="shared" si="71"/>
        <v>#VALUE!</v>
      </c>
      <c r="AK173" s="8" t="e">
        <f t="shared" si="74"/>
        <v>#VALUE!</v>
      </c>
      <c r="AL173" s="44" t="e">
        <f t="shared" si="75"/>
        <v>#VALUE!</v>
      </c>
      <c r="AZ173" s="8"/>
    </row>
    <row r="174" spans="1:52" ht="15" x14ac:dyDescent="0.15">
      <c r="A174" s="42"/>
      <c r="B174" s="43" t="e">
        <f t="shared" si="77"/>
        <v>#VALUE!</v>
      </c>
      <c r="C174" s="43" t="e">
        <f t="shared" si="77"/>
        <v>#VALUE!</v>
      </c>
      <c r="D174" s="43" t="e">
        <f t="shared" si="77"/>
        <v>#VALUE!</v>
      </c>
      <c r="E174" s="43" t="e">
        <f t="shared" si="72"/>
        <v>#VALUE!</v>
      </c>
      <c r="F174" s="43" t="e">
        <f t="shared" si="52"/>
        <v>#VALUE!</v>
      </c>
      <c r="G174" s="43" t="e">
        <f t="shared" si="53"/>
        <v>#VALUE!</v>
      </c>
      <c r="H174" s="27" t="e">
        <f t="shared" si="79"/>
        <v>#VALUE!</v>
      </c>
      <c r="I174" s="229" t="e">
        <f t="shared" si="54"/>
        <v>#VALUE!</v>
      </c>
      <c r="J174" s="230" t="e">
        <f t="shared" si="76"/>
        <v>#VALUE!</v>
      </c>
      <c r="K174" s="43" t="e">
        <f t="shared" si="55"/>
        <v>#VALUE!</v>
      </c>
      <c r="L174" s="218" t="e">
        <f t="shared" si="56"/>
        <v>#VALUE!</v>
      </c>
      <c r="M174" s="218" t="e">
        <f t="shared" si="42"/>
        <v>#VALUE!</v>
      </c>
      <c r="N174" s="43" t="e">
        <f t="shared" si="57"/>
        <v>#VALUE!</v>
      </c>
      <c r="O174" s="43" t="e">
        <f t="shared" si="58"/>
        <v>#VALUE!</v>
      </c>
      <c r="P174" s="231" t="e">
        <f t="shared" si="59"/>
        <v>#VALUE!</v>
      </c>
      <c r="Q174" s="43" t="e">
        <f t="shared" si="60"/>
        <v>#VALUE!</v>
      </c>
      <c r="R174" s="43" t="e">
        <f t="shared" si="61"/>
        <v>#VALUE!</v>
      </c>
      <c r="S174" s="218" t="e">
        <f t="shared" si="43"/>
        <v>#VALUE!</v>
      </c>
      <c r="T174" s="218" t="e">
        <f t="shared" si="44"/>
        <v>#VALUE!</v>
      </c>
      <c r="U174" s="233" t="e">
        <f t="shared" si="62"/>
        <v>#VALUE!</v>
      </c>
      <c r="V174" s="233" t="e">
        <f t="shared" si="45"/>
        <v>#VALUE!</v>
      </c>
      <c r="W174" s="43" t="e">
        <f t="shared" si="63"/>
        <v>#VALUE!</v>
      </c>
      <c r="X174" s="43" t="e">
        <f t="shared" si="64"/>
        <v>#VALUE!</v>
      </c>
      <c r="Y174" s="43" t="e">
        <f t="shared" si="65"/>
        <v>#VALUE!</v>
      </c>
      <c r="Z174" s="43" t="e">
        <f t="shared" si="66"/>
        <v>#VALUE!</v>
      </c>
      <c r="AA174" s="233" t="e">
        <f t="shared" si="46"/>
        <v>#VALUE!</v>
      </c>
      <c r="AB174" s="233" t="e">
        <f t="shared" si="67"/>
        <v>#VALUE!</v>
      </c>
      <c r="AC174" s="43" t="e">
        <f t="shared" si="78"/>
        <v>#VALUE!</v>
      </c>
      <c r="AD174" s="43" t="e">
        <f t="shared" si="47"/>
        <v>#VALUE!</v>
      </c>
      <c r="AE174" s="43" t="e">
        <f t="shared" si="69"/>
        <v>#VALUE!</v>
      </c>
      <c r="AF174" s="43" t="e">
        <f t="shared" si="48"/>
        <v>#VALUE!</v>
      </c>
      <c r="AG174" s="43" t="e">
        <f t="shared" si="49"/>
        <v>#VALUE!</v>
      </c>
      <c r="AH174" s="43" t="e">
        <f t="shared" si="70"/>
        <v>#VALUE!</v>
      </c>
      <c r="AI174" s="43" t="e">
        <f t="shared" si="50"/>
        <v>#VALUE!</v>
      </c>
      <c r="AJ174" s="43" t="e">
        <f t="shared" si="71"/>
        <v>#VALUE!</v>
      </c>
      <c r="AK174" s="8" t="e">
        <f t="shared" si="74"/>
        <v>#VALUE!</v>
      </c>
      <c r="AL174" s="44" t="e">
        <f t="shared" si="75"/>
        <v>#VALUE!</v>
      </c>
      <c r="AZ174" s="8"/>
    </row>
    <row r="175" spans="1:52" ht="15" x14ac:dyDescent="0.15">
      <c r="A175" s="42"/>
      <c r="B175" s="43" t="e">
        <f t="shared" si="77"/>
        <v>#VALUE!</v>
      </c>
      <c r="C175" s="43" t="e">
        <f t="shared" si="77"/>
        <v>#VALUE!</v>
      </c>
      <c r="D175" s="43" t="e">
        <f t="shared" si="77"/>
        <v>#VALUE!</v>
      </c>
      <c r="E175" s="43" t="e">
        <f t="shared" si="72"/>
        <v>#VALUE!</v>
      </c>
      <c r="F175" s="43" t="e">
        <f t="shared" si="52"/>
        <v>#VALUE!</v>
      </c>
      <c r="G175" s="43" t="e">
        <f t="shared" si="53"/>
        <v>#VALUE!</v>
      </c>
      <c r="H175" s="27" t="e">
        <f t="shared" si="79"/>
        <v>#VALUE!</v>
      </c>
      <c r="I175" s="229" t="e">
        <f t="shared" si="54"/>
        <v>#VALUE!</v>
      </c>
      <c r="J175" s="230" t="e">
        <f t="shared" si="76"/>
        <v>#VALUE!</v>
      </c>
      <c r="K175" s="43" t="e">
        <f t="shared" si="55"/>
        <v>#VALUE!</v>
      </c>
      <c r="L175" s="218" t="e">
        <f t="shared" si="56"/>
        <v>#VALUE!</v>
      </c>
      <c r="M175" s="218" t="e">
        <f t="shared" si="42"/>
        <v>#VALUE!</v>
      </c>
      <c r="N175" s="43" t="e">
        <f t="shared" si="57"/>
        <v>#VALUE!</v>
      </c>
      <c r="O175" s="43" t="e">
        <f t="shared" si="58"/>
        <v>#VALUE!</v>
      </c>
      <c r="P175" s="231" t="e">
        <f t="shared" si="59"/>
        <v>#VALUE!</v>
      </c>
      <c r="Q175" s="43" t="e">
        <f t="shared" si="60"/>
        <v>#VALUE!</v>
      </c>
      <c r="R175" s="43" t="e">
        <f t="shared" si="61"/>
        <v>#VALUE!</v>
      </c>
      <c r="S175" s="218" t="e">
        <f t="shared" si="43"/>
        <v>#VALUE!</v>
      </c>
      <c r="T175" s="218" t="e">
        <f t="shared" si="44"/>
        <v>#VALUE!</v>
      </c>
      <c r="U175" s="233" t="e">
        <f t="shared" si="62"/>
        <v>#VALUE!</v>
      </c>
      <c r="V175" s="233" t="e">
        <f t="shared" si="45"/>
        <v>#VALUE!</v>
      </c>
      <c r="W175" s="43" t="e">
        <f t="shared" si="63"/>
        <v>#VALUE!</v>
      </c>
      <c r="X175" s="43" t="e">
        <f t="shared" si="64"/>
        <v>#VALUE!</v>
      </c>
      <c r="Y175" s="43" t="e">
        <f t="shared" si="65"/>
        <v>#VALUE!</v>
      </c>
      <c r="Z175" s="43" t="e">
        <f t="shared" si="66"/>
        <v>#VALUE!</v>
      </c>
      <c r="AA175" s="233" t="e">
        <f t="shared" si="46"/>
        <v>#VALUE!</v>
      </c>
      <c r="AB175" s="233" t="e">
        <f t="shared" si="67"/>
        <v>#VALUE!</v>
      </c>
      <c r="AC175" s="43" t="e">
        <f t="shared" si="78"/>
        <v>#VALUE!</v>
      </c>
      <c r="AD175" s="43" t="e">
        <f t="shared" si="47"/>
        <v>#VALUE!</v>
      </c>
      <c r="AE175" s="43" t="e">
        <f t="shared" si="69"/>
        <v>#VALUE!</v>
      </c>
      <c r="AF175" s="43" t="e">
        <f t="shared" si="48"/>
        <v>#VALUE!</v>
      </c>
      <c r="AG175" s="43" t="e">
        <f t="shared" si="49"/>
        <v>#VALUE!</v>
      </c>
      <c r="AH175" s="43" t="e">
        <f t="shared" si="70"/>
        <v>#VALUE!</v>
      </c>
      <c r="AI175" s="43" t="e">
        <f t="shared" si="50"/>
        <v>#VALUE!</v>
      </c>
      <c r="AJ175" s="43" t="e">
        <f t="shared" si="71"/>
        <v>#VALUE!</v>
      </c>
      <c r="AK175" s="8" t="e">
        <f t="shared" si="74"/>
        <v>#VALUE!</v>
      </c>
      <c r="AL175" s="44" t="e">
        <f t="shared" si="75"/>
        <v>#VALUE!</v>
      </c>
      <c r="AZ175" s="8"/>
    </row>
    <row r="176" spans="1:52" ht="15" x14ac:dyDescent="0.15">
      <c r="A176" s="42"/>
      <c r="B176" s="43" t="e">
        <f t="shared" si="77"/>
        <v>#VALUE!</v>
      </c>
      <c r="C176" s="43" t="e">
        <f t="shared" si="77"/>
        <v>#VALUE!</v>
      </c>
      <c r="D176" s="43" t="e">
        <f t="shared" si="77"/>
        <v>#VALUE!</v>
      </c>
      <c r="E176" s="43" t="e">
        <f t="shared" si="72"/>
        <v>#VALUE!</v>
      </c>
      <c r="F176" s="43" t="e">
        <f t="shared" si="52"/>
        <v>#VALUE!</v>
      </c>
      <c r="G176" s="43" t="e">
        <f t="shared" si="53"/>
        <v>#VALUE!</v>
      </c>
      <c r="H176" s="27" t="e">
        <f t="shared" si="79"/>
        <v>#VALUE!</v>
      </c>
      <c r="I176" s="229" t="e">
        <f t="shared" si="54"/>
        <v>#VALUE!</v>
      </c>
      <c r="J176" s="230" t="e">
        <f t="shared" si="76"/>
        <v>#VALUE!</v>
      </c>
      <c r="K176" s="43" t="e">
        <f t="shared" si="55"/>
        <v>#VALUE!</v>
      </c>
      <c r="L176" s="218" t="e">
        <f t="shared" si="56"/>
        <v>#VALUE!</v>
      </c>
      <c r="M176" s="218" t="e">
        <f t="shared" si="42"/>
        <v>#VALUE!</v>
      </c>
      <c r="N176" s="43" t="e">
        <f t="shared" si="57"/>
        <v>#VALUE!</v>
      </c>
      <c r="O176" s="43" t="e">
        <f t="shared" si="58"/>
        <v>#VALUE!</v>
      </c>
      <c r="P176" s="231" t="e">
        <f t="shared" si="59"/>
        <v>#VALUE!</v>
      </c>
      <c r="Q176" s="43" t="e">
        <f t="shared" si="60"/>
        <v>#VALUE!</v>
      </c>
      <c r="R176" s="43" t="e">
        <f t="shared" si="61"/>
        <v>#VALUE!</v>
      </c>
      <c r="S176" s="218" t="e">
        <f t="shared" si="43"/>
        <v>#VALUE!</v>
      </c>
      <c r="T176" s="218" t="e">
        <f t="shared" si="44"/>
        <v>#VALUE!</v>
      </c>
      <c r="U176" s="233" t="e">
        <f t="shared" si="62"/>
        <v>#VALUE!</v>
      </c>
      <c r="V176" s="233" t="e">
        <f t="shared" si="45"/>
        <v>#VALUE!</v>
      </c>
      <c r="W176" s="43" t="e">
        <f t="shared" si="63"/>
        <v>#VALUE!</v>
      </c>
      <c r="X176" s="43" t="e">
        <f t="shared" si="64"/>
        <v>#VALUE!</v>
      </c>
      <c r="Y176" s="43" t="e">
        <f t="shared" si="65"/>
        <v>#VALUE!</v>
      </c>
      <c r="Z176" s="43" t="e">
        <f t="shared" si="66"/>
        <v>#VALUE!</v>
      </c>
      <c r="AA176" s="233" t="e">
        <f t="shared" si="46"/>
        <v>#VALUE!</v>
      </c>
      <c r="AB176" s="233" t="e">
        <f t="shared" si="67"/>
        <v>#VALUE!</v>
      </c>
      <c r="AC176" s="43" t="e">
        <f t="shared" si="78"/>
        <v>#VALUE!</v>
      </c>
      <c r="AD176" s="43" t="e">
        <f t="shared" si="47"/>
        <v>#VALUE!</v>
      </c>
      <c r="AE176" s="43" t="e">
        <f t="shared" si="69"/>
        <v>#VALUE!</v>
      </c>
      <c r="AF176" s="43" t="e">
        <f t="shared" si="48"/>
        <v>#VALUE!</v>
      </c>
      <c r="AG176" s="43" t="e">
        <f t="shared" si="49"/>
        <v>#VALUE!</v>
      </c>
      <c r="AH176" s="43" t="e">
        <f t="shared" si="70"/>
        <v>#VALUE!</v>
      </c>
      <c r="AI176" s="43" t="e">
        <f t="shared" si="50"/>
        <v>#VALUE!</v>
      </c>
      <c r="AJ176" s="43" t="e">
        <f t="shared" si="71"/>
        <v>#VALUE!</v>
      </c>
      <c r="AK176" s="8" t="e">
        <f t="shared" si="74"/>
        <v>#VALUE!</v>
      </c>
      <c r="AL176" s="44" t="e">
        <f t="shared" si="75"/>
        <v>#VALUE!</v>
      </c>
      <c r="AZ176" s="8"/>
    </row>
    <row r="177" spans="1:52" ht="15" x14ac:dyDescent="0.15">
      <c r="A177" s="42"/>
      <c r="B177" s="43" t="e">
        <f t="shared" si="77"/>
        <v>#VALUE!</v>
      </c>
      <c r="C177" s="43" t="e">
        <f t="shared" si="77"/>
        <v>#VALUE!</v>
      </c>
      <c r="D177" s="43" t="e">
        <f t="shared" si="77"/>
        <v>#VALUE!</v>
      </c>
      <c r="E177" s="43" t="e">
        <f t="shared" si="72"/>
        <v>#VALUE!</v>
      </c>
      <c r="F177" s="43" t="e">
        <f t="shared" si="52"/>
        <v>#VALUE!</v>
      </c>
      <c r="G177" s="43" t="e">
        <f t="shared" si="53"/>
        <v>#VALUE!</v>
      </c>
      <c r="H177" s="27" t="e">
        <f t="shared" si="79"/>
        <v>#VALUE!</v>
      </c>
      <c r="I177" s="229" t="e">
        <f t="shared" si="54"/>
        <v>#VALUE!</v>
      </c>
      <c r="J177" s="230" t="e">
        <f t="shared" si="76"/>
        <v>#VALUE!</v>
      </c>
      <c r="K177" s="43" t="e">
        <f t="shared" si="55"/>
        <v>#VALUE!</v>
      </c>
      <c r="L177" s="218" t="e">
        <f t="shared" si="56"/>
        <v>#VALUE!</v>
      </c>
      <c r="M177" s="218" t="e">
        <f t="shared" si="42"/>
        <v>#VALUE!</v>
      </c>
      <c r="N177" s="43" t="e">
        <f t="shared" si="57"/>
        <v>#VALUE!</v>
      </c>
      <c r="O177" s="43" t="e">
        <f t="shared" si="58"/>
        <v>#VALUE!</v>
      </c>
      <c r="P177" s="231" t="e">
        <f t="shared" si="59"/>
        <v>#VALUE!</v>
      </c>
      <c r="Q177" s="43" t="e">
        <f t="shared" si="60"/>
        <v>#VALUE!</v>
      </c>
      <c r="R177" s="43" t="e">
        <f t="shared" si="61"/>
        <v>#VALUE!</v>
      </c>
      <c r="S177" s="218" t="e">
        <f t="shared" si="43"/>
        <v>#VALUE!</v>
      </c>
      <c r="T177" s="218" t="e">
        <f t="shared" si="44"/>
        <v>#VALUE!</v>
      </c>
      <c r="U177" s="233" t="e">
        <f t="shared" si="62"/>
        <v>#VALUE!</v>
      </c>
      <c r="V177" s="233" t="e">
        <f t="shared" si="45"/>
        <v>#VALUE!</v>
      </c>
      <c r="W177" s="43" t="e">
        <f t="shared" si="63"/>
        <v>#VALUE!</v>
      </c>
      <c r="X177" s="43" t="e">
        <f t="shared" si="64"/>
        <v>#VALUE!</v>
      </c>
      <c r="Y177" s="43" t="e">
        <f t="shared" si="65"/>
        <v>#VALUE!</v>
      </c>
      <c r="Z177" s="43" t="e">
        <f t="shared" si="66"/>
        <v>#VALUE!</v>
      </c>
      <c r="AA177" s="233" t="e">
        <f t="shared" si="46"/>
        <v>#VALUE!</v>
      </c>
      <c r="AB177" s="233" t="e">
        <f t="shared" si="67"/>
        <v>#VALUE!</v>
      </c>
      <c r="AC177" s="43" t="e">
        <f t="shared" si="78"/>
        <v>#VALUE!</v>
      </c>
      <c r="AD177" s="43" t="e">
        <f t="shared" si="47"/>
        <v>#VALUE!</v>
      </c>
      <c r="AE177" s="43" t="e">
        <f t="shared" si="69"/>
        <v>#VALUE!</v>
      </c>
      <c r="AF177" s="43" t="e">
        <f t="shared" si="48"/>
        <v>#VALUE!</v>
      </c>
      <c r="AG177" s="43" t="e">
        <f t="shared" si="49"/>
        <v>#VALUE!</v>
      </c>
      <c r="AH177" s="43" t="e">
        <f t="shared" si="70"/>
        <v>#VALUE!</v>
      </c>
      <c r="AI177" s="43" t="e">
        <f t="shared" si="50"/>
        <v>#VALUE!</v>
      </c>
      <c r="AJ177" s="43" t="e">
        <f t="shared" si="71"/>
        <v>#VALUE!</v>
      </c>
      <c r="AK177" s="8" t="e">
        <f t="shared" si="74"/>
        <v>#VALUE!</v>
      </c>
      <c r="AL177" s="44" t="e">
        <f t="shared" si="75"/>
        <v>#VALUE!</v>
      </c>
      <c r="AZ177" s="8"/>
    </row>
    <row r="178" spans="1:52" ht="15" x14ac:dyDescent="0.15">
      <c r="A178" s="42"/>
      <c r="B178" s="43" t="e">
        <f t="shared" si="77"/>
        <v>#VALUE!</v>
      </c>
      <c r="C178" s="43" t="e">
        <f t="shared" si="77"/>
        <v>#VALUE!</v>
      </c>
      <c r="D178" s="43" t="e">
        <f t="shared" si="77"/>
        <v>#VALUE!</v>
      </c>
      <c r="E178" s="43" t="e">
        <f t="shared" si="72"/>
        <v>#VALUE!</v>
      </c>
      <c r="F178" s="43" t="e">
        <f t="shared" si="52"/>
        <v>#VALUE!</v>
      </c>
      <c r="G178" s="43" t="e">
        <f t="shared" si="53"/>
        <v>#VALUE!</v>
      </c>
      <c r="H178" s="27" t="e">
        <f t="shared" si="79"/>
        <v>#VALUE!</v>
      </c>
      <c r="I178" s="229" t="e">
        <f t="shared" si="54"/>
        <v>#VALUE!</v>
      </c>
      <c r="J178" s="230" t="e">
        <f t="shared" si="76"/>
        <v>#VALUE!</v>
      </c>
      <c r="K178" s="43" t="e">
        <f t="shared" si="55"/>
        <v>#VALUE!</v>
      </c>
      <c r="L178" s="218" t="e">
        <f t="shared" si="56"/>
        <v>#VALUE!</v>
      </c>
      <c r="M178" s="218" t="e">
        <f t="shared" si="42"/>
        <v>#VALUE!</v>
      </c>
      <c r="N178" s="43" t="e">
        <f t="shared" si="57"/>
        <v>#VALUE!</v>
      </c>
      <c r="O178" s="43" t="e">
        <f t="shared" si="58"/>
        <v>#VALUE!</v>
      </c>
      <c r="P178" s="231" t="e">
        <f t="shared" si="59"/>
        <v>#VALUE!</v>
      </c>
      <c r="Q178" s="43" t="e">
        <f t="shared" si="60"/>
        <v>#VALUE!</v>
      </c>
      <c r="R178" s="43" t="e">
        <f t="shared" si="61"/>
        <v>#VALUE!</v>
      </c>
      <c r="S178" s="218" t="e">
        <f t="shared" si="43"/>
        <v>#VALUE!</v>
      </c>
      <c r="T178" s="218" t="e">
        <f t="shared" si="44"/>
        <v>#VALUE!</v>
      </c>
      <c r="U178" s="233" t="e">
        <f t="shared" si="62"/>
        <v>#VALUE!</v>
      </c>
      <c r="V178" s="233" t="e">
        <f t="shared" si="45"/>
        <v>#VALUE!</v>
      </c>
      <c r="W178" s="43" t="e">
        <f t="shared" si="63"/>
        <v>#VALUE!</v>
      </c>
      <c r="X178" s="43" t="e">
        <f t="shared" si="64"/>
        <v>#VALUE!</v>
      </c>
      <c r="Y178" s="43" t="e">
        <f t="shared" si="65"/>
        <v>#VALUE!</v>
      </c>
      <c r="Z178" s="43" t="e">
        <f t="shared" si="66"/>
        <v>#VALUE!</v>
      </c>
      <c r="AA178" s="233" t="e">
        <f t="shared" si="46"/>
        <v>#VALUE!</v>
      </c>
      <c r="AB178" s="233" t="e">
        <f t="shared" si="67"/>
        <v>#VALUE!</v>
      </c>
      <c r="AC178" s="43" t="e">
        <f t="shared" si="78"/>
        <v>#VALUE!</v>
      </c>
      <c r="AD178" s="43" t="e">
        <f t="shared" si="47"/>
        <v>#VALUE!</v>
      </c>
      <c r="AE178" s="43" t="e">
        <f t="shared" si="69"/>
        <v>#VALUE!</v>
      </c>
      <c r="AF178" s="43" t="e">
        <f t="shared" si="48"/>
        <v>#VALUE!</v>
      </c>
      <c r="AG178" s="43" t="e">
        <f t="shared" si="49"/>
        <v>#VALUE!</v>
      </c>
      <c r="AH178" s="43" t="e">
        <f t="shared" si="70"/>
        <v>#VALUE!</v>
      </c>
      <c r="AI178" s="43" t="e">
        <f t="shared" si="50"/>
        <v>#VALUE!</v>
      </c>
      <c r="AJ178" s="43" t="e">
        <f t="shared" si="71"/>
        <v>#VALUE!</v>
      </c>
      <c r="AK178" s="8" t="e">
        <f t="shared" si="74"/>
        <v>#VALUE!</v>
      </c>
      <c r="AL178" s="44" t="e">
        <f t="shared" si="75"/>
        <v>#VALUE!</v>
      </c>
      <c r="AZ178" s="8"/>
    </row>
    <row r="179" spans="1:52" ht="15" x14ac:dyDescent="0.15">
      <c r="A179" s="42"/>
      <c r="B179" s="43" t="e">
        <f t="shared" si="77"/>
        <v>#VALUE!</v>
      </c>
      <c r="C179" s="43" t="e">
        <f t="shared" si="77"/>
        <v>#VALUE!</v>
      </c>
      <c r="D179" s="43" t="e">
        <f t="shared" si="77"/>
        <v>#VALUE!</v>
      </c>
      <c r="E179" s="43" t="e">
        <f t="shared" si="72"/>
        <v>#VALUE!</v>
      </c>
      <c r="F179" s="43" t="e">
        <f t="shared" si="52"/>
        <v>#VALUE!</v>
      </c>
      <c r="G179" s="43" t="e">
        <f t="shared" si="53"/>
        <v>#VALUE!</v>
      </c>
      <c r="H179" s="27" t="e">
        <f t="shared" si="79"/>
        <v>#VALUE!</v>
      </c>
      <c r="I179" s="229" t="e">
        <f t="shared" si="54"/>
        <v>#VALUE!</v>
      </c>
      <c r="J179" s="230" t="e">
        <f t="shared" si="76"/>
        <v>#VALUE!</v>
      </c>
      <c r="K179" s="43" t="e">
        <f t="shared" si="55"/>
        <v>#VALUE!</v>
      </c>
      <c r="L179" s="218" t="e">
        <f t="shared" si="56"/>
        <v>#VALUE!</v>
      </c>
      <c r="M179" s="218" t="e">
        <f t="shared" si="42"/>
        <v>#VALUE!</v>
      </c>
      <c r="N179" s="43" t="e">
        <f t="shared" si="57"/>
        <v>#VALUE!</v>
      </c>
      <c r="O179" s="43" t="e">
        <f t="shared" si="58"/>
        <v>#VALUE!</v>
      </c>
      <c r="P179" s="231" t="e">
        <f t="shared" si="59"/>
        <v>#VALUE!</v>
      </c>
      <c r="Q179" s="43" t="e">
        <f t="shared" si="60"/>
        <v>#VALUE!</v>
      </c>
      <c r="R179" s="43" t="e">
        <f t="shared" si="61"/>
        <v>#VALUE!</v>
      </c>
      <c r="S179" s="218" t="e">
        <f t="shared" si="43"/>
        <v>#VALUE!</v>
      </c>
      <c r="T179" s="218" t="e">
        <f t="shared" si="44"/>
        <v>#VALUE!</v>
      </c>
      <c r="U179" s="233" t="e">
        <f t="shared" si="62"/>
        <v>#VALUE!</v>
      </c>
      <c r="V179" s="233" t="e">
        <f t="shared" si="45"/>
        <v>#VALUE!</v>
      </c>
      <c r="W179" s="43" t="e">
        <f t="shared" si="63"/>
        <v>#VALUE!</v>
      </c>
      <c r="X179" s="43" t="e">
        <f t="shared" si="64"/>
        <v>#VALUE!</v>
      </c>
      <c r="Y179" s="43" t="e">
        <f t="shared" si="65"/>
        <v>#VALUE!</v>
      </c>
      <c r="Z179" s="43" t="e">
        <f t="shared" si="66"/>
        <v>#VALUE!</v>
      </c>
      <c r="AA179" s="233" t="e">
        <f t="shared" si="46"/>
        <v>#VALUE!</v>
      </c>
      <c r="AB179" s="233" t="e">
        <f t="shared" si="67"/>
        <v>#VALUE!</v>
      </c>
      <c r="AC179" s="43" t="e">
        <f t="shared" si="78"/>
        <v>#VALUE!</v>
      </c>
      <c r="AD179" s="43" t="e">
        <f t="shared" si="47"/>
        <v>#VALUE!</v>
      </c>
      <c r="AE179" s="43" t="e">
        <f t="shared" si="69"/>
        <v>#VALUE!</v>
      </c>
      <c r="AF179" s="43" t="e">
        <f t="shared" si="48"/>
        <v>#VALUE!</v>
      </c>
      <c r="AG179" s="43" t="e">
        <f t="shared" si="49"/>
        <v>#VALUE!</v>
      </c>
      <c r="AH179" s="43" t="e">
        <f t="shared" si="70"/>
        <v>#VALUE!</v>
      </c>
      <c r="AI179" s="43" t="e">
        <f t="shared" si="50"/>
        <v>#VALUE!</v>
      </c>
      <c r="AJ179" s="43" t="e">
        <f t="shared" si="71"/>
        <v>#VALUE!</v>
      </c>
      <c r="AK179" s="8" t="e">
        <f t="shared" si="74"/>
        <v>#VALUE!</v>
      </c>
      <c r="AL179" s="44" t="e">
        <f t="shared" si="75"/>
        <v>#VALUE!</v>
      </c>
      <c r="AZ179" s="8"/>
    </row>
    <row r="180" spans="1:52" ht="15" x14ac:dyDescent="0.15">
      <c r="A180" s="42"/>
      <c r="B180" s="43" t="e">
        <f t="shared" si="77"/>
        <v>#VALUE!</v>
      </c>
      <c r="C180" s="43" t="e">
        <f t="shared" si="77"/>
        <v>#VALUE!</v>
      </c>
      <c r="D180" s="43" t="e">
        <f t="shared" si="77"/>
        <v>#VALUE!</v>
      </c>
      <c r="E180" s="43" t="e">
        <f t="shared" si="72"/>
        <v>#VALUE!</v>
      </c>
      <c r="F180" s="43" t="e">
        <f t="shared" si="52"/>
        <v>#VALUE!</v>
      </c>
      <c r="G180" s="43" t="e">
        <f t="shared" si="53"/>
        <v>#VALUE!</v>
      </c>
      <c r="H180" s="27" t="e">
        <f t="shared" si="79"/>
        <v>#VALUE!</v>
      </c>
      <c r="I180" s="229" t="e">
        <f t="shared" si="54"/>
        <v>#VALUE!</v>
      </c>
      <c r="J180" s="230" t="e">
        <f t="shared" si="76"/>
        <v>#VALUE!</v>
      </c>
      <c r="K180" s="43" t="e">
        <f t="shared" si="55"/>
        <v>#VALUE!</v>
      </c>
      <c r="L180" s="218" t="e">
        <f t="shared" si="56"/>
        <v>#VALUE!</v>
      </c>
      <c r="M180" s="218" t="e">
        <f t="shared" si="42"/>
        <v>#VALUE!</v>
      </c>
      <c r="N180" s="43" t="e">
        <f t="shared" si="57"/>
        <v>#VALUE!</v>
      </c>
      <c r="O180" s="43" t="e">
        <f t="shared" si="58"/>
        <v>#VALUE!</v>
      </c>
      <c r="P180" s="231" t="e">
        <f t="shared" si="59"/>
        <v>#VALUE!</v>
      </c>
      <c r="Q180" s="43" t="e">
        <f t="shared" si="60"/>
        <v>#VALUE!</v>
      </c>
      <c r="R180" s="43" t="e">
        <f t="shared" si="61"/>
        <v>#VALUE!</v>
      </c>
      <c r="S180" s="218" t="e">
        <f t="shared" si="43"/>
        <v>#VALUE!</v>
      </c>
      <c r="T180" s="218" t="e">
        <f t="shared" si="44"/>
        <v>#VALUE!</v>
      </c>
      <c r="U180" s="233" t="e">
        <f t="shared" si="62"/>
        <v>#VALUE!</v>
      </c>
      <c r="V180" s="233" t="e">
        <f t="shared" si="45"/>
        <v>#VALUE!</v>
      </c>
      <c r="W180" s="43" t="e">
        <f t="shared" si="63"/>
        <v>#VALUE!</v>
      </c>
      <c r="X180" s="43" t="e">
        <f t="shared" si="64"/>
        <v>#VALUE!</v>
      </c>
      <c r="Y180" s="43" t="e">
        <f t="shared" si="65"/>
        <v>#VALUE!</v>
      </c>
      <c r="Z180" s="43" t="e">
        <f t="shared" si="66"/>
        <v>#VALUE!</v>
      </c>
      <c r="AA180" s="233" t="e">
        <f t="shared" si="46"/>
        <v>#VALUE!</v>
      </c>
      <c r="AB180" s="233" t="e">
        <f t="shared" si="67"/>
        <v>#VALUE!</v>
      </c>
      <c r="AC180" s="43" t="e">
        <f t="shared" si="78"/>
        <v>#VALUE!</v>
      </c>
      <c r="AD180" s="43" t="e">
        <f t="shared" si="47"/>
        <v>#VALUE!</v>
      </c>
      <c r="AE180" s="43" t="e">
        <f t="shared" si="69"/>
        <v>#VALUE!</v>
      </c>
      <c r="AF180" s="43" t="e">
        <f t="shared" si="48"/>
        <v>#VALUE!</v>
      </c>
      <c r="AG180" s="43" t="e">
        <f t="shared" si="49"/>
        <v>#VALUE!</v>
      </c>
      <c r="AH180" s="43" t="e">
        <f t="shared" si="70"/>
        <v>#VALUE!</v>
      </c>
      <c r="AI180" s="43" t="e">
        <f t="shared" si="50"/>
        <v>#VALUE!</v>
      </c>
      <c r="AJ180" s="43" t="e">
        <f t="shared" si="71"/>
        <v>#VALUE!</v>
      </c>
      <c r="AK180" s="8" t="e">
        <f t="shared" si="74"/>
        <v>#VALUE!</v>
      </c>
      <c r="AL180" s="44" t="e">
        <f t="shared" si="75"/>
        <v>#VALUE!</v>
      </c>
      <c r="AZ180" s="8"/>
    </row>
    <row r="181" spans="1:52" ht="15" x14ac:dyDescent="0.15">
      <c r="A181" s="42"/>
      <c r="B181" s="43" t="e">
        <f t="shared" si="77"/>
        <v>#VALUE!</v>
      </c>
      <c r="C181" s="43" t="e">
        <f t="shared" si="77"/>
        <v>#VALUE!</v>
      </c>
      <c r="D181" s="43" t="e">
        <f t="shared" si="77"/>
        <v>#VALUE!</v>
      </c>
      <c r="E181" s="43" t="e">
        <f t="shared" si="72"/>
        <v>#VALUE!</v>
      </c>
      <c r="F181" s="43" t="e">
        <f t="shared" si="52"/>
        <v>#VALUE!</v>
      </c>
      <c r="G181" s="43" t="e">
        <f t="shared" si="53"/>
        <v>#VALUE!</v>
      </c>
      <c r="H181" s="27" t="e">
        <f t="shared" si="79"/>
        <v>#VALUE!</v>
      </c>
      <c r="I181" s="229" t="e">
        <f t="shared" si="54"/>
        <v>#VALUE!</v>
      </c>
      <c r="J181" s="230" t="e">
        <f t="shared" si="76"/>
        <v>#VALUE!</v>
      </c>
      <c r="K181" s="43" t="e">
        <f t="shared" si="55"/>
        <v>#VALUE!</v>
      </c>
      <c r="L181" s="218" t="e">
        <f t="shared" si="56"/>
        <v>#VALUE!</v>
      </c>
      <c r="M181" s="218" t="e">
        <f t="shared" si="42"/>
        <v>#VALUE!</v>
      </c>
      <c r="N181" s="43" t="e">
        <f t="shared" si="57"/>
        <v>#VALUE!</v>
      </c>
      <c r="O181" s="43" t="e">
        <f t="shared" si="58"/>
        <v>#VALUE!</v>
      </c>
      <c r="P181" s="231" t="e">
        <f t="shared" si="59"/>
        <v>#VALUE!</v>
      </c>
      <c r="Q181" s="43" t="e">
        <f t="shared" si="60"/>
        <v>#VALUE!</v>
      </c>
      <c r="R181" s="43" t="e">
        <f t="shared" si="61"/>
        <v>#VALUE!</v>
      </c>
      <c r="S181" s="218" t="e">
        <f t="shared" si="43"/>
        <v>#VALUE!</v>
      </c>
      <c r="T181" s="218" t="e">
        <f t="shared" si="44"/>
        <v>#VALUE!</v>
      </c>
      <c r="U181" s="233" t="e">
        <f t="shared" si="62"/>
        <v>#VALUE!</v>
      </c>
      <c r="V181" s="233" t="e">
        <f t="shared" si="45"/>
        <v>#VALUE!</v>
      </c>
      <c r="W181" s="43" t="e">
        <f t="shared" si="63"/>
        <v>#VALUE!</v>
      </c>
      <c r="X181" s="43" t="e">
        <f t="shared" si="64"/>
        <v>#VALUE!</v>
      </c>
      <c r="Y181" s="43" t="e">
        <f t="shared" si="65"/>
        <v>#VALUE!</v>
      </c>
      <c r="Z181" s="43" t="e">
        <f t="shared" si="66"/>
        <v>#VALUE!</v>
      </c>
      <c r="AA181" s="233" t="e">
        <f t="shared" si="46"/>
        <v>#VALUE!</v>
      </c>
      <c r="AB181" s="233" t="e">
        <f t="shared" si="67"/>
        <v>#VALUE!</v>
      </c>
      <c r="AC181" s="43" t="e">
        <f t="shared" si="78"/>
        <v>#VALUE!</v>
      </c>
      <c r="AD181" s="43" t="e">
        <f t="shared" si="47"/>
        <v>#VALUE!</v>
      </c>
      <c r="AE181" s="43" t="e">
        <f t="shared" si="69"/>
        <v>#VALUE!</v>
      </c>
      <c r="AF181" s="43" t="e">
        <f t="shared" si="48"/>
        <v>#VALUE!</v>
      </c>
      <c r="AG181" s="43" t="e">
        <f t="shared" si="49"/>
        <v>#VALUE!</v>
      </c>
      <c r="AH181" s="43" t="e">
        <f t="shared" si="70"/>
        <v>#VALUE!</v>
      </c>
      <c r="AI181" s="43" t="e">
        <f t="shared" si="50"/>
        <v>#VALUE!</v>
      </c>
      <c r="AJ181" s="43" t="e">
        <f t="shared" si="71"/>
        <v>#VALUE!</v>
      </c>
      <c r="AK181" s="8" t="e">
        <f t="shared" si="74"/>
        <v>#VALUE!</v>
      </c>
      <c r="AL181" s="44" t="e">
        <f t="shared" si="75"/>
        <v>#VALUE!</v>
      </c>
      <c r="AZ181" s="8"/>
    </row>
    <row r="182" spans="1:52" ht="15" x14ac:dyDescent="0.15">
      <c r="A182" s="42"/>
      <c r="B182" s="43" t="e">
        <f t="shared" si="77"/>
        <v>#VALUE!</v>
      </c>
      <c r="C182" s="43" t="e">
        <f t="shared" si="77"/>
        <v>#VALUE!</v>
      </c>
      <c r="D182" s="43" t="e">
        <f t="shared" si="77"/>
        <v>#VALUE!</v>
      </c>
      <c r="E182" s="43" t="e">
        <f t="shared" si="72"/>
        <v>#VALUE!</v>
      </c>
      <c r="F182" s="43" t="e">
        <f t="shared" si="52"/>
        <v>#VALUE!</v>
      </c>
      <c r="G182" s="43" t="e">
        <f t="shared" si="53"/>
        <v>#VALUE!</v>
      </c>
      <c r="H182" s="27" t="e">
        <f t="shared" si="79"/>
        <v>#VALUE!</v>
      </c>
      <c r="I182" s="229" t="e">
        <f t="shared" si="54"/>
        <v>#VALUE!</v>
      </c>
      <c r="J182" s="230" t="e">
        <f t="shared" si="76"/>
        <v>#VALUE!</v>
      </c>
      <c r="K182" s="43" t="e">
        <f t="shared" si="55"/>
        <v>#VALUE!</v>
      </c>
      <c r="L182" s="218" t="e">
        <f t="shared" si="56"/>
        <v>#VALUE!</v>
      </c>
      <c r="M182" s="218" t="e">
        <f t="shared" si="42"/>
        <v>#VALUE!</v>
      </c>
      <c r="N182" s="43" t="e">
        <f t="shared" si="57"/>
        <v>#VALUE!</v>
      </c>
      <c r="O182" s="43" t="e">
        <f t="shared" si="58"/>
        <v>#VALUE!</v>
      </c>
      <c r="P182" s="231" t="e">
        <f t="shared" si="59"/>
        <v>#VALUE!</v>
      </c>
      <c r="Q182" s="43" t="e">
        <f t="shared" si="60"/>
        <v>#VALUE!</v>
      </c>
      <c r="R182" s="43" t="e">
        <f t="shared" si="61"/>
        <v>#VALUE!</v>
      </c>
      <c r="S182" s="218" t="e">
        <f t="shared" si="43"/>
        <v>#VALUE!</v>
      </c>
      <c r="T182" s="218" t="e">
        <f t="shared" si="44"/>
        <v>#VALUE!</v>
      </c>
      <c r="U182" s="233" t="e">
        <f t="shared" si="62"/>
        <v>#VALUE!</v>
      </c>
      <c r="V182" s="233" t="e">
        <f t="shared" si="45"/>
        <v>#VALUE!</v>
      </c>
      <c r="W182" s="43" t="e">
        <f t="shared" si="63"/>
        <v>#VALUE!</v>
      </c>
      <c r="X182" s="43" t="e">
        <f t="shared" si="64"/>
        <v>#VALUE!</v>
      </c>
      <c r="Y182" s="43" t="e">
        <f t="shared" si="65"/>
        <v>#VALUE!</v>
      </c>
      <c r="Z182" s="43" t="e">
        <f t="shared" si="66"/>
        <v>#VALUE!</v>
      </c>
      <c r="AA182" s="233" t="e">
        <f t="shared" si="46"/>
        <v>#VALUE!</v>
      </c>
      <c r="AB182" s="233" t="e">
        <f t="shared" si="67"/>
        <v>#VALUE!</v>
      </c>
      <c r="AC182" s="43" t="e">
        <f t="shared" si="78"/>
        <v>#VALUE!</v>
      </c>
      <c r="AD182" s="43" t="e">
        <f t="shared" si="47"/>
        <v>#VALUE!</v>
      </c>
      <c r="AE182" s="43" t="e">
        <f t="shared" si="69"/>
        <v>#VALUE!</v>
      </c>
      <c r="AF182" s="43" t="e">
        <f t="shared" si="48"/>
        <v>#VALUE!</v>
      </c>
      <c r="AG182" s="43" t="e">
        <f t="shared" si="49"/>
        <v>#VALUE!</v>
      </c>
      <c r="AH182" s="43" t="e">
        <f t="shared" si="70"/>
        <v>#VALUE!</v>
      </c>
      <c r="AI182" s="43" t="e">
        <f t="shared" si="50"/>
        <v>#VALUE!</v>
      </c>
      <c r="AJ182" s="43" t="e">
        <f t="shared" si="71"/>
        <v>#VALUE!</v>
      </c>
      <c r="AK182" s="8" t="e">
        <f t="shared" si="74"/>
        <v>#VALUE!</v>
      </c>
      <c r="AL182" s="44" t="e">
        <f t="shared" si="75"/>
        <v>#VALUE!</v>
      </c>
      <c r="AZ182" s="8"/>
    </row>
    <row r="183" spans="1:52" ht="15" x14ac:dyDescent="0.15">
      <c r="A183" s="42"/>
      <c r="B183" s="43" t="e">
        <f t="shared" si="77"/>
        <v>#VALUE!</v>
      </c>
      <c r="C183" s="43" t="e">
        <f t="shared" si="77"/>
        <v>#VALUE!</v>
      </c>
      <c r="D183" s="43" t="e">
        <f t="shared" si="77"/>
        <v>#VALUE!</v>
      </c>
      <c r="E183" s="43" t="e">
        <f t="shared" si="72"/>
        <v>#VALUE!</v>
      </c>
      <c r="F183" s="43" t="e">
        <f t="shared" si="52"/>
        <v>#VALUE!</v>
      </c>
      <c r="G183" s="43" t="e">
        <f t="shared" si="53"/>
        <v>#VALUE!</v>
      </c>
      <c r="H183" s="27" t="e">
        <f t="shared" si="79"/>
        <v>#VALUE!</v>
      </c>
      <c r="I183" s="229" t="e">
        <f t="shared" si="54"/>
        <v>#VALUE!</v>
      </c>
      <c r="J183" s="230" t="e">
        <f t="shared" si="76"/>
        <v>#VALUE!</v>
      </c>
      <c r="K183" s="43" t="e">
        <f t="shared" si="55"/>
        <v>#VALUE!</v>
      </c>
      <c r="L183" s="218" t="e">
        <f t="shared" si="56"/>
        <v>#VALUE!</v>
      </c>
      <c r="M183" s="218" t="e">
        <f t="shared" si="42"/>
        <v>#VALUE!</v>
      </c>
      <c r="N183" s="43" t="e">
        <f t="shared" si="57"/>
        <v>#VALUE!</v>
      </c>
      <c r="O183" s="43" t="e">
        <f t="shared" si="58"/>
        <v>#VALUE!</v>
      </c>
      <c r="P183" s="231" t="e">
        <f t="shared" si="59"/>
        <v>#VALUE!</v>
      </c>
      <c r="Q183" s="43" t="e">
        <f t="shared" si="60"/>
        <v>#VALUE!</v>
      </c>
      <c r="R183" s="43" t="e">
        <f t="shared" si="61"/>
        <v>#VALUE!</v>
      </c>
      <c r="S183" s="218" t="e">
        <f t="shared" si="43"/>
        <v>#VALUE!</v>
      </c>
      <c r="T183" s="218" t="e">
        <f t="shared" si="44"/>
        <v>#VALUE!</v>
      </c>
      <c r="U183" s="233" t="e">
        <f t="shared" si="62"/>
        <v>#VALUE!</v>
      </c>
      <c r="V183" s="233" t="e">
        <f t="shared" si="45"/>
        <v>#VALUE!</v>
      </c>
      <c r="W183" s="43" t="e">
        <f t="shared" si="63"/>
        <v>#VALUE!</v>
      </c>
      <c r="X183" s="43" t="e">
        <f t="shared" si="64"/>
        <v>#VALUE!</v>
      </c>
      <c r="Y183" s="43" t="e">
        <f t="shared" si="65"/>
        <v>#VALUE!</v>
      </c>
      <c r="Z183" s="43" t="e">
        <f t="shared" si="66"/>
        <v>#VALUE!</v>
      </c>
      <c r="AA183" s="233" t="e">
        <f t="shared" si="46"/>
        <v>#VALUE!</v>
      </c>
      <c r="AB183" s="233" t="e">
        <f t="shared" si="67"/>
        <v>#VALUE!</v>
      </c>
      <c r="AC183" s="43" t="e">
        <f t="shared" si="78"/>
        <v>#VALUE!</v>
      </c>
      <c r="AD183" s="43" t="e">
        <f t="shared" si="47"/>
        <v>#VALUE!</v>
      </c>
      <c r="AE183" s="43" t="e">
        <f t="shared" si="69"/>
        <v>#VALUE!</v>
      </c>
      <c r="AF183" s="43" t="e">
        <f t="shared" si="48"/>
        <v>#VALUE!</v>
      </c>
      <c r="AG183" s="43" t="e">
        <f t="shared" si="49"/>
        <v>#VALUE!</v>
      </c>
      <c r="AH183" s="43" t="e">
        <f t="shared" si="70"/>
        <v>#VALUE!</v>
      </c>
      <c r="AI183" s="43" t="e">
        <f t="shared" si="50"/>
        <v>#VALUE!</v>
      </c>
      <c r="AJ183" s="43" t="e">
        <f t="shared" si="71"/>
        <v>#VALUE!</v>
      </c>
      <c r="AK183" s="8" t="e">
        <f t="shared" si="74"/>
        <v>#VALUE!</v>
      </c>
      <c r="AL183" s="44" t="e">
        <f t="shared" si="75"/>
        <v>#VALUE!</v>
      </c>
      <c r="AZ183" s="8"/>
    </row>
    <row r="184" spans="1:52" ht="15" x14ac:dyDescent="0.15">
      <c r="A184" s="42"/>
      <c r="B184" s="43" t="e">
        <f t="shared" si="77"/>
        <v>#VALUE!</v>
      </c>
      <c r="C184" s="43" t="e">
        <f t="shared" si="77"/>
        <v>#VALUE!</v>
      </c>
      <c r="D184" s="43" t="e">
        <f t="shared" si="77"/>
        <v>#VALUE!</v>
      </c>
      <c r="E184" s="43" t="e">
        <f t="shared" si="72"/>
        <v>#VALUE!</v>
      </c>
      <c r="F184" s="43" t="e">
        <f t="shared" si="52"/>
        <v>#VALUE!</v>
      </c>
      <c r="G184" s="43" t="e">
        <f t="shared" si="53"/>
        <v>#VALUE!</v>
      </c>
      <c r="H184" s="27" t="e">
        <f t="shared" si="79"/>
        <v>#VALUE!</v>
      </c>
      <c r="I184" s="229" t="e">
        <f t="shared" si="54"/>
        <v>#VALUE!</v>
      </c>
      <c r="J184" s="230" t="e">
        <f t="shared" si="76"/>
        <v>#VALUE!</v>
      </c>
      <c r="K184" s="43" t="e">
        <f t="shared" si="55"/>
        <v>#VALUE!</v>
      </c>
      <c r="L184" s="218" t="e">
        <f t="shared" si="56"/>
        <v>#VALUE!</v>
      </c>
      <c r="M184" s="218" t="e">
        <f t="shared" si="42"/>
        <v>#VALUE!</v>
      </c>
      <c r="N184" s="43" t="e">
        <f t="shared" si="57"/>
        <v>#VALUE!</v>
      </c>
      <c r="O184" s="43" t="e">
        <f t="shared" si="58"/>
        <v>#VALUE!</v>
      </c>
      <c r="P184" s="231" t="e">
        <f t="shared" si="59"/>
        <v>#VALUE!</v>
      </c>
      <c r="Q184" s="43" t="e">
        <f t="shared" si="60"/>
        <v>#VALUE!</v>
      </c>
      <c r="R184" s="43" t="e">
        <f t="shared" si="61"/>
        <v>#VALUE!</v>
      </c>
      <c r="S184" s="218" t="e">
        <f t="shared" si="43"/>
        <v>#VALUE!</v>
      </c>
      <c r="T184" s="218" t="e">
        <f t="shared" si="44"/>
        <v>#VALUE!</v>
      </c>
      <c r="U184" s="233" t="e">
        <f t="shared" si="62"/>
        <v>#VALUE!</v>
      </c>
      <c r="V184" s="233" t="e">
        <f t="shared" si="45"/>
        <v>#VALUE!</v>
      </c>
      <c r="W184" s="43" t="e">
        <f t="shared" si="63"/>
        <v>#VALUE!</v>
      </c>
      <c r="X184" s="43" t="e">
        <f t="shared" si="64"/>
        <v>#VALUE!</v>
      </c>
      <c r="Y184" s="43" t="e">
        <f t="shared" si="65"/>
        <v>#VALUE!</v>
      </c>
      <c r="Z184" s="43" t="e">
        <f t="shared" si="66"/>
        <v>#VALUE!</v>
      </c>
      <c r="AA184" s="233" t="e">
        <f t="shared" si="46"/>
        <v>#VALUE!</v>
      </c>
      <c r="AB184" s="233" t="e">
        <f t="shared" si="67"/>
        <v>#VALUE!</v>
      </c>
      <c r="AC184" s="43" t="e">
        <f t="shared" si="78"/>
        <v>#VALUE!</v>
      </c>
      <c r="AD184" s="43" t="e">
        <f t="shared" si="47"/>
        <v>#VALUE!</v>
      </c>
      <c r="AE184" s="43" t="e">
        <f t="shared" si="69"/>
        <v>#VALUE!</v>
      </c>
      <c r="AF184" s="43" t="e">
        <f t="shared" si="48"/>
        <v>#VALUE!</v>
      </c>
      <c r="AG184" s="43" t="e">
        <f t="shared" si="49"/>
        <v>#VALUE!</v>
      </c>
      <c r="AH184" s="43" t="e">
        <f t="shared" si="70"/>
        <v>#VALUE!</v>
      </c>
      <c r="AI184" s="43" t="e">
        <f t="shared" si="50"/>
        <v>#VALUE!</v>
      </c>
      <c r="AJ184" s="43" t="e">
        <f t="shared" si="71"/>
        <v>#VALUE!</v>
      </c>
      <c r="AK184" s="8" t="e">
        <f t="shared" si="74"/>
        <v>#VALUE!</v>
      </c>
      <c r="AL184" s="44" t="e">
        <f t="shared" si="75"/>
        <v>#VALUE!</v>
      </c>
      <c r="AZ184" s="8"/>
    </row>
    <row r="185" spans="1:52" ht="15" x14ac:dyDescent="0.15">
      <c r="A185" s="42"/>
      <c r="B185" s="43" t="e">
        <f t="shared" si="77"/>
        <v>#VALUE!</v>
      </c>
      <c r="C185" s="43" t="e">
        <f t="shared" si="77"/>
        <v>#VALUE!</v>
      </c>
      <c r="D185" s="43" t="e">
        <f t="shared" si="77"/>
        <v>#VALUE!</v>
      </c>
      <c r="E185" s="43" t="e">
        <f t="shared" si="72"/>
        <v>#VALUE!</v>
      </c>
      <c r="F185" s="43" t="e">
        <f t="shared" si="52"/>
        <v>#VALUE!</v>
      </c>
      <c r="G185" s="43" t="e">
        <f t="shared" si="53"/>
        <v>#VALUE!</v>
      </c>
      <c r="H185" s="27" t="e">
        <f t="shared" si="79"/>
        <v>#VALUE!</v>
      </c>
      <c r="I185" s="229" t="e">
        <f t="shared" si="54"/>
        <v>#VALUE!</v>
      </c>
      <c r="J185" s="230" t="e">
        <f t="shared" si="76"/>
        <v>#VALUE!</v>
      </c>
      <c r="K185" s="43" t="e">
        <f t="shared" si="55"/>
        <v>#VALUE!</v>
      </c>
      <c r="L185" s="218" t="e">
        <f t="shared" si="56"/>
        <v>#VALUE!</v>
      </c>
      <c r="M185" s="218" t="e">
        <f t="shared" si="42"/>
        <v>#VALUE!</v>
      </c>
      <c r="N185" s="43" t="e">
        <f t="shared" si="57"/>
        <v>#VALUE!</v>
      </c>
      <c r="O185" s="43" t="e">
        <f t="shared" si="58"/>
        <v>#VALUE!</v>
      </c>
      <c r="P185" s="231" t="e">
        <f t="shared" si="59"/>
        <v>#VALUE!</v>
      </c>
      <c r="Q185" s="43" t="e">
        <f t="shared" si="60"/>
        <v>#VALUE!</v>
      </c>
      <c r="R185" s="43" t="e">
        <f t="shared" si="61"/>
        <v>#VALUE!</v>
      </c>
      <c r="S185" s="218" t="e">
        <f t="shared" si="43"/>
        <v>#VALUE!</v>
      </c>
      <c r="T185" s="218" t="e">
        <f t="shared" si="44"/>
        <v>#VALUE!</v>
      </c>
      <c r="U185" s="233" t="e">
        <f t="shared" si="62"/>
        <v>#VALUE!</v>
      </c>
      <c r="V185" s="233" t="e">
        <f t="shared" si="45"/>
        <v>#VALUE!</v>
      </c>
      <c r="W185" s="43" t="e">
        <f t="shared" si="63"/>
        <v>#VALUE!</v>
      </c>
      <c r="X185" s="43" t="e">
        <f t="shared" si="64"/>
        <v>#VALUE!</v>
      </c>
      <c r="Y185" s="43" t="e">
        <f t="shared" si="65"/>
        <v>#VALUE!</v>
      </c>
      <c r="Z185" s="43" t="e">
        <f t="shared" si="66"/>
        <v>#VALUE!</v>
      </c>
      <c r="AA185" s="233" t="e">
        <f t="shared" si="46"/>
        <v>#VALUE!</v>
      </c>
      <c r="AB185" s="233" t="e">
        <f t="shared" si="67"/>
        <v>#VALUE!</v>
      </c>
      <c r="AC185" s="43" t="e">
        <f t="shared" si="78"/>
        <v>#VALUE!</v>
      </c>
      <c r="AD185" s="43" t="e">
        <f t="shared" si="47"/>
        <v>#VALUE!</v>
      </c>
      <c r="AE185" s="43" t="e">
        <f t="shared" si="69"/>
        <v>#VALUE!</v>
      </c>
      <c r="AF185" s="43" t="e">
        <f t="shared" si="48"/>
        <v>#VALUE!</v>
      </c>
      <c r="AG185" s="43" t="e">
        <f t="shared" si="49"/>
        <v>#VALUE!</v>
      </c>
      <c r="AH185" s="43" t="e">
        <f t="shared" si="70"/>
        <v>#VALUE!</v>
      </c>
      <c r="AI185" s="43" t="e">
        <f t="shared" si="50"/>
        <v>#VALUE!</v>
      </c>
      <c r="AJ185" s="43" t="e">
        <f t="shared" si="71"/>
        <v>#VALUE!</v>
      </c>
      <c r="AK185" s="8" t="e">
        <f t="shared" si="74"/>
        <v>#VALUE!</v>
      </c>
      <c r="AL185" s="44" t="e">
        <f t="shared" si="75"/>
        <v>#VALUE!</v>
      </c>
      <c r="AZ185" s="8"/>
    </row>
    <row r="186" spans="1:52" ht="15" x14ac:dyDescent="0.15">
      <c r="A186" s="42"/>
      <c r="B186" s="43" t="e">
        <f t="shared" si="77"/>
        <v>#VALUE!</v>
      </c>
      <c r="C186" s="43" t="e">
        <f t="shared" si="77"/>
        <v>#VALUE!</v>
      </c>
      <c r="D186" s="43" t="e">
        <f t="shared" si="77"/>
        <v>#VALUE!</v>
      </c>
      <c r="E186" s="43" t="e">
        <f t="shared" si="72"/>
        <v>#VALUE!</v>
      </c>
      <c r="F186" s="43" t="e">
        <f t="shared" si="52"/>
        <v>#VALUE!</v>
      </c>
      <c r="G186" s="43" t="e">
        <f t="shared" si="53"/>
        <v>#VALUE!</v>
      </c>
      <c r="H186" s="27" t="e">
        <f t="shared" si="79"/>
        <v>#VALUE!</v>
      </c>
      <c r="I186" s="229" t="e">
        <f t="shared" si="54"/>
        <v>#VALUE!</v>
      </c>
      <c r="J186" s="230" t="e">
        <f t="shared" si="76"/>
        <v>#VALUE!</v>
      </c>
      <c r="K186" s="43" t="e">
        <f t="shared" si="55"/>
        <v>#VALUE!</v>
      </c>
      <c r="L186" s="218" t="e">
        <f t="shared" si="56"/>
        <v>#VALUE!</v>
      </c>
      <c r="M186" s="218" t="e">
        <f t="shared" si="42"/>
        <v>#VALUE!</v>
      </c>
      <c r="N186" s="43" t="e">
        <f t="shared" si="57"/>
        <v>#VALUE!</v>
      </c>
      <c r="O186" s="43" t="e">
        <f t="shared" si="58"/>
        <v>#VALUE!</v>
      </c>
      <c r="P186" s="231" t="e">
        <f t="shared" si="59"/>
        <v>#VALUE!</v>
      </c>
      <c r="Q186" s="43" t="e">
        <f t="shared" si="60"/>
        <v>#VALUE!</v>
      </c>
      <c r="R186" s="43" t="e">
        <f t="shared" si="61"/>
        <v>#VALUE!</v>
      </c>
      <c r="S186" s="218" t="e">
        <f t="shared" si="43"/>
        <v>#VALUE!</v>
      </c>
      <c r="T186" s="218" t="e">
        <f t="shared" si="44"/>
        <v>#VALUE!</v>
      </c>
      <c r="U186" s="233" t="e">
        <f t="shared" si="62"/>
        <v>#VALUE!</v>
      </c>
      <c r="V186" s="233" t="e">
        <f t="shared" si="45"/>
        <v>#VALUE!</v>
      </c>
      <c r="W186" s="43" t="e">
        <f t="shared" si="63"/>
        <v>#VALUE!</v>
      </c>
      <c r="X186" s="43" t="e">
        <f t="shared" si="64"/>
        <v>#VALUE!</v>
      </c>
      <c r="Y186" s="43" t="e">
        <f t="shared" si="65"/>
        <v>#VALUE!</v>
      </c>
      <c r="Z186" s="43" t="e">
        <f t="shared" si="66"/>
        <v>#VALUE!</v>
      </c>
      <c r="AA186" s="233" t="e">
        <f t="shared" si="46"/>
        <v>#VALUE!</v>
      </c>
      <c r="AB186" s="233" t="e">
        <f t="shared" si="67"/>
        <v>#VALUE!</v>
      </c>
      <c r="AC186" s="43" t="e">
        <f t="shared" si="78"/>
        <v>#VALUE!</v>
      </c>
      <c r="AD186" s="43" t="e">
        <f t="shared" si="47"/>
        <v>#VALUE!</v>
      </c>
      <c r="AE186" s="43" t="e">
        <f t="shared" si="69"/>
        <v>#VALUE!</v>
      </c>
      <c r="AF186" s="43" t="e">
        <f t="shared" si="48"/>
        <v>#VALUE!</v>
      </c>
      <c r="AG186" s="43" t="e">
        <f t="shared" si="49"/>
        <v>#VALUE!</v>
      </c>
      <c r="AH186" s="43" t="e">
        <f t="shared" si="70"/>
        <v>#VALUE!</v>
      </c>
      <c r="AI186" s="43" t="e">
        <f t="shared" si="50"/>
        <v>#VALUE!</v>
      </c>
      <c r="AJ186" s="43" t="e">
        <f t="shared" si="71"/>
        <v>#VALUE!</v>
      </c>
      <c r="AK186" s="8" t="e">
        <f t="shared" si="74"/>
        <v>#VALUE!</v>
      </c>
      <c r="AL186" s="44" t="e">
        <f t="shared" si="75"/>
        <v>#VALUE!</v>
      </c>
      <c r="AZ186" s="8"/>
    </row>
    <row r="187" spans="1:52" ht="15" x14ac:dyDescent="0.15">
      <c r="A187" s="42"/>
      <c r="B187" s="43" t="e">
        <f t="shared" si="77"/>
        <v>#VALUE!</v>
      </c>
      <c r="C187" s="43" t="e">
        <f t="shared" si="77"/>
        <v>#VALUE!</v>
      </c>
      <c r="D187" s="43" t="e">
        <f t="shared" si="77"/>
        <v>#VALUE!</v>
      </c>
      <c r="E187" s="43" t="e">
        <f t="shared" si="72"/>
        <v>#VALUE!</v>
      </c>
      <c r="F187" s="43" t="e">
        <f t="shared" si="52"/>
        <v>#VALUE!</v>
      </c>
      <c r="G187" s="43" t="e">
        <f t="shared" si="53"/>
        <v>#VALUE!</v>
      </c>
      <c r="H187" s="27" t="e">
        <f t="shared" si="79"/>
        <v>#VALUE!</v>
      </c>
      <c r="I187" s="229" t="e">
        <f t="shared" si="54"/>
        <v>#VALUE!</v>
      </c>
      <c r="J187" s="230" t="e">
        <f t="shared" si="76"/>
        <v>#VALUE!</v>
      </c>
      <c r="K187" s="43" t="e">
        <f t="shared" si="55"/>
        <v>#VALUE!</v>
      </c>
      <c r="L187" s="218" t="e">
        <f t="shared" si="56"/>
        <v>#VALUE!</v>
      </c>
      <c r="M187" s="218" t="e">
        <f t="shared" si="42"/>
        <v>#VALUE!</v>
      </c>
      <c r="N187" s="43" t="e">
        <f t="shared" si="57"/>
        <v>#VALUE!</v>
      </c>
      <c r="O187" s="43" t="e">
        <f t="shared" si="58"/>
        <v>#VALUE!</v>
      </c>
      <c r="P187" s="231" t="e">
        <f t="shared" si="59"/>
        <v>#VALUE!</v>
      </c>
      <c r="Q187" s="43" t="e">
        <f t="shared" si="60"/>
        <v>#VALUE!</v>
      </c>
      <c r="R187" s="43" t="e">
        <f t="shared" si="61"/>
        <v>#VALUE!</v>
      </c>
      <c r="S187" s="218" t="e">
        <f t="shared" si="43"/>
        <v>#VALUE!</v>
      </c>
      <c r="T187" s="218" t="e">
        <f t="shared" si="44"/>
        <v>#VALUE!</v>
      </c>
      <c r="U187" s="233" t="e">
        <f t="shared" si="62"/>
        <v>#VALUE!</v>
      </c>
      <c r="V187" s="233" t="e">
        <f t="shared" si="45"/>
        <v>#VALUE!</v>
      </c>
      <c r="W187" s="43" t="e">
        <f t="shared" si="63"/>
        <v>#VALUE!</v>
      </c>
      <c r="X187" s="43" t="e">
        <f t="shared" si="64"/>
        <v>#VALUE!</v>
      </c>
      <c r="Y187" s="43" t="e">
        <f t="shared" si="65"/>
        <v>#VALUE!</v>
      </c>
      <c r="Z187" s="43" t="e">
        <f t="shared" si="66"/>
        <v>#VALUE!</v>
      </c>
      <c r="AA187" s="233" t="e">
        <f t="shared" si="46"/>
        <v>#VALUE!</v>
      </c>
      <c r="AB187" s="233" t="e">
        <f t="shared" si="67"/>
        <v>#VALUE!</v>
      </c>
      <c r="AC187" s="43" t="e">
        <f t="shared" si="78"/>
        <v>#VALUE!</v>
      </c>
      <c r="AD187" s="43" t="e">
        <f t="shared" si="47"/>
        <v>#VALUE!</v>
      </c>
      <c r="AE187" s="43" t="e">
        <f t="shared" si="69"/>
        <v>#VALUE!</v>
      </c>
      <c r="AF187" s="43" t="e">
        <f t="shared" si="48"/>
        <v>#VALUE!</v>
      </c>
      <c r="AG187" s="43" t="e">
        <f t="shared" si="49"/>
        <v>#VALUE!</v>
      </c>
      <c r="AH187" s="43" t="e">
        <f t="shared" si="70"/>
        <v>#VALUE!</v>
      </c>
      <c r="AI187" s="43" t="e">
        <f t="shared" si="50"/>
        <v>#VALUE!</v>
      </c>
      <c r="AJ187" s="43" t="e">
        <f t="shared" si="71"/>
        <v>#VALUE!</v>
      </c>
      <c r="AK187" s="8" t="e">
        <f t="shared" si="74"/>
        <v>#VALUE!</v>
      </c>
      <c r="AL187" s="44" t="e">
        <f t="shared" si="75"/>
        <v>#VALUE!</v>
      </c>
      <c r="AZ187" s="8"/>
    </row>
    <row r="188" spans="1:52" ht="15" x14ac:dyDescent="0.15">
      <c r="A188" s="42"/>
      <c r="B188" s="43" t="e">
        <f t="shared" si="77"/>
        <v>#VALUE!</v>
      </c>
      <c r="C188" s="43" t="e">
        <f t="shared" si="77"/>
        <v>#VALUE!</v>
      </c>
      <c r="D188" s="43" t="e">
        <f t="shared" si="77"/>
        <v>#VALUE!</v>
      </c>
      <c r="E188" s="43" t="e">
        <f t="shared" si="72"/>
        <v>#VALUE!</v>
      </c>
      <c r="F188" s="43" t="e">
        <f t="shared" si="52"/>
        <v>#VALUE!</v>
      </c>
      <c r="G188" s="43" t="e">
        <f t="shared" si="53"/>
        <v>#VALUE!</v>
      </c>
      <c r="H188" s="27" t="e">
        <f t="shared" si="79"/>
        <v>#VALUE!</v>
      </c>
      <c r="I188" s="229" t="e">
        <f t="shared" si="54"/>
        <v>#VALUE!</v>
      </c>
      <c r="J188" s="230" t="e">
        <f t="shared" si="76"/>
        <v>#VALUE!</v>
      </c>
      <c r="K188" s="43" t="e">
        <f t="shared" si="55"/>
        <v>#VALUE!</v>
      </c>
      <c r="L188" s="218" t="e">
        <f t="shared" si="56"/>
        <v>#VALUE!</v>
      </c>
      <c r="M188" s="218" t="e">
        <f t="shared" si="42"/>
        <v>#VALUE!</v>
      </c>
      <c r="N188" s="43" t="e">
        <f t="shared" si="57"/>
        <v>#VALUE!</v>
      </c>
      <c r="O188" s="43" t="e">
        <f t="shared" si="58"/>
        <v>#VALUE!</v>
      </c>
      <c r="P188" s="231" t="e">
        <f t="shared" si="59"/>
        <v>#VALUE!</v>
      </c>
      <c r="Q188" s="43" t="e">
        <f t="shared" si="60"/>
        <v>#VALUE!</v>
      </c>
      <c r="R188" s="43" t="e">
        <f t="shared" si="61"/>
        <v>#VALUE!</v>
      </c>
      <c r="S188" s="218" t="e">
        <f t="shared" si="43"/>
        <v>#VALUE!</v>
      </c>
      <c r="T188" s="218" t="e">
        <f t="shared" si="44"/>
        <v>#VALUE!</v>
      </c>
      <c r="U188" s="233" t="e">
        <f t="shared" si="62"/>
        <v>#VALUE!</v>
      </c>
      <c r="V188" s="233" t="e">
        <f t="shared" si="45"/>
        <v>#VALUE!</v>
      </c>
      <c r="W188" s="43" t="e">
        <f t="shared" si="63"/>
        <v>#VALUE!</v>
      </c>
      <c r="X188" s="43" t="e">
        <f t="shared" si="64"/>
        <v>#VALUE!</v>
      </c>
      <c r="Y188" s="43" t="e">
        <f t="shared" si="65"/>
        <v>#VALUE!</v>
      </c>
      <c r="Z188" s="43" t="e">
        <f t="shared" si="66"/>
        <v>#VALUE!</v>
      </c>
      <c r="AA188" s="233" t="e">
        <f t="shared" si="46"/>
        <v>#VALUE!</v>
      </c>
      <c r="AB188" s="233" t="e">
        <f t="shared" si="67"/>
        <v>#VALUE!</v>
      </c>
      <c r="AC188" s="43" t="e">
        <f t="shared" si="78"/>
        <v>#VALUE!</v>
      </c>
      <c r="AD188" s="43" t="e">
        <f t="shared" si="47"/>
        <v>#VALUE!</v>
      </c>
      <c r="AE188" s="43" t="e">
        <f t="shared" si="69"/>
        <v>#VALUE!</v>
      </c>
      <c r="AF188" s="43" t="e">
        <f t="shared" si="48"/>
        <v>#VALUE!</v>
      </c>
      <c r="AG188" s="43" t="e">
        <f t="shared" si="49"/>
        <v>#VALUE!</v>
      </c>
      <c r="AH188" s="43" t="e">
        <f t="shared" si="70"/>
        <v>#VALUE!</v>
      </c>
      <c r="AI188" s="43" t="e">
        <f t="shared" si="50"/>
        <v>#VALUE!</v>
      </c>
      <c r="AJ188" s="43" t="e">
        <f t="shared" si="71"/>
        <v>#VALUE!</v>
      </c>
      <c r="AK188" s="8" t="e">
        <f t="shared" si="74"/>
        <v>#VALUE!</v>
      </c>
      <c r="AL188" s="44" t="e">
        <f t="shared" si="75"/>
        <v>#VALUE!</v>
      </c>
      <c r="AZ188" s="8"/>
    </row>
    <row r="189" spans="1:52" ht="15" x14ac:dyDescent="0.15">
      <c r="A189" s="42"/>
      <c r="B189" s="43" t="e">
        <f t="shared" si="77"/>
        <v>#VALUE!</v>
      </c>
      <c r="C189" s="43" t="e">
        <f t="shared" si="77"/>
        <v>#VALUE!</v>
      </c>
      <c r="D189" s="43" t="e">
        <f t="shared" si="77"/>
        <v>#VALUE!</v>
      </c>
      <c r="E189" s="43" t="e">
        <f t="shared" si="72"/>
        <v>#VALUE!</v>
      </c>
      <c r="F189" s="43" t="e">
        <f t="shared" si="52"/>
        <v>#VALUE!</v>
      </c>
      <c r="G189" s="43" t="e">
        <f t="shared" si="53"/>
        <v>#VALUE!</v>
      </c>
      <c r="H189" s="27" t="e">
        <f t="shared" si="79"/>
        <v>#VALUE!</v>
      </c>
      <c r="I189" s="229" t="e">
        <f t="shared" si="54"/>
        <v>#VALUE!</v>
      </c>
      <c r="J189" s="230" t="e">
        <f t="shared" si="76"/>
        <v>#VALUE!</v>
      </c>
      <c r="K189" s="43" t="e">
        <f t="shared" si="55"/>
        <v>#VALUE!</v>
      </c>
      <c r="L189" s="218" t="e">
        <f t="shared" si="56"/>
        <v>#VALUE!</v>
      </c>
      <c r="M189" s="218" t="e">
        <f t="shared" ref="M189:M208" si="80">(D189+L189)/2</f>
        <v>#VALUE!</v>
      </c>
      <c r="N189" s="43" t="e">
        <f t="shared" si="57"/>
        <v>#VALUE!</v>
      </c>
      <c r="O189" s="43" t="e">
        <f t="shared" si="58"/>
        <v>#VALUE!</v>
      </c>
      <c r="P189" s="231" t="e">
        <f t="shared" si="59"/>
        <v>#VALUE!</v>
      </c>
      <c r="Q189" s="43" t="e">
        <f t="shared" si="60"/>
        <v>#VALUE!</v>
      </c>
      <c r="R189" s="43" t="e">
        <f t="shared" si="61"/>
        <v>#VALUE!</v>
      </c>
      <c r="S189" s="218" t="e">
        <f t="shared" ref="S189:S208" si="81">Q189/O189/R189</f>
        <v>#VALUE!</v>
      </c>
      <c r="T189" s="218" t="e">
        <f t="shared" ref="T189:T208" si="82">N189/(1-S189)</f>
        <v>#VALUE!</v>
      </c>
      <c r="U189" s="233" t="e">
        <f t="shared" si="62"/>
        <v>#VALUE!</v>
      </c>
      <c r="V189" s="233" t="e">
        <f t="shared" ref="V189:V208" si="83">(D189+U189)/2</f>
        <v>#VALUE!</v>
      </c>
      <c r="W189" s="43" t="e">
        <f t="shared" si="63"/>
        <v>#VALUE!</v>
      </c>
      <c r="X189" s="43" t="e">
        <f t="shared" si="64"/>
        <v>#VALUE!</v>
      </c>
      <c r="Y189" s="43" t="e">
        <f t="shared" si="65"/>
        <v>#VALUE!</v>
      </c>
      <c r="Z189" s="43" t="e">
        <f t="shared" si="66"/>
        <v>#VALUE!</v>
      </c>
      <c r="AA189" s="233" t="e">
        <f t="shared" ref="AA189:AA208" si="84">X189/O189/Z189</f>
        <v>#VALUE!</v>
      </c>
      <c r="AB189" s="233" t="e">
        <f t="shared" si="67"/>
        <v>#VALUE!</v>
      </c>
      <c r="AC189" s="43" t="e">
        <f t="shared" si="78"/>
        <v>#VALUE!</v>
      </c>
      <c r="AD189" s="43" t="e">
        <f t="shared" ref="AD189:AD208" si="85">H189/AC189*K189</f>
        <v>#VALUE!</v>
      </c>
      <c r="AE189" s="43" t="e">
        <f t="shared" si="69"/>
        <v>#VALUE!</v>
      </c>
      <c r="AF189" s="43" t="e">
        <f t="shared" ref="AF189:AF208" si="86">B189-(AC189-N189)</f>
        <v>#VALUE!</v>
      </c>
      <c r="AG189" s="43" t="e">
        <f t="shared" ref="AG189:AG208" si="87">C189-AC189</f>
        <v>#VALUE!</v>
      </c>
      <c r="AH189" s="43" t="e">
        <f t="shared" si="70"/>
        <v>#VALUE!</v>
      </c>
      <c r="AI189" s="43" t="e">
        <f t="shared" ref="AI189:AI208" si="88">AC189/R189*1000000</f>
        <v>#VALUE!</v>
      </c>
      <c r="AJ189" s="43" t="e">
        <f t="shared" si="71"/>
        <v>#VALUE!</v>
      </c>
      <c r="AK189" s="8" t="e">
        <f t="shared" si="74"/>
        <v>#VALUE!</v>
      </c>
      <c r="AL189" s="44" t="e">
        <f t="shared" si="75"/>
        <v>#VALUE!</v>
      </c>
      <c r="AZ189" s="8"/>
    </row>
    <row r="190" spans="1:52" ht="15" x14ac:dyDescent="0.15">
      <c r="A190" s="42"/>
      <c r="B190" s="43" t="e">
        <f t="shared" ref="B190:D208" si="89">AF189</f>
        <v>#VALUE!</v>
      </c>
      <c r="C190" s="43" t="e">
        <f t="shared" si="89"/>
        <v>#VALUE!</v>
      </c>
      <c r="D190" s="43" t="e">
        <f t="shared" si="89"/>
        <v>#VALUE!</v>
      </c>
      <c r="E190" s="43" t="e">
        <f t="shared" si="72"/>
        <v>#VALUE!</v>
      </c>
      <c r="F190" s="43" t="e">
        <f t="shared" ref="F190:F208" si="90">(E190+E189)/2</f>
        <v>#VALUE!</v>
      </c>
      <c r="G190" s="43" t="e">
        <f t="shared" ref="G190:G208" si="91">F190*$S$53*$C$55*(B190-C190+N190)^1.5</f>
        <v>#VALUE!</v>
      </c>
      <c r="H190" s="27" t="e">
        <f t="shared" si="79"/>
        <v>#VALUE!</v>
      </c>
      <c r="I190" s="229" t="e">
        <f t="shared" ref="I190:I208" si="92">(B190-C190)*B$19</f>
        <v>#VALUE!</v>
      </c>
      <c r="J190" s="230" t="e">
        <f t="shared" si="76"/>
        <v>#VALUE!</v>
      </c>
      <c r="K190" s="43" t="e">
        <f t="shared" ref="K190:K208" si="93">IF((1-S189-0.015)&gt;0,1,-1)</f>
        <v>#VALUE!</v>
      </c>
      <c r="L190" s="218" t="e">
        <f t="shared" ref="L190:L208" si="94">D190+K190*H190</f>
        <v>#VALUE!</v>
      </c>
      <c r="M190" s="218" t="e">
        <f t="shared" si="80"/>
        <v>#VALUE!</v>
      </c>
      <c r="N190" s="43" t="e">
        <f t="shared" ref="N190:N208" si="95">2*($P$53*M190/$S$52/$S$51)^2-(B190-C190)*2</f>
        <v>#VALUE!</v>
      </c>
      <c r="O190" s="43" t="e">
        <f t="shared" ref="O190:O208" si="96">wh(B190,$F$51,$F$52,$F$53)</f>
        <v>#VALUE!</v>
      </c>
      <c r="P190" s="231" t="e">
        <f t="shared" ref="P190:P208" si="97">$C$54*$L$55*$L$55*M190*M190/(($B$19*(B190-C190))^0.333)*1000</f>
        <v>#VALUE!</v>
      </c>
      <c r="Q190" s="43" t="e">
        <f t="shared" ref="Q190:Q208" si="98">M190/$S$54*(B190-C190+N190/2)*E190-$C$53</f>
        <v>#VALUE!</v>
      </c>
      <c r="R190" s="43" t="e">
        <f t="shared" ref="R190:R208" si="99">rate1(1,$L$52,$L$51,$L$54,L190,$L$53,$L$50,P190)</f>
        <v>#VALUE!</v>
      </c>
      <c r="S190" s="218" t="e">
        <f t="shared" si="81"/>
        <v>#VALUE!</v>
      </c>
      <c r="T190" s="218" t="e">
        <f t="shared" si="82"/>
        <v>#VALUE!</v>
      </c>
      <c r="U190" s="233" t="e">
        <f t="shared" ref="U190:U208" si="100">D190-K190*H190</f>
        <v>#VALUE!</v>
      </c>
      <c r="V190" s="233" t="e">
        <f t="shared" si="83"/>
        <v>#VALUE!</v>
      </c>
      <c r="W190" s="43" t="e">
        <f t="shared" ref="W190:W208" si="101">2*($P$53*V190/$S$52/$S$51)^2-(B190-C190)*2</f>
        <v>#VALUE!</v>
      </c>
      <c r="X190" s="43" t="e">
        <f t="shared" ref="X190:X208" si="102">V190/$S$54*(B190-C190+W190/2)*F190-$C$53</f>
        <v>#VALUE!</v>
      </c>
      <c r="Y190" s="43" t="e">
        <f t="shared" ref="Y190:Y208" si="103">$C$54*$L$55*$L$55*V190*V190/(($B$19*(B190-C190))^0.333)*1000</f>
        <v>#VALUE!</v>
      </c>
      <c r="Z190" s="43" t="e">
        <f t="shared" ref="Z190:Z208" si="104">rate1(1,$L$52,$L$51,$L$54,U190,$L$53,$L$50,Y190)</f>
        <v>#VALUE!</v>
      </c>
      <c r="AA190" s="233" t="e">
        <f t="shared" si="84"/>
        <v>#VALUE!</v>
      </c>
      <c r="AB190" s="233" t="e">
        <f t="shared" ref="AB190:AB208" si="105">W190/(1-AA190)</f>
        <v>#VALUE!</v>
      </c>
      <c r="AC190" s="43" t="e">
        <f t="shared" ref="AC190:AC208" si="106">delta_z(N190,S190,H190,AE189,AB190)</f>
        <v>#VALUE!</v>
      </c>
      <c r="AD190" s="43" t="e">
        <f t="shared" si="85"/>
        <v>#VALUE!</v>
      </c>
      <c r="AE190" s="43" t="e">
        <f t="shared" ref="AE190:AE208" si="107">(AD190-AD189)/(AC190+AC189)*2</f>
        <v>#VALUE!</v>
      </c>
      <c r="AF190" s="43" t="e">
        <f t="shared" si="86"/>
        <v>#VALUE!</v>
      </c>
      <c r="AG190" s="43" t="e">
        <f t="shared" si="87"/>
        <v>#VALUE!</v>
      </c>
      <c r="AH190" s="43" t="e">
        <f t="shared" ref="AH190:AH208" si="108">$S$54*$S$53*$C$55*SQRT(AF190-AG190)</f>
        <v>#VALUE!</v>
      </c>
      <c r="AI190" s="43" t="e">
        <f t="shared" si="88"/>
        <v>#VALUE!</v>
      </c>
      <c r="AJ190" s="43" t="e">
        <f t="shared" ref="AJ190:AJ208" si="109">AJ189+AI190/3600</f>
        <v>#VALUE!</v>
      </c>
      <c r="AK190" s="8" t="e">
        <f t="shared" si="74"/>
        <v>#VALUE!</v>
      </c>
      <c r="AL190" s="44" t="e">
        <f t="shared" si="75"/>
        <v>#VALUE!</v>
      </c>
      <c r="AZ190" s="8"/>
    </row>
    <row r="191" spans="1:52" ht="15" x14ac:dyDescent="0.15">
      <c r="A191" s="42"/>
      <c r="B191" s="43" t="e">
        <f t="shared" si="89"/>
        <v>#VALUE!</v>
      </c>
      <c r="C191" s="43" t="e">
        <f t="shared" si="89"/>
        <v>#VALUE!</v>
      </c>
      <c r="D191" s="43" t="e">
        <f t="shared" si="89"/>
        <v>#VALUE!</v>
      </c>
      <c r="E191" s="43" t="e">
        <f t="shared" ref="E191:E208" si="110">CalBreachWidth(C191,B191,I191,E190)</f>
        <v>#VALUE!</v>
      </c>
      <c r="F191" s="43" t="e">
        <f t="shared" si="90"/>
        <v>#VALUE!</v>
      </c>
      <c r="G191" s="43" t="e">
        <f t="shared" si="91"/>
        <v>#VALUE!</v>
      </c>
      <c r="H191" s="27" t="e">
        <f t="shared" ref="H191:H208" si="111">dv(S190)</f>
        <v>#VALUE!</v>
      </c>
      <c r="I191" s="229" t="e">
        <f t="shared" si="92"/>
        <v>#VALUE!</v>
      </c>
      <c r="J191" s="230" t="e">
        <f t="shared" si="76"/>
        <v>#VALUE!</v>
      </c>
      <c r="K191" s="43" t="e">
        <f t="shared" si="93"/>
        <v>#VALUE!</v>
      </c>
      <c r="L191" s="218" t="e">
        <f t="shared" si="94"/>
        <v>#VALUE!</v>
      </c>
      <c r="M191" s="218" t="e">
        <f t="shared" si="80"/>
        <v>#VALUE!</v>
      </c>
      <c r="N191" s="43" t="e">
        <f t="shared" si="95"/>
        <v>#VALUE!</v>
      </c>
      <c r="O191" s="43" t="e">
        <f t="shared" si="96"/>
        <v>#VALUE!</v>
      </c>
      <c r="P191" s="231" t="e">
        <f t="shared" si="97"/>
        <v>#VALUE!</v>
      </c>
      <c r="Q191" s="43" t="e">
        <f t="shared" si="98"/>
        <v>#VALUE!</v>
      </c>
      <c r="R191" s="43" t="e">
        <f t="shared" si="99"/>
        <v>#VALUE!</v>
      </c>
      <c r="S191" s="218" t="e">
        <f t="shared" si="81"/>
        <v>#VALUE!</v>
      </c>
      <c r="T191" s="218" t="e">
        <f t="shared" si="82"/>
        <v>#VALUE!</v>
      </c>
      <c r="U191" s="233" t="e">
        <f t="shared" si="100"/>
        <v>#VALUE!</v>
      </c>
      <c r="V191" s="233" t="e">
        <f t="shared" si="83"/>
        <v>#VALUE!</v>
      </c>
      <c r="W191" s="43" t="e">
        <f t="shared" si="101"/>
        <v>#VALUE!</v>
      </c>
      <c r="X191" s="43" t="e">
        <f t="shared" si="102"/>
        <v>#VALUE!</v>
      </c>
      <c r="Y191" s="43" t="e">
        <f t="shared" si="103"/>
        <v>#VALUE!</v>
      </c>
      <c r="Z191" s="43" t="e">
        <f t="shared" si="104"/>
        <v>#VALUE!</v>
      </c>
      <c r="AA191" s="233" t="e">
        <f t="shared" si="84"/>
        <v>#VALUE!</v>
      </c>
      <c r="AB191" s="233" t="e">
        <f t="shared" si="105"/>
        <v>#VALUE!</v>
      </c>
      <c r="AC191" s="43" t="e">
        <f t="shared" si="106"/>
        <v>#VALUE!</v>
      </c>
      <c r="AD191" s="43" t="e">
        <f t="shared" si="85"/>
        <v>#VALUE!</v>
      </c>
      <c r="AE191" s="43" t="e">
        <f t="shared" si="107"/>
        <v>#VALUE!</v>
      </c>
      <c r="AF191" s="43" t="e">
        <f t="shared" si="86"/>
        <v>#VALUE!</v>
      </c>
      <c r="AG191" s="43" t="e">
        <f t="shared" si="87"/>
        <v>#VALUE!</v>
      </c>
      <c r="AH191" s="43" t="e">
        <f t="shared" si="108"/>
        <v>#VALUE!</v>
      </c>
      <c r="AI191" s="43" t="e">
        <f t="shared" si="88"/>
        <v>#VALUE!</v>
      </c>
      <c r="AJ191" s="43" t="e">
        <f t="shared" si="109"/>
        <v>#VALUE!</v>
      </c>
      <c r="AK191" s="8" t="e">
        <f t="shared" ref="AK191:AK208" si="112">AK190+AI191*G190/1000000</f>
        <v>#VALUE!</v>
      </c>
      <c r="AL191" s="44" t="e">
        <f t="shared" ref="AL191:AL208" si="113">AL190+AI191*J191/1000000</f>
        <v>#VALUE!</v>
      </c>
      <c r="AZ191" s="8"/>
    </row>
    <row r="192" spans="1:52" ht="15" x14ac:dyDescent="0.15">
      <c r="A192" s="42"/>
      <c r="B192" s="43" t="e">
        <f t="shared" si="89"/>
        <v>#VALUE!</v>
      </c>
      <c r="C192" s="43" t="e">
        <f t="shared" si="89"/>
        <v>#VALUE!</v>
      </c>
      <c r="D192" s="43" t="e">
        <f t="shared" si="89"/>
        <v>#VALUE!</v>
      </c>
      <c r="E192" s="43" t="e">
        <f t="shared" si="110"/>
        <v>#VALUE!</v>
      </c>
      <c r="F192" s="43" t="e">
        <f t="shared" si="90"/>
        <v>#VALUE!</v>
      </c>
      <c r="G192" s="43" t="e">
        <f t="shared" si="91"/>
        <v>#VALUE!</v>
      </c>
      <c r="H192" s="27" t="e">
        <f t="shared" si="111"/>
        <v>#VALUE!</v>
      </c>
      <c r="I192" s="229" t="e">
        <f t="shared" si="92"/>
        <v>#VALUE!</v>
      </c>
      <c r="J192" s="230" t="e">
        <f t="shared" ref="J192:J208" si="114">IF(H192&gt;0, $B$7,"")</f>
        <v>#VALUE!</v>
      </c>
      <c r="K192" s="43" t="e">
        <f t="shared" si="93"/>
        <v>#VALUE!</v>
      </c>
      <c r="L192" s="218" t="e">
        <f t="shared" si="94"/>
        <v>#VALUE!</v>
      </c>
      <c r="M192" s="218" t="e">
        <f t="shared" si="80"/>
        <v>#VALUE!</v>
      </c>
      <c r="N192" s="43" t="e">
        <f t="shared" si="95"/>
        <v>#VALUE!</v>
      </c>
      <c r="O192" s="43" t="e">
        <f t="shared" si="96"/>
        <v>#VALUE!</v>
      </c>
      <c r="P192" s="231" t="e">
        <f t="shared" si="97"/>
        <v>#VALUE!</v>
      </c>
      <c r="Q192" s="43" t="e">
        <f t="shared" si="98"/>
        <v>#VALUE!</v>
      </c>
      <c r="R192" s="43" t="e">
        <f t="shared" si="99"/>
        <v>#VALUE!</v>
      </c>
      <c r="S192" s="218" t="e">
        <f t="shared" si="81"/>
        <v>#VALUE!</v>
      </c>
      <c r="T192" s="218" t="e">
        <f t="shared" si="82"/>
        <v>#VALUE!</v>
      </c>
      <c r="U192" s="233" t="e">
        <f t="shared" si="100"/>
        <v>#VALUE!</v>
      </c>
      <c r="V192" s="233" t="e">
        <f t="shared" si="83"/>
        <v>#VALUE!</v>
      </c>
      <c r="W192" s="43" t="e">
        <f t="shared" si="101"/>
        <v>#VALUE!</v>
      </c>
      <c r="X192" s="43" t="e">
        <f t="shared" si="102"/>
        <v>#VALUE!</v>
      </c>
      <c r="Y192" s="43" t="e">
        <f t="shared" si="103"/>
        <v>#VALUE!</v>
      </c>
      <c r="Z192" s="43" t="e">
        <f t="shared" si="104"/>
        <v>#VALUE!</v>
      </c>
      <c r="AA192" s="233" t="e">
        <f t="shared" si="84"/>
        <v>#VALUE!</v>
      </c>
      <c r="AB192" s="233" t="e">
        <f t="shared" si="105"/>
        <v>#VALUE!</v>
      </c>
      <c r="AC192" s="43" t="e">
        <f t="shared" si="106"/>
        <v>#VALUE!</v>
      </c>
      <c r="AD192" s="43" t="e">
        <f t="shared" si="85"/>
        <v>#VALUE!</v>
      </c>
      <c r="AE192" s="43" t="e">
        <f t="shared" si="107"/>
        <v>#VALUE!</v>
      </c>
      <c r="AF192" s="43" t="e">
        <f t="shared" si="86"/>
        <v>#VALUE!</v>
      </c>
      <c r="AG192" s="43" t="e">
        <f t="shared" si="87"/>
        <v>#VALUE!</v>
      </c>
      <c r="AH192" s="43" t="e">
        <f t="shared" si="108"/>
        <v>#VALUE!</v>
      </c>
      <c r="AI192" s="43" t="e">
        <f t="shared" si="88"/>
        <v>#VALUE!</v>
      </c>
      <c r="AJ192" s="43" t="e">
        <f t="shared" si="109"/>
        <v>#VALUE!</v>
      </c>
      <c r="AK192" s="8" t="e">
        <f t="shared" si="112"/>
        <v>#VALUE!</v>
      </c>
      <c r="AL192" s="44" t="e">
        <f t="shared" si="113"/>
        <v>#VALUE!</v>
      </c>
      <c r="AZ192" s="8"/>
    </row>
    <row r="193" spans="1:52" ht="15" x14ac:dyDescent="0.15">
      <c r="A193" s="42"/>
      <c r="B193" s="43" t="e">
        <f t="shared" si="89"/>
        <v>#VALUE!</v>
      </c>
      <c r="C193" s="43" t="e">
        <f t="shared" si="89"/>
        <v>#VALUE!</v>
      </c>
      <c r="D193" s="43" t="e">
        <f t="shared" si="89"/>
        <v>#VALUE!</v>
      </c>
      <c r="E193" s="43" t="e">
        <f t="shared" si="110"/>
        <v>#VALUE!</v>
      </c>
      <c r="F193" s="43" t="e">
        <f t="shared" si="90"/>
        <v>#VALUE!</v>
      </c>
      <c r="G193" s="43" t="e">
        <f t="shared" si="91"/>
        <v>#VALUE!</v>
      </c>
      <c r="H193" s="27" t="e">
        <f t="shared" si="111"/>
        <v>#VALUE!</v>
      </c>
      <c r="I193" s="229" t="e">
        <f t="shared" si="92"/>
        <v>#VALUE!</v>
      </c>
      <c r="J193" s="230" t="e">
        <f t="shared" si="114"/>
        <v>#VALUE!</v>
      </c>
      <c r="K193" s="43" t="e">
        <f t="shared" si="93"/>
        <v>#VALUE!</v>
      </c>
      <c r="L193" s="218" t="e">
        <f t="shared" si="94"/>
        <v>#VALUE!</v>
      </c>
      <c r="M193" s="218" t="e">
        <f t="shared" si="80"/>
        <v>#VALUE!</v>
      </c>
      <c r="N193" s="43" t="e">
        <f t="shared" si="95"/>
        <v>#VALUE!</v>
      </c>
      <c r="O193" s="43" t="e">
        <f t="shared" si="96"/>
        <v>#VALUE!</v>
      </c>
      <c r="P193" s="231" t="e">
        <f t="shared" si="97"/>
        <v>#VALUE!</v>
      </c>
      <c r="Q193" s="43" t="e">
        <f t="shared" si="98"/>
        <v>#VALUE!</v>
      </c>
      <c r="R193" s="43" t="e">
        <f t="shared" si="99"/>
        <v>#VALUE!</v>
      </c>
      <c r="S193" s="218" t="e">
        <f t="shared" si="81"/>
        <v>#VALUE!</v>
      </c>
      <c r="T193" s="218" t="e">
        <f t="shared" si="82"/>
        <v>#VALUE!</v>
      </c>
      <c r="U193" s="233" t="e">
        <f t="shared" si="100"/>
        <v>#VALUE!</v>
      </c>
      <c r="V193" s="233" t="e">
        <f t="shared" si="83"/>
        <v>#VALUE!</v>
      </c>
      <c r="W193" s="43" t="e">
        <f t="shared" si="101"/>
        <v>#VALUE!</v>
      </c>
      <c r="X193" s="43" t="e">
        <f t="shared" si="102"/>
        <v>#VALUE!</v>
      </c>
      <c r="Y193" s="43" t="e">
        <f t="shared" si="103"/>
        <v>#VALUE!</v>
      </c>
      <c r="Z193" s="43" t="e">
        <f t="shared" si="104"/>
        <v>#VALUE!</v>
      </c>
      <c r="AA193" s="233" t="e">
        <f t="shared" si="84"/>
        <v>#VALUE!</v>
      </c>
      <c r="AB193" s="233" t="e">
        <f t="shared" si="105"/>
        <v>#VALUE!</v>
      </c>
      <c r="AC193" s="43" t="e">
        <f t="shared" si="106"/>
        <v>#VALUE!</v>
      </c>
      <c r="AD193" s="43" t="e">
        <f t="shared" si="85"/>
        <v>#VALUE!</v>
      </c>
      <c r="AE193" s="43" t="e">
        <f t="shared" si="107"/>
        <v>#VALUE!</v>
      </c>
      <c r="AF193" s="43" t="e">
        <f t="shared" si="86"/>
        <v>#VALUE!</v>
      </c>
      <c r="AG193" s="43" t="e">
        <f t="shared" si="87"/>
        <v>#VALUE!</v>
      </c>
      <c r="AH193" s="43" t="e">
        <f t="shared" si="108"/>
        <v>#VALUE!</v>
      </c>
      <c r="AI193" s="43" t="e">
        <f t="shared" si="88"/>
        <v>#VALUE!</v>
      </c>
      <c r="AJ193" s="43" t="e">
        <f t="shared" si="109"/>
        <v>#VALUE!</v>
      </c>
      <c r="AK193" s="8" t="e">
        <f t="shared" si="112"/>
        <v>#VALUE!</v>
      </c>
      <c r="AL193" s="44" t="e">
        <f t="shared" si="113"/>
        <v>#VALUE!</v>
      </c>
      <c r="AZ193" s="8"/>
    </row>
    <row r="194" spans="1:52" ht="15" x14ac:dyDescent="0.15">
      <c r="A194" s="42"/>
      <c r="B194" s="43" t="e">
        <f t="shared" si="89"/>
        <v>#VALUE!</v>
      </c>
      <c r="C194" s="43" t="e">
        <f t="shared" si="89"/>
        <v>#VALUE!</v>
      </c>
      <c r="D194" s="43" t="e">
        <f t="shared" si="89"/>
        <v>#VALUE!</v>
      </c>
      <c r="E194" s="43" t="e">
        <f t="shared" si="110"/>
        <v>#VALUE!</v>
      </c>
      <c r="F194" s="43" t="e">
        <f t="shared" si="90"/>
        <v>#VALUE!</v>
      </c>
      <c r="G194" s="43" t="e">
        <f t="shared" si="91"/>
        <v>#VALUE!</v>
      </c>
      <c r="H194" s="27" t="e">
        <f t="shared" si="111"/>
        <v>#VALUE!</v>
      </c>
      <c r="I194" s="229" t="e">
        <f t="shared" si="92"/>
        <v>#VALUE!</v>
      </c>
      <c r="J194" s="230" t="e">
        <f t="shared" si="114"/>
        <v>#VALUE!</v>
      </c>
      <c r="K194" s="43" t="e">
        <f t="shared" si="93"/>
        <v>#VALUE!</v>
      </c>
      <c r="L194" s="218" t="e">
        <f t="shared" si="94"/>
        <v>#VALUE!</v>
      </c>
      <c r="M194" s="218" t="e">
        <f t="shared" si="80"/>
        <v>#VALUE!</v>
      </c>
      <c r="N194" s="43" t="e">
        <f t="shared" si="95"/>
        <v>#VALUE!</v>
      </c>
      <c r="O194" s="43" t="e">
        <f t="shared" si="96"/>
        <v>#VALUE!</v>
      </c>
      <c r="P194" s="231" t="e">
        <f t="shared" si="97"/>
        <v>#VALUE!</v>
      </c>
      <c r="Q194" s="43" t="e">
        <f t="shared" si="98"/>
        <v>#VALUE!</v>
      </c>
      <c r="R194" s="43" t="e">
        <f t="shared" si="99"/>
        <v>#VALUE!</v>
      </c>
      <c r="S194" s="218" t="e">
        <f t="shared" si="81"/>
        <v>#VALUE!</v>
      </c>
      <c r="T194" s="218" t="e">
        <f t="shared" si="82"/>
        <v>#VALUE!</v>
      </c>
      <c r="U194" s="233" t="e">
        <f t="shared" si="100"/>
        <v>#VALUE!</v>
      </c>
      <c r="V194" s="233" t="e">
        <f t="shared" si="83"/>
        <v>#VALUE!</v>
      </c>
      <c r="W194" s="43" t="e">
        <f t="shared" si="101"/>
        <v>#VALUE!</v>
      </c>
      <c r="X194" s="43" t="e">
        <f t="shared" si="102"/>
        <v>#VALUE!</v>
      </c>
      <c r="Y194" s="43" t="e">
        <f t="shared" si="103"/>
        <v>#VALUE!</v>
      </c>
      <c r="Z194" s="43" t="e">
        <f t="shared" si="104"/>
        <v>#VALUE!</v>
      </c>
      <c r="AA194" s="233" t="e">
        <f t="shared" si="84"/>
        <v>#VALUE!</v>
      </c>
      <c r="AB194" s="233" t="e">
        <f t="shared" si="105"/>
        <v>#VALUE!</v>
      </c>
      <c r="AC194" s="43" t="e">
        <f t="shared" si="106"/>
        <v>#VALUE!</v>
      </c>
      <c r="AD194" s="43" t="e">
        <f t="shared" si="85"/>
        <v>#VALUE!</v>
      </c>
      <c r="AE194" s="43" t="e">
        <f t="shared" si="107"/>
        <v>#VALUE!</v>
      </c>
      <c r="AF194" s="43" t="e">
        <f t="shared" si="86"/>
        <v>#VALUE!</v>
      </c>
      <c r="AG194" s="43" t="e">
        <f t="shared" si="87"/>
        <v>#VALUE!</v>
      </c>
      <c r="AH194" s="43" t="e">
        <f t="shared" si="108"/>
        <v>#VALUE!</v>
      </c>
      <c r="AI194" s="43" t="e">
        <f t="shared" si="88"/>
        <v>#VALUE!</v>
      </c>
      <c r="AJ194" s="43" t="e">
        <f t="shared" si="109"/>
        <v>#VALUE!</v>
      </c>
      <c r="AK194" s="8" t="e">
        <f t="shared" si="112"/>
        <v>#VALUE!</v>
      </c>
      <c r="AL194" s="44" t="e">
        <f t="shared" si="113"/>
        <v>#VALUE!</v>
      </c>
      <c r="AZ194" s="8"/>
    </row>
    <row r="195" spans="1:52" ht="15" x14ac:dyDescent="0.15">
      <c r="A195" s="42"/>
      <c r="B195" s="43" t="e">
        <f t="shared" si="89"/>
        <v>#VALUE!</v>
      </c>
      <c r="C195" s="43" t="e">
        <f t="shared" si="89"/>
        <v>#VALUE!</v>
      </c>
      <c r="D195" s="43" t="e">
        <f t="shared" si="89"/>
        <v>#VALUE!</v>
      </c>
      <c r="E195" s="43" t="e">
        <f t="shared" si="110"/>
        <v>#VALUE!</v>
      </c>
      <c r="F195" s="43" t="e">
        <f t="shared" si="90"/>
        <v>#VALUE!</v>
      </c>
      <c r="G195" s="43" t="e">
        <f t="shared" si="91"/>
        <v>#VALUE!</v>
      </c>
      <c r="H195" s="27" t="e">
        <f t="shared" si="111"/>
        <v>#VALUE!</v>
      </c>
      <c r="I195" s="229" t="e">
        <f t="shared" si="92"/>
        <v>#VALUE!</v>
      </c>
      <c r="J195" s="230" t="e">
        <f t="shared" si="114"/>
        <v>#VALUE!</v>
      </c>
      <c r="K195" s="43" t="e">
        <f t="shared" si="93"/>
        <v>#VALUE!</v>
      </c>
      <c r="L195" s="218" t="e">
        <f t="shared" si="94"/>
        <v>#VALUE!</v>
      </c>
      <c r="M195" s="218" t="e">
        <f t="shared" si="80"/>
        <v>#VALUE!</v>
      </c>
      <c r="N195" s="43" t="e">
        <f t="shared" si="95"/>
        <v>#VALUE!</v>
      </c>
      <c r="O195" s="43" t="e">
        <f t="shared" si="96"/>
        <v>#VALUE!</v>
      </c>
      <c r="P195" s="231" t="e">
        <f t="shared" si="97"/>
        <v>#VALUE!</v>
      </c>
      <c r="Q195" s="43" t="e">
        <f t="shared" si="98"/>
        <v>#VALUE!</v>
      </c>
      <c r="R195" s="43" t="e">
        <f t="shared" si="99"/>
        <v>#VALUE!</v>
      </c>
      <c r="S195" s="218" t="e">
        <f t="shared" si="81"/>
        <v>#VALUE!</v>
      </c>
      <c r="T195" s="218" t="e">
        <f t="shared" si="82"/>
        <v>#VALUE!</v>
      </c>
      <c r="U195" s="233" t="e">
        <f t="shared" si="100"/>
        <v>#VALUE!</v>
      </c>
      <c r="V195" s="233" t="e">
        <f t="shared" si="83"/>
        <v>#VALUE!</v>
      </c>
      <c r="W195" s="43" t="e">
        <f t="shared" si="101"/>
        <v>#VALUE!</v>
      </c>
      <c r="X195" s="43" t="e">
        <f t="shared" si="102"/>
        <v>#VALUE!</v>
      </c>
      <c r="Y195" s="43" t="e">
        <f t="shared" si="103"/>
        <v>#VALUE!</v>
      </c>
      <c r="Z195" s="43" t="e">
        <f t="shared" si="104"/>
        <v>#VALUE!</v>
      </c>
      <c r="AA195" s="233" t="e">
        <f t="shared" si="84"/>
        <v>#VALUE!</v>
      </c>
      <c r="AB195" s="233" t="e">
        <f t="shared" si="105"/>
        <v>#VALUE!</v>
      </c>
      <c r="AC195" s="43" t="e">
        <f t="shared" si="106"/>
        <v>#VALUE!</v>
      </c>
      <c r="AD195" s="43" t="e">
        <f t="shared" si="85"/>
        <v>#VALUE!</v>
      </c>
      <c r="AE195" s="43" t="e">
        <f t="shared" si="107"/>
        <v>#VALUE!</v>
      </c>
      <c r="AF195" s="43" t="e">
        <f t="shared" si="86"/>
        <v>#VALUE!</v>
      </c>
      <c r="AG195" s="43" t="e">
        <f t="shared" si="87"/>
        <v>#VALUE!</v>
      </c>
      <c r="AH195" s="43" t="e">
        <f t="shared" si="108"/>
        <v>#VALUE!</v>
      </c>
      <c r="AI195" s="43" t="e">
        <f t="shared" si="88"/>
        <v>#VALUE!</v>
      </c>
      <c r="AJ195" s="43" t="e">
        <f t="shared" si="109"/>
        <v>#VALUE!</v>
      </c>
      <c r="AK195" s="8" t="e">
        <f t="shared" si="112"/>
        <v>#VALUE!</v>
      </c>
      <c r="AL195" s="44" t="e">
        <f t="shared" si="113"/>
        <v>#VALUE!</v>
      </c>
      <c r="AZ195" s="8"/>
    </row>
    <row r="196" spans="1:52" ht="15" x14ac:dyDescent="0.15">
      <c r="A196" s="42"/>
      <c r="B196" s="43" t="e">
        <f t="shared" si="89"/>
        <v>#VALUE!</v>
      </c>
      <c r="C196" s="43" t="e">
        <f t="shared" si="89"/>
        <v>#VALUE!</v>
      </c>
      <c r="D196" s="43" t="e">
        <f t="shared" si="89"/>
        <v>#VALUE!</v>
      </c>
      <c r="E196" s="43" t="e">
        <f t="shared" si="110"/>
        <v>#VALUE!</v>
      </c>
      <c r="F196" s="43" t="e">
        <f t="shared" si="90"/>
        <v>#VALUE!</v>
      </c>
      <c r="G196" s="43" t="e">
        <f t="shared" si="91"/>
        <v>#VALUE!</v>
      </c>
      <c r="H196" s="27" t="e">
        <f t="shared" si="111"/>
        <v>#VALUE!</v>
      </c>
      <c r="I196" s="229" t="e">
        <f t="shared" si="92"/>
        <v>#VALUE!</v>
      </c>
      <c r="J196" s="230" t="e">
        <f t="shared" si="114"/>
        <v>#VALUE!</v>
      </c>
      <c r="K196" s="43" t="e">
        <f t="shared" si="93"/>
        <v>#VALUE!</v>
      </c>
      <c r="L196" s="218" t="e">
        <f t="shared" si="94"/>
        <v>#VALUE!</v>
      </c>
      <c r="M196" s="218" t="e">
        <f t="shared" si="80"/>
        <v>#VALUE!</v>
      </c>
      <c r="N196" s="43" t="e">
        <f t="shared" si="95"/>
        <v>#VALUE!</v>
      </c>
      <c r="O196" s="43" t="e">
        <f t="shared" si="96"/>
        <v>#VALUE!</v>
      </c>
      <c r="P196" s="231" t="e">
        <f t="shared" si="97"/>
        <v>#VALUE!</v>
      </c>
      <c r="Q196" s="43" t="e">
        <f t="shared" si="98"/>
        <v>#VALUE!</v>
      </c>
      <c r="R196" s="43" t="e">
        <f t="shared" si="99"/>
        <v>#VALUE!</v>
      </c>
      <c r="S196" s="218" t="e">
        <f t="shared" si="81"/>
        <v>#VALUE!</v>
      </c>
      <c r="T196" s="218" t="e">
        <f t="shared" si="82"/>
        <v>#VALUE!</v>
      </c>
      <c r="U196" s="233" t="e">
        <f t="shared" si="100"/>
        <v>#VALUE!</v>
      </c>
      <c r="V196" s="233" t="e">
        <f t="shared" si="83"/>
        <v>#VALUE!</v>
      </c>
      <c r="W196" s="43" t="e">
        <f t="shared" si="101"/>
        <v>#VALUE!</v>
      </c>
      <c r="X196" s="43" t="e">
        <f t="shared" si="102"/>
        <v>#VALUE!</v>
      </c>
      <c r="Y196" s="43" t="e">
        <f t="shared" si="103"/>
        <v>#VALUE!</v>
      </c>
      <c r="Z196" s="43" t="e">
        <f t="shared" si="104"/>
        <v>#VALUE!</v>
      </c>
      <c r="AA196" s="233" t="e">
        <f t="shared" si="84"/>
        <v>#VALUE!</v>
      </c>
      <c r="AB196" s="233" t="e">
        <f t="shared" si="105"/>
        <v>#VALUE!</v>
      </c>
      <c r="AC196" s="43" t="e">
        <f t="shared" si="106"/>
        <v>#VALUE!</v>
      </c>
      <c r="AD196" s="43" t="e">
        <f t="shared" si="85"/>
        <v>#VALUE!</v>
      </c>
      <c r="AE196" s="43" t="e">
        <f t="shared" si="107"/>
        <v>#VALUE!</v>
      </c>
      <c r="AF196" s="43" t="e">
        <f t="shared" si="86"/>
        <v>#VALUE!</v>
      </c>
      <c r="AG196" s="43" t="e">
        <f t="shared" si="87"/>
        <v>#VALUE!</v>
      </c>
      <c r="AH196" s="43" t="e">
        <f t="shared" si="108"/>
        <v>#VALUE!</v>
      </c>
      <c r="AI196" s="43" t="e">
        <f t="shared" si="88"/>
        <v>#VALUE!</v>
      </c>
      <c r="AJ196" s="43" t="e">
        <f t="shared" si="109"/>
        <v>#VALUE!</v>
      </c>
      <c r="AK196" s="8" t="e">
        <f t="shared" si="112"/>
        <v>#VALUE!</v>
      </c>
      <c r="AL196" s="44" t="e">
        <f t="shared" si="113"/>
        <v>#VALUE!</v>
      </c>
      <c r="AZ196" s="8"/>
    </row>
    <row r="197" spans="1:52" ht="15" x14ac:dyDescent="0.15">
      <c r="A197" s="42"/>
      <c r="B197" s="43" t="e">
        <f t="shared" si="89"/>
        <v>#VALUE!</v>
      </c>
      <c r="C197" s="43" t="e">
        <f t="shared" si="89"/>
        <v>#VALUE!</v>
      </c>
      <c r="D197" s="43" t="e">
        <f t="shared" si="89"/>
        <v>#VALUE!</v>
      </c>
      <c r="E197" s="43" t="e">
        <f t="shared" si="110"/>
        <v>#VALUE!</v>
      </c>
      <c r="F197" s="43" t="e">
        <f t="shared" si="90"/>
        <v>#VALUE!</v>
      </c>
      <c r="G197" s="43" t="e">
        <f t="shared" si="91"/>
        <v>#VALUE!</v>
      </c>
      <c r="H197" s="27" t="e">
        <f t="shared" si="111"/>
        <v>#VALUE!</v>
      </c>
      <c r="I197" s="229" t="e">
        <f t="shared" si="92"/>
        <v>#VALUE!</v>
      </c>
      <c r="J197" s="230" t="e">
        <f t="shared" si="114"/>
        <v>#VALUE!</v>
      </c>
      <c r="K197" s="43" t="e">
        <f t="shared" si="93"/>
        <v>#VALUE!</v>
      </c>
      <c r="L197" s="218" t="e">
        <f t="shared" si="94"/>
        <v>#VALUE!</v>
      </c>
      <c r="M197" s="218" t="e">
        <f t="shared" si="80"/>
        <v>#VALUE!</v>
      </c>
      <c r="N197" s="43" t="e">
        <f t="shared" si="95"/>
        <v>#VALUE!</v>
      </c>
      <c r="O197" s="43" t="e">
        <f t="shared" si="96"/>
        <v>#VALUE!</v>
      </c>
      <c r="P197" s="231" t="e">
        <f t="shared" si="97"/>
        <v>#VALUE!</v>
      </c>
      <c r="Q197" s="43" t="e">
        <f t="shared" si="98"/>
        <v>#VALUE!</v>
      </c>
      <c r="R197" s="43" t="e">
        <f t="shared" si="99"/>
        <v>#VALUE!</v>
      </c>
      <c r="S197" s="218" t="e">
        <f t="shared" si="81"/>
        <v>#VALUE!</v>
      </c>
      <c r="T197" s="218" t="e">
        <f t="shared" si="82"/>
        <v>#VALUE!</v>
      </c>
      <c r="U197" s="233" t="e">
        <f t="shared" si="100"/>
        <v>#VALUE!</v>
      </c>
      <c r="V197" s="233" t="e">
        <f t="shared" si="83"/>
        <v>#VALUE!</v>
      </c>
      <c r="W197" s="43" t="e">
        <f t="shared" si="101"/>
        <v>#VALUE!</v>
      </c>
      <c r="X197" s="43" t="e">
        <f t="shared" si="102"/>
        <v>#VALUE!</v>
      </c>
      <c r="Y197" s="43" t="e">
        <f t="shared" si="103"/>
        <v>#VALUE!</v>
      </c>
      <c r="Z197" s="43" t="e">
        <f t="shared" si="104"/>
        <v>#VALUE!</v>
      </c>
      <c r="AA197" s="233" t="e">
        <f t="shared" si="84"/>
        <v>#VALUE!</v>
      </c>
      <c r="AB197" s="233" t="e">
        <f t="shared" si="105"/>
        <v>#VALUE!</v>
      </c>
      <c r="AC197" s="43" t="e">
        <f t="shared" si="106"/>
        <v>#VALUE!</v>
      </c>
      <c r="AD197" s="43" t="e">
        <f t="shared" si="85"/>
        <v>#VALUE!</v>
      </c>
      <c r="AE197" s="43" t="e">
        <f t="shared" si="107"/>
        <v>#VALUE!</v>
      </c>
      <c r="AF197" s="43" t="e">
        <f t="shared" si="86"/>
        <v>#VALUE!</v>
      </c>
      <c r="AG197" s="43" t="e">
        <f t="shared" si="87"/>
        <v>#VALUE!</v>
      </c>
      <c r="AH197" s="43" t="e">
        <f t="shared" si="108"/>
        <v>#VALUE!</v>
      </c>
      <c r="AI197" s="43" t="e">
        <f t="shared" si="88"/>
        <v>#VALUE!</v>
      </c>
      <c r="AJ197" s="43" t="e">
        <f t="shared" si="109"/>
        <v>#VALUE!</v>
      </c>
      <c r="AK197" s="8" t="e">
        <f t="shared" si="112"/>
        <v>#VALUE!</v>
      </c>
      <c r="AL197" s="44" t="e">
        <f t="shared" si="113"/>
        <v>#VALUE!</v>
      </c>
      <c r="AZ197" s="8"/>
    </row>
    <row r="198" spans="1:52" ht="15" x14ac:dyDescent="0.15">
      <c r="A198" s="42"/>
      <c r="B198" s="43" t="e">
        <f t="shared" si="89"/>
        <v>#VALUE!</v>
      </c>
      <c r="C198" s="43" t="e">
        <f t="shared" si="89"/>
        <v>#VALUE!</v>
      </c>
      <c r="D198" s="43" t="e">
        <f t="shared" si="89"/>
        <v>#VALUE!</v>
      </c>
      <c r="E198" s="43" t="e">
        <f t="shared" si="110"/>
        <v>#VALUE!</v>
      </c>
      <c r="F198" s="43" t="e">
        <f t="shared" si="90"/>
        <v>#VALUE!</v>
      </c>
      <c r="G198" s="43" t="e">
        <f t="shared" si="91"/>
        <v>#VALUE!</v>
      </c>
      <c r="H198" s="27" t="e">
        <f t="shared" si="111"/>
        <v>#VALUE!</v>
      </c>
      <c r="I198" s="229" t="e">
        <f t="shared" si="92"/>
        <v>#VALUE!</v>
      </c>
      <c r="J198" s="230" t="e">
        <f t="shared" si="114"/>
        <v>#VALUE!</v>
      </c>
      <c r="K198" s="43" t="e">
        <f t="shared" si="93"/>
        <v>#VALUE!</v>
      </c>
      <c r="L198" s="218" t="e">
        <f t="shared" si="94"/>
        <v>#VALUE!</v>
      </c>
      <c r="M198" s="218" t="e">
        <f t="shared" si="80"/>
        <v>#VALUE!</v>
      </c>
      <c r="N198" s="43" t="e">
        <f t="shared" si="95"/>
        <v>#VALUE!</v>
      </c>
      <c r="O198" s="43" t="e">
        <f t="shared" si="96"/>
        <v>#VALUE!</v>
      </c>
      <c r="P198" s="231" t="e">
        <f t="shared" si="97"/>
        <v>#VALUE!</v>
      </c>
      <c r="Q198" s="43" t="e">
        <f t="shared" si="98"/>
        <v>#VALUE!</v>
      </c>
      <c r="R198" s="43" t="e">
        <f t="shared" si="99"/>
        <v>#VALUE!</v>
      </c>
      <c r="S198" s="218" t="e">
        <f t="shared" si="81"/>
        <v>#VALUE!</v>
      </c>
      <c r="T198" s="218" t="e">
        <f t="shared" si="82"/>
        <v>#VALUE!</v>
      </c>
      <c r="U198" s="233" t="e">
        <f t="shared" si="100"/>
        <v>#VALUE!</v>
      </c>
      <c r="V198" s="233" t="e">
        <f t="shared" si="83"/>
        <v>#VALUE!</v>
      </c>
      <c r="W198" s="43" t="e">
        <f t="shared" si="101"/>
        <v>#VALUE!</v>
      </c>
      <c r="X198" s="43" t="e">
        <f t="shared" si="102"/>
        <v>#VALUE!</v>
      </c>
      <c r="Y198" s="43" t="e">
        <f t="shared" si="103"/>
        <v>#VALUE!</v>
      </c>
      <c r="Z198" s="43" t="e">
        <f t="shared" si="104"/>
        <v>#VALUE!</v>
      </c>
      <c r="AA198" s="233" t="e">
        <f t="shared" si="84"/>
        <v>#VALUE!</v>
      </c>
      <c r="AB198" s="233" t="e">
        <f t="shared" si="105"/>
        <v>#VALUE!</v>
      </c>
      <c r="AC198" s="43" t="e">
        <f t="shared" si="106"/>
        <v>#VALUE!</v>
      </c>
      <c r="AD198" s="43" t="e">
        <f t="shared" si="85"/>
        <v>#VALUE!</v>
      </c>
      <c r="AE198" s="43" t="e">
        <f t="shared" si="107"/>
        <v>#VALUE!</v>
      </c>
      <c r="AF198" s="43" t="e">
        <f t="shared" si="86"/>
        <v>#VALUE!</v>
      </c>
      <c r="AG198" s="43" t="e">
        <f t="shared" si="87"/>
        <v>#VALUE!</v>
      </c>
      <c r="AH198" s="43" t="e">
        <f t="shared" si="108"/>
        <v>#VALUE!</v>
      </c>
      <c r="AI198" s="43" t="e">
        <f t="shared" si="88"/>
        <v>#VALUE!</v>
      </c>
      <c r="AJ198" s="43" t="e">
        <f t="shared" si="109"/>
        <v>#VALUE!</v>
      </c>
      <c r="AK198" s="8" t="e">
        <f t="shared" si="112"/>
        <v>#VALUE!</v>
      </c>
      <c r="AL198" s="44" t="e">
        <f t="shared" si="113"/>
        <v>#VALUE!</v>
      </c>
      <c r="AZ198" s="8"/>
    </row>
    <row r="199" spans="1:52" ht="15" x14ac:dyDescent="0.15">
      <c r="A199" s="42"/>
      <c r="B199" s="43" t="e">
        <f t="shared" si="89"/>
        <v>#VALUE!</v>
      </c>
      <c r="C199" s="43" t="e">
        <f t="shared" si="89"/>
        <v>#VALUE!</v>
      </c>
      <c r="D199" s="43" t="e">
        <f t="shared" si="89"/>
        <v>#VALUE!</v>
      </c>
      <c r="E199" s="43" t="e">
        <f t="shared" si="110"/>
        <v>#VALUE!</v>
      </c>
      <c r="F199" s="43" t="e">
        <f t="shared" si="90"/>
        <v>#VALUE!</v>
      </c>
      <c r="G199" s="43" t="e">
        <f t="shared" si="91"/>
        <v>#VALUE!</v>
      </c>
      <c r="H199" s="27" t="e">
        <f t="shared" si="111"/>
        <v>#VALUE!</v>
      </c>
      <c r="I199" s="229" t="e">
        <f t="shared" si="92"/>
        <v>#VALUE!</v>
      </c>
      <c r="J199" s="230" t="e">
        <f t="shared" si="114"/>
        <v>#VALUE!</v>
      </c>
      <c r="K199" s="43" t="e">
        <f t="shared" si="93"/>
        <v>#VALUE!</v>
      </c>
      <c r="L199" s="218" t="e">
        <f t="shared" si="94"/>
        <v>#VALUE!</v>
      </c>
      <c r="M199" s="218" t="e">
        <f t="shared" si="80"/>
        <v>#VALUE!</v>
      </c>
      <c r="N199" s="43" t="e">
        <f t="shared" si="95"/>
        <v>#VALUE!</v>
      </c>
      <c r="O199" s="43" t="e">
        <f t="shared" si="96"/>
        <v>#VALUE!</v>
      </c>
      <c r="P199" s="231" t="e">
        <f t="shared" si="97"/>
        <v>#VALUE!</v>
      </c>
      <c r="Q199" s="43" t="e">
        <f t="shared" si="98"/>
        <v>#VALUE!</v>
      </c>
      <c r="R199" s="43" t="e">
        <f t="shared" si="99"/>
        <v>#VALUE!</v>
      </c>
      <c r="S199" s="218" t="e">
        <f t="shared" si="81"/>
        <v>#VALUE!</v>
      </c>
      <c r="T199" s="218" t="e">
        <f t="shared" si="82"/>
        <v>#VALUE!</v>
      </c>
      <c r="U199" s="233" t="e">
        <f t="shared" si="100"/>
        <v>#VALUE!</v>
      </c>
      <c r="V199" s="233" t="e">
        <f t="shared" si="83"/>
        <v>#VALUE!</v>
      </c>
      <c r="W199" s="43" t="e">
        <f t="shared" si="101"/>
        <v>#VALUE!</v>
      </c>
      <c r="X199" s="43" t="e">
        <f t="shared" si="102"/>
        <v>#VALUE!</v>
      </c>
      <c r="Y199" s="43" t="e">
        <f t="shared" si="103"/>
        <v>#VALUE!</v>
      </c>
      <c r="Z199" s="43" t="e">
        <f t="shared" si="104"/>
        <v>#VALUE!</v>
      </c>
      <c r="AA199" s="233" t="e">
        <f t="shared" si="84"/>
        <v>#VALUE!</v>
      </c>
      <c r="AB199" s="233" t="e">
        <f t="shared" si="105"/>
        <v>#VALUE!</v>
      </c>
      <c r="AC199" s="43" t="e">
        <f t="shared" si="106"/>
        <v>#VALUE!</v>
      </c>
      <c r="AD199" s="43" t="e">
        <f t="shared" si="85"/>
        <v>#VALUE!</v>
      </c>
      <c r="AE199" s="43" t="e">
        <f t="shared" si="107"/>
        <v>#VALUE!</v>
      </c>
      <c r="AF199" s="43" t="e">
        <f t="shared" si="86"/>
        <v>#VALUE!</v>
      </c>
      <c r="AG199" s="43" t="e">
        <f t="shared" si="87"/>
        <v>#VALUE!</v>
      </c>
      <c r="AH199" s="43" t="e">
        <f t="shared" si="108"/>
        <v>#VALUE!</v>
      </c>
      <c r="AI199" s="43" t="e">
        <f t="shared" si="88"/>
        <v>#VALUE!</v>
      </c>
      <c r="AJ199" s="43" t="e">
        <f t="shared" si="109"/>
        <v>#VALUE!</v>
      </c>
      <c r="AK199" s="8" t="e">
        <f t="shared" si="112"/>
        <v>#VALUE!</v>
      </c>
      <c r="AL199" s="44" t="e">
        <f t="shared" si="113"/>
        <v>#VALUE!</v>
      </c>
      <c r="AZ199" s="8"/>
    </row>
    <row r="200" spans="1:52" ht="15" x14ac:dyDescent="0.15">
      <c r="A200" s="42"/>
      <c r="B200" s="43" t="e">
        <f t="shared" si="89"/>
        <v>#VALUE!</v>
      </c>
      <c r="C200" s="43" t="e">
        <f t="shared" si="89"/>
        <v>#VALUE!</v>
      </c>
      <c r="D200" s="43" t="e">
        <f t="shared" si="89"/>
        <v>#VALUE!</v>
      </c>
      <c r="E200" s="43" t="e">
        <f t="shared" si="110"/>
        <v>#VALUE!</v>
      </c>
      <c r="F200" s="43" t="e">
        <f t="shared" si="90"/>
        <v>#VALUE!</v>
      </c>
      <c r="G200" s="43" t="e">
        <f t="shared" si="91"/>
        <v>#VALUE!</v>
      </c>
      <c r="H200" s="27" t="e">
        <f t="shared" si="111"/>
        <v>#VALUE!</v>
      </c>
      <c r="I200" s="229" t="e">
        <f t="shared" si="92"/>
        <v>#VALUE!</v>
      </c>
      <c r="J200" s="230" t="e">
        <f t="shared" si="114"/>
        <v>#VALUE!</v>
      </c>
      <c r="K200" s="43" t="e">
        <f t="shared" si="93"/>
        <v>#VALUE!</v>
      </c>
      <c r="L200" s="218" t="e">
        <f t="shared" si="94"/>
        <v>#VALUE!</v>
      </c>
      <c r="M200" s="218" t="e">
        <f t="shared" si="80"/>
        <v>#VALUE!</v>
      </c>
      <c r="N200" s="43" t="e">
        <f t="shared" si="95"/>
        <v>#VALUE!</v>
      </c>
      <c r="O200" s="43" t="e">
        <f t="shared" si="96"/>
        <v>#VALUE!</v>
      </c>
      <c r="P200" s="231" t="e">
        <f t="shared" si="97"/>
        <v>#VALUE!</v>
      </c>
      <c r="Q200" s="43" t="e">
        <f t="shared" si="98"/>
        <v>#VALUE!</v>
      </c>
      <c r="R200" s="43" t="e">
        <f t="shared" si="99"/>
        <v>#VALUE!</v>
      </c>
      <c r="S200" s="218" t="e">
        <f t="shared" si="81"/>
        <v>#VALUE!</v>
      </c>
      <c r="T200" s="218" t="e">
        <f t="shared" si="82"/>
        <v>#VALUE!</v>
      </c>
      <c r="U200" s="233" t="e">
        <f t="shared" si="100"/>
        <v>#VALUE!</v>
      </c>
      <c r="V200" s="233" t="e">
        <f t="shared" si="83"/>
        <v>#VALUE!</v>
      </c>
      <c r="W200" s="43" t="e">
        <f t="shared" si="101"/>
        <v>#VALUE!</v>
      </c>
      <c r="X200" s="43" t="e">
        <f t="shared" si="102"/>
        <v>#VALUE!</v>
      </c>
      <c r="Y200" s="43" t="e">
        <f t="shared" si="103"/>
        <v>#VALUE!</v>
      </c>
      <c r="Z200" s="43" t="e">
        <f t="shared" si="104"/>
        <v>#VALUE!</v>
      </c>
      <c r="AA200" s="233" t="e">
        <f t="shared" si="84"/>
        <v>#VALUE!</v>
      </c>
      <c r="AB200" s="233" t="e">
        <f t="shared" si="105"/>
        <v>#VALUE!</v>
      </c>
      <c r="AC200" s="43" t="e">
        <f t="shared" si="106"/>
        <v>#VALUE!</v>
      </c>
      <c r="AD200" s="43" t="e">
        <f t="shared" si="85"/>
        <v>#VALUE!</v>
      </c>
      <c r="AE200" s="43" t="e">
        <f t="shared" si="107"/>
        <v>#VALUE!</v>
      </c>
      <c r="AF200" s="43" t="e">
        <f t="shared" si="86"/>
        <v>#VALUE!</v>
      </c>
      <c r="AG200" s="43" t="e">
        <f t="shared" si="87"/>
        <v>#VALUE!</v>
      </c>
      <c r="AH200" s="43" t="e">
        <f t="shared" si="108"/>
        <v>#VALUE!</v>
      </c>
      <c r="AI200" s="43" t="e">
        <f t="shared" si="88"/>
        <v>#VALUE!</v>
      </c>
      <c r="AJ200" s="43" t="e">
        <f t="shared" si="109"/>
        <v>#VALUE!</v>
      </c>
      <c r="AK200" s="8" t="e">
        <f t="shared" si="112"/>
        <v>#VALUE!</v>
      </c>
      <c r="AL200" s="44" t="e">
        <f t="shared" si="113"/>
        <v>#VALUE!</v>
      </c>
      <c r="AZ200" s="8"/>
    </row>
    <row r="201" spans="1:52" ht="15" x14ac:dyDescent="0.15">
      <c r="A201" s="42"/>
      <c r="B201" s="43" t="e">
        <f t="shared" si="89"/>
        <v>#VALUE!</v>
      </c>
      <c r="C201" s="43" t="e">
        <f t="shared" si="89"/>
        <v>#VALUE!</v>
      </c>
      <c r="D201" s="43" t="e">
        <f t="shared" si="89"/>
        <v>#VALUE!</v>
      </c>
      <c r="E201" s="43" t="e">
        <f t="shared" si="110"/>
        <v>#VALUE!</v>
      </c>
      <c r="F201" s="43" t="e">
        <f t="shared" si="90"/>
        <v>#VALUE!</v>
      </c>
      <c r="G201" s="43" t="e">
        <f t="shared" si="91"/>
        <v>#VALUE!</v>
      </c>
      <c r="H201" s="27" t="e">
        <f t="shared" si="111"/>
        <v>#VALUE!</v>
      </c>
      <c r="I201" s="229" t="e">
        <f t="shared" si="92"/>
        <v>#VALUE!</v>
      </c>
      <c r="J201" s="230" t="e">
        <f t="shared" si="114"/>
        <v>#VALUE!</v>
      </c>
      <c r="K201" s="43" t="e">
        <f t="shared" si="93"/>
        <v>#VALUE!</v>
      </c>
      <c r="L201" s="218" t="e">
        <f t="shared" si="94"/>
        <v>#VALUE!</v>
      </c>
      <c r="M201" s="218" t="e">
        <f t="shared" si="80"/>
        <v>#VALUE!</v>
      </c>
      <c r="N201" s="43" t="e">
        <f t="shared" si="95"/>
        <v>#VALUE!</v>
      </c>
      <c r="O201" s="43" t="e">
        <f t="shared" si="96"/>
        <v>#VALUE!</v>
      </c>
      <c r="P201" s="231" t="e">
        <f t="shared" si="97"/>
        <v>#VALUE!</v>
      </c>
      <c r="Q201" s="43" t="e">
        <f t="shared" si="98"/>
        <v>#VALUE!</v>
      </c>
      <c r="R201" s="43" t="e">
        <f t="shared" si="99"/>
        <v>#VALUE!</v>
      </c>
      <c r="S201" s="218" t="e">
        <f t="shared" si="81"/>
        <v>#VALUE!</v>
      </c>
      <c r="T201" s="218" t="e">
        <f t="shared" si="82"/>
        <v>#VALUE!</v>
      </c>
      <c r="U201" s="233" t="e">
        <f t="shared" si="100"/>
        <v>#VALUE!</v>
      </c>
      <c r="V201" s="233" t="e">
        <f t="shared" si="83"/>
        <v>#VALUE!</v>
      </c>
      <c r="W201" s="43" t="e">
        <f t="shared" si="101"/>
        <v>#VALUE!</v>
      </c>
      <c r="X201" s="43" t="e">
        <f t="shared" si="102"/>
        <v>#VALUE!</v>
      </c>
      <c r="Y201" s="43" t="e">
        <f t="shared" si="103"/>
        <v>#VALUE!</v>
      </c>
      <c r="Z201" s="43" t="e">
        <f t="shared" si="104"/>
        <v>#VALUE!</v>
      </c>
      <c r="AA201" s="233" t="e">
        <f t="shared" si="84"/>
        <v>#VALUE!</v>
      </c>
      <c r="AB201" s="233" t="e">
        <f t="shared" si="105"/>
        <v>#VALUE!</v>
      </c>
      <c r="AC201" s="43" t="e">
        <f t="shared" si="106"/>
        <v>#VALUE!</v>
      </c>
      <c r="AD201" s="43" t="e">
        <f t="shared" si="85"/>
        <v>#VALUE!</v>
      </c>
      <c r="AE201" s="43" t="e">
        <f t="shared" si="107"/>
        <v>#VALUE!</v>
      </c>
      <c r="AF201" s="43" t="e">
        <f t="shared" si="86"/>
        <v>#VALUE!</v>
      </c>
      <c r="AG201" s="43" t="e">
        <f t="shared" si="87"/>
        <v>#VALUE!</v>
      </c>
      <c r="AH201" s="43" t="e">
        <f t="shared" si="108"/>
        <v>#VALUE!</v>
      </c>
      <c r="AI201" s="43" t="e">
        <f t="shared" si="88"/>
        <v>#VALUE!</v>
      </c>
      <c r="AJ201" s="43" t="e">
        <f t="shared" si="109"/>
        <v>#VALUE!</v>
      </c>
      <c r="AK201" s="8" t="e">
        <f t="shared" si="112"/>
        <v>#VALUE!</v>
      </c>
      <c r="AL201" s="44" t="e">
        <f t="shared" si="113"/>
        <v>#VALUE!</v>
      </c>
      <c r="AZ201" s="8"/>
    </row>
    <row r="202" spans="1:52" ht="15" x14ac:dyDescent="0.15">
      <c r="A202" s="42"/>
      <c r="B202" s="43" t="e">
        <f t="shared" si="89"/>
        <v>#VALUE!</v>
      </c>
      <c r="C202" s="43" t="e">
        <f t="shared" si="89"/>
        <v>#VALUE!</v>
      </c>
      <c r="D202" s="43" t="e">
        <f t="shared" si="89"/>
        <v>#VALUE!</v>
      </c>
      <c r="E202" s="43" t="e">
        <f t="shared" si="110"/>
        <v>#VALUE!</v>
      </c>
      <c r="F202" s="43" t="e">
        <f t="shared" si="90"/>
        <v>#VALUE!</v>
      </c>
      <c r="G202" s="43" t="e">
        <f t="shared" si="91"/>
        <v>#VALUE!</v>
      </c>
      <c r="H202" s="27" t="e">
        <f t="shared" si="111"/>
        <v>#VALUE!</v>
      </c>
      <c r="I202" s="229" t="e">
        <f t="shared" si="92"/>
        <v>#VALUE!</v>
      </c>
      <c r="J202" s="230" t="e">
        <f t="shared" si="114"/>
        <v>#VALUE!</v>
      </c>
      <c r="K202" s="43" t="e">
        <f t="shared" si="93"/>
        <v>#VALUE!</v>
      </c>
      <c r="L202" s="218" t="e">
        <f t="shared" si="94"/>
        <v>#VALUE!</v>
      </c>
      <c r="M202" s="218" t="e">
        <f t="shared" si="80"/>
        <v>#VALUE!</v>
      </c>
      <c r="N202" s="43" t="e">
        <f t="shared" si="95"/>
        <v>#VALUE!</v>
      </c>
      <c r="O202" s="43" t="e">
        <f t="shared" si="96"/>
        <v>#VALUE!</v>
      </c>
      <c r="P202" s="231" t="e">
        <f t="shared" si="97"/>
        <v>#VALUE!</v>
      </c>
      <c r="Q202" s="43" t="e">
        <f t="shared" si="98"/>
        <v>#VALUE!</v>
      </c>
      <c r="R202" s="43" t="e">
        <f t="shared" si="99"/>
        <v>#VALUE!</v>
      </c>
      <c r="S202" s="218" t="e">
        <f t="shared" si="81"/>
        <v>#VALUE!</v>
      </c>
      <c r="T202" s="218" t="e">
        <f t="shared" si="82"/>
        <v>#VALUE!</v>
      </c>
      <c r="U202" s="233" t="e">
        <f t="shared" si="100"/>
        <v>#VALUE!</v>
      </c>
      <c r="V202" s="233" t="e">
        <f t="shared" si="83"/>
        <v>#VALUE!</v>
      </c>
      <c r="W202" s="43" t="e">
        <f t="shared" si="101"/>
        <v>#VALUE!</v>
      </c>
      <c r="X202" s="43" t="e">
        <f t="shared" si="102"/>
        <v>#VALUE!</v>
      </c>
      <c r="Y202" s="43" t="e">
        <f t="shared" si="103"/>
        <v>#VALUE!</v>
      </c>
      <c r="Z202" s="43" t="e">
        <f t="shared" si="104"/>
        <v>#VALUE!</v>
      </c>
      <c r="AA202" s="233" t="e">
        <f t="shared" si="84"/>
        <v>#VALUE!</v>
      </c>
      <c r="AB202" s="233" t="e">
        <f t="shared" si="105"/>
        <v>#VALUE!</v>
      </c>
      <c r="AC202" s="43" t="e">
        <f t="shared" si="106"/>
        <v>#VALUE!</v>
      </c>
      <c r="AD202" s="43" t="e">
        <f t="shared" si="85"/>
        <v>#VALUE!</v>
      </c>
      <c r="AE202" s="43" t="e">
        <f t="shared" si="107"/>
        <v>#VALUE!</v>
      </c>
      <c r="AF202" s="43" t="e">
        <f t="shared" si="86"/>
        <v>#VALUE!</v>
      </c>
      <c r="AG202" s="43" t="e">
        <f t="shared" si="87"/>
        <v>#VALUE!</v>
      </c>
      <c r="AH202" s="43" t="e">
        <f t="shared" si="108"/>
        <v>#VALUE!</v>
      </c>
      <c r="AI202" s="43" t="e">
        <f t="shared" si="88"/>
        <v>#VALUE!</v>
      </c>
      <c r="AJ202" s="43" t="e">
        <f t="shared" si="109"/>
        <v>#VALUE!</v>
      </c>
      <c r="AK202" s="8" t="e">
        <f t="shared" si="112"/>
        <v>#VALUE!</v>
      </c>
      <c r="AL202" s="44" t="e">
        <f t="shared" si="113"/>
        <v>#VALUE!</v>
      </c>
      <c r="AZ202" s="8"/>
    </row>
    <row r="203" spans="1:52" ht="15" x14ac:dyDescent="0.15">
      <c r="A203" s="42"/>
      <c r="B203" s="43" t="e">
        <f t="shared" si="89"/>
        <v>#VALUE!</v>
      </c>
      <c r="C203" s="43" t="e">
        <f t="shared" si="89"/>
        <v>#VALUE!</v>
      </c>
      <c r="D203" s="43" t="e">
        <f t="shared" si="89"/>
        <v>#VALUE!</v>
      </c>
      <c r="E203" s="43" t="e">
        <f t="shared" si="110"/>
        <v>#VALUE!</v>
      </c>
      <c r="F203" s="43" t="e">
        <f t="shared" si="90"/>
        <v>#VALUE!</v>
      </c>
      <c r="G203" s="43" t="e">
        <f t="shared" si="91"/>
        <v>#VALUE!</v>
      </c>
      <c r="H203" s="27" t="e">
        <f t="shared" si="111"/>
        <v>#VALUE!</v>
      </c>
      <c r="I203" s="229" t="e">
        <f t="shared" si="92"/>
        <v>#VALUE!</v>
      </c>
      <c r="J203" s="230" t="e">
        <f t="shared" si="114"/>
        <v>#VALUE!</v>
      </c>
      <c r="K203" s="43" t="e">
        <f t="shared" si="93"/>
        <v>#VALUE!</v>
      </c>
      <c r="L203" s="218" t="e">
        <f t="shared" si="94"/>
        <v>#VALUE!</v>
      </c>
      <c r="M203" s="218" t="e">
        <f t="shared" si="80"/>
        <v>#VALUE!</v>
      </c>
      <c r="N203" s="43" t="e">
        <f t="shared" si="95"/>
        <v>#VALUE!</v>
      </c>
      <c r="O203" s="43" t="e">
        <f t="shared" si="96"/>
        <v>#VALUE!</v>
      </c>
      <c r="P203" s="231" t="e">
        <f t="shared" si="97"/>
        <v>#VALUE!</v>
      </c>
      <c r="Q203" s="43" t="e">
        <f t="shared" si="98"/>
        <v>#VALUE!</v>
      </c>
      <c r="R203" s="43" t="e">
        <f t="shared" si="99"/>
        <v>#VALUE!</v>
      </c>
      <c r="S203" s="218" t="e">
        <f t="shared" si="81"/>
        <v>#VALUE!</v>
      </c>
      <c r="T203" s="218" t="e">
        <f t="shared" si="82"/>
        <v>#VALUE!</v>
      </c>
      <c r="U203" s="233" t="e">
        <f t="shared" si="100"/>
        <v>#VALUE!</v>
      </c>
      <c r="V203" s="233" t="e">
        <f t="shared" si="83"/>
        <v>#VALUE!</v>
      </c>
      <c r="W203" s="43" t="e">
        <f t="shared" si="101"/>
        <v>#VALUE!</v>
      </c>
      <c r="X203" s="43" t="e">
        <f t="shared" si="102"/>
        <v>#VALUE!</v>
      </c>
      <c r="Y203" s="43" t="e">
        <f t="shared" si="103"/>
        <v>#VALUE!</v>
      </c>
      <c r="Z203" s="43" t="e">
        <f t="shared" si="104"/>
        <v>#VALUE!</v>
      </c>
      <c r="AA203" s="233" t="e">
        <f t="shared" si="84"/>
        <v>#VALUE!</v>
      </c>
      <c r="AB203" s="233" t="e">
        <f t="shared" si="105"/>
        <v>#VALUE!</v>
      </c>
      <c r="AC203" s="43" t="e">
        <f t="shared" si="106"/>
        <v>#VALUE!</v>
      </c>
      <c r="AD203" s="43" t="e">
        <f t="shared" si="85"/>
        <v>#VALUE!</v>
      </c>
      <c r="AE203" s="43" t="e">
        <f t="shared" si="107"/>
        <v>#VALUE!</v>
      </c>
      <c r="AF203" s="43" t="e">
        <f t="shared" si="86"/>
        <v>#VALUE!</v>
      </c>
      <c r="AG203" s="43" t="e">
        <f t="shared" si="87"/>
        <v>#VALUE!</v>
      </c>
      <c r="AH203" s="43" t="e">
        <f t="shared" si="108"/>
        <v>#VALUE!</v>
      </c>
      <c r="AI203" s="43" t="e">
        <f t="shared" si="88"/>
        <v>#VALUE!</v>
      </c>
      <c r="AJ203" s="43" t="e">
        <f t="shared" si="109"/>
        <v>#VALUE!</v>
      </c>
      <c r="AK203" s="8" t="e">
        <f t="shared" si="112"/>
        <v>#VALUE!</v>
      </c>
      <c r="AL203" s="44" t="e">
        <f t="shared" si="113"/>
        <v>#VALUE!</v>
      </c>
      <c r="AZ203" s="8"/>
    </row>
    <row r="204" spans="1:52" ht="15" x14ac:dyDescent="0.15">
      <c r="A204" s="42"/>
      <c r="B204" s="43" t="e">
        <f t="shared" si="89"/>
        <v>#VALUE!</v>
      </c>
      <c r="C204" s="43" t="e">
        <f t="shared" si="89"/>
        <v>#VALUE!</v>
      </c>
      <c r="D204" s="43" t="e">
        <f t="shared" si="89"/>
        <v>#VALUE!</v>
      </c>
      <c r="E204" s="43" t="e">
        <f t="shared" si="110"/>
        <v>#VALUE!</v>
      </c>
      <c r="F204" s="43" t="e">
        <f t="shared" si="90"/>
        <v>#VALUE!</v>
      </c>
      <c r="G204" s="43" t="e">
        <f t="shared" si="91"/>
        <v>#VALUE!</v>
      </c>
      <c r="H204" s="27" t="e">
        <f t="shared" si="111"/>
        <v>#VALUE!</v>
      </c>
      <c r="I204" s="229" t="e">
        <f t="shared" si="92"/>
        <v>#VALUE!</v>
      </c>
      <c r="J204" s="230" t="e">
        <f t="shared" si="114"/>
        <v>#VALUE!</v>
      </c>
      <c r="K204" s="43" t="e">
        <f t="shared" si="93"/>
        <v>#VALUE!</v>
      </c>
      <c r="L204" s="218" t="e">
        <f t="shared" si="94"/>
        <v>#VALUE!</v>
      </c>
      <c r="M204" s="218" t="e">
        <f t="shared" si="80"/>
        <v>#VALUE!</v>
      </c>
      <c r="N204" s="43" t="e">
        <f t="shared" si="95"/>
        <v>#VALUE!</v>
      </c>
      <c r="O204" s="43" t="e">
        <f t="shared" si="96"/>
        <v>#VALUE!</v>
      </c>
      <c r="P204" s="231" t="e">
        <f t="shared" si="97"/>
        <v>#VALUE!</v>
      </c>
      <c r="Q204" s="43" t="e">
        <f t="shared" si="98"/>
        <v>#VALUE!</v>
      </c>
      <c r="R204" s="43" t="e">
        <f t="shared" si="99"/>
        <v>#VALUE!</v>
      </c>
      <c r="S204" s="218" t="e">
        <f t="shared" si="81"/>
        <v>#VALUE!</v>
      </c>
      <c r="T204" s="218" t="e">
        <f t="shared" si="82"/>
        <v>#VALUE!</v>
      </c>
      <c r="U204" s="233" t="e">
        <f t="shared" si="100"/>
        <v>#VALUE!</v>
      </c>
      <c r="V204" s="233" t="e">
        <f t="shared" si="83"/>
        <v>#VALUE!</v>
      </c>
      <c r="W204" s="43" t="e">
        <f t="shared" si="101"/>
        <v>#VALUE!</v>
      </c>
      <c r="X204" s="43" t="e">
        <f t="shared" si="102"/>
        <v>#VALUE!</v>
      </c>
      <c r="Y204" s="43" t="e">
        <f t="shared" si="103"/>
        <v>#VALUE!</v>
      </c>
      <c r="Z204" s="43" t="e">
        <f t="shared" si="104"/>
        <v>#VALUE!</v>
      </c>
      <c r="AA204" s="233" t="e">
        <f t="shared" si="84"/>
        <v>#VALUE!</v>
      </c>
      <c r="AB204" s="233" t="e">
        <f t="shared" si="105"/>
        <v>#VALUE!</v>
      </c>
      <c r="AC204" s="43" t="e">
        <f t="shared" si="106"/>
        <v>#VALUE!</v>
      </c>
      <c r="AD204" s="43" t="e">
        <f t="shared" si="85"/>
        <v>#VALUE!</v>
      </c>
      <c r="AE204" s="43" t="e">
        <f t="shared" si="107"/>
        <v>#VALUE!</v>
      </c>
      <c r="AF204" s="43" t="e">
        <f t="shared" si="86"/>
        <v>#VALUE!</v>
      </c>
      <c r="AG204" s="43" t="e">
        <f t="shared" si="87"/>
        <v>#VALUE!</v>
      </c>
      <c r="AH204" s="43" t="e">
        <f t="shared" si="108"/>
        <v>#VALUE!</v>
      </c>
      <c r="AI204" s="43" t="e">
        <f t="shared" si="88"/>
        <v>#VALUE!</v>
      </c>
      <c r="AJ204" s="43" t="e">
        <f t="shared" si="109"/>
        <v>#VALUE!</v>
      </c>
      <c r="AK204" s="8" t="e">
        <f t="shared" si="112"/>
        <v>#VALUE!</v>
      </c>
      <c r="AL204" s="44" t="e">
        <f t="shared" si="113"/>
        <v>#VALUE!</v>
      </c>
      <c r="AZ204" s="8"/>
    </row>
    <row r="205" spans="1:52" ht="15" x14ac:dyDescent="0.15">
      <c r="A205" s="42"/>
      <c r="B205" s="43" t="e">
        <f t="shared" si="89"/>
        <v>#VALUE!</v>
      </c>
      <c r="C205" s="43" t="e">
        <f t="shared" si="89"/>
        <v>#VALUE!</v>
      </c>
      <c r="D205" s="43" t="e">
        <f t="shared" si="89"/>
        <v>#VALUE!</v>
      </c>
      <c r="E205" s="43" t="e">
        <f t="shared" si="110"/>
        <v>#VALUE!</v>
      </c>
      <c r="F205" s="43" t="e">
        <f t="shared" si="90"/>
        <v>#VALUE!</v>
      </c>
      <c r="G205" s="43" t="e">
        <f t="shared" si="91"/>
        <v>#VALUE!</v>
      </c>
      <c r="H205" s="27" t="e">
        <f t="shared" si="111"/>
        <v>#VALUE!</v>
      </c>
      <c r="I205" s="229" t="e">
        <f t="shared" si="92"/>
        <v>#VALUE!</v>
      </c>
      <c r="J205" s="230" t="e">
        <f t="shared" si="114"/>
        <v>#VALUE!</v>
      </c>
      <c r="K205" s="43" t="e">
        <f t="shared" si="93"/>
        <v>#VALUE!</v>
      </c>
      <c r="L205" s="218" t="e">
        <f t="shared" si="94"/>
        <v>#VALUE!</v>
      </c>
      <c r="M205" s="218" t="e">
        <f t="shared" si="80"/>
        <v>#VALUE!</v>
      </c>
      <c r="N205" s="43" t="e">
        <f t="shared" si="95"/>
        <v>#VALUE!</v>
      </c>
      <c r="O205" s="43" t="e">
        <f t="shared" si="96"/>
        <v>#VALUE!</v>
      </c>
      <c r="P205" s="231" t="e">
        <f t="shared" si="97"/>
        <v>#VALUE!</v>
      </c>
      <c r="Q205" s="43" t="e">
        <f t="shared" si="98"/>
        <v>#VALUE!</v>
      </c>
      <c r="R205" s="43" t="e">
        <f t="shared" si="99"/>
        <v>#VALUE!</v>
      </c>
      <c r="S205" s="218" t="e">
        <f t="shared" si="81"/>
        <v>#VALUE!</v>
      </c>
      <c r="T205" s="218" t="e">
        <f t="shared" si="82"/>
        <v>#VALUE!</v>
      </c>
      <c r="U205" s="233" t="e">
        <f t="shared" si="100"/>
        <v>#VALUE!</v>
      </c>
      <c r="V205" s="233" t="e">
        <f t="shared" si="83"/>
        <v>#VALUE!</v>
      </c>
      <c r="W205" s="43" t="e">
        <f t="shared" si="101"/>
        <v>#VALUE!</v>
      </c>
      <c r="X205" s="43" t="e">
        <f t="shared" si="102"/>
        <v>#VALUE!</v>
      </c>
      <c r="Y205" s="43" t="e">
        <f t="shared" si="103"/>
        <v>#VALUE!</v>
      </c>
      <c r="Z205" s="43" t="e">
        <f t="shared" si="104"/>
        <v>#VALUE!</v>
      </c>
      <c r="AA205" s="233" t="e">
        <f t="shared" si="84"/>
        <v>#VALUE!</v>
      </c>
      <c r="AB205" s="233" t="e">
        <f t="shared" si="105"/>
        <v>#VALUE!</v>
      </c>
      <c r="AC205" s="43" t="e">
        <f t="shared" si="106"/>
        <v>#VALUE!</v>
      </c>
      <c r="AD205" s="43" t="e">
        <f t="shared" si="85"/>
        <v>#VALUE!</v>
      </c>
      <c r="AE205" s="43" t="e">
        <f t="shared" si="107"/>
        <v>#VALUE!</v>
      </c>
      <c r="AF205" s="43" t="e">
        <f t="shared" si="86"/>
        <v>#VALUE!</v>
      </c>
      <c r="AG205" s="43" t="e">
        <f t="shared" si="87"/>
        <v>#VALUE!</v>
      </c>
      <c r="AH205" s="43" t="e">
        <f t="shared" si="108"/>
        <v>#VALUE!</v>
      </c>
      <c r="AI205" s="43" t="e">
        <f t="shared" si="88"/>
        <v>#VALUE!</v>
      </c>
      <c r="AJ205" s="43" t="e">
        <f t="shared" si="109"/>
        <v>#VALUE!</v>
      </c>
      <c r="AK205" s="8" t="e">
        <f t="shared" si="112"/>
        <v>#VALUE!</v>
      </c>
      <c r="AL205" s="44" t="e">
        <f t="shared" si="113"/>
        <v>#VALUE!</v>
      </c>
      <c r="AZ205" s="8"/>
    </row>
    <row r="206" spans="1:52" ht="15" x14ac:dyDescent="0.15">
      <c r="A206" s="42"/>
      <c r="B206" s="43" t="e">
        <f t="shared" si="89"/>
        <v>#VALUE!</v>
      </c>
      <c r="C206" s="43" t="e">
        <f t="shared" si="89"/>
        <v>#VALUE!</v>
      </c>
      <c r="D206" s="43" t="e">
        <f t="shared" si="89"/>
        <v>#VALUE!</v>
      </c>
      <c r="E206" s="43" t="e">
        <f t="shared" si="110"/>
        <v>#VALUE!</v>
      </c>
      <c r="F206" s="43" t="e">
        <f t="shared" si="90"/>
        <v>#VALUE!</v>
      </c>
      <c r="G206" s="43" t="e">
        <f t="shared" si="91"/>
        <v>#VALUE!</v>
      </c>
      <c r="H206" s="27" t="e">
        <f t="shared" si="111"/>
        <v>#VALUE!</v>
      </c>
      <c r="I206" s="229" t="e">
        <f t="shared" si="92"/>
        <v>#VALUE!</v>
      </c>
      <c r="J206" s="230" t="e">
        <f t="shared" si="114"/>
        <v>#VALUE!</v>
      </c>
      <c r="K206" s="43" t="e">
        <f t="shared" si="93"/>
        <v>#VALUE!</v>
      </c>
      <c r="L206" s="218" t="e">
        <f t="shared" si="94"/>
        <v>#VALUE!</v>
      </c>
      <c r="M206" s="218" t="e">
        <f t="shared" si="80"/>
        <v>#VALUE!</v>
      </c>
      <c r="N206" s="43" t="e">
        <f t="shared" si="95"/>
        <v>#VALUE!</v>
      </c>
      <c r="O206" s="43" t="e">
        <f t="shared" si="96"/>
        <v>#VALUE!</v>
      </c>
      <c r="P206" s="231" t="e">
        <f t="shared" si="97"/>
        <v>#VALUE!</v>
      </c>
      <c r="Q206" s="43" t="e">
        <f t="shared" si="98"/>
        <v>#VALUE!</v>
      </c>
      <c r="R206" s="43" t="e">
        <f t="shared" si="99"/>
        <v>#VALUE!</v>
      </c>
      <c r="S206" s="218" t="e">
        <f t="shared" si="81"/>
        <v>#VALUE!</v>
      </c>
      <c r="T206" s="218" t="e">
        <f t="shared" si="82"/>
        <v>#VALUE!</v>
      </c>
      <c r="U206" s="233" t="e">
        <f t="shared" si="100"/>
        <v>#VALUE!</v>
      </c>
      <c r="V206" s="233" t="e">
        <f t="shared" si="83"/>
        <v>#VALUE!</v>
      </c>
      <c r="W206" s="43" t="e">
        <f t="shared" si="101"/>
        <v>#VALUE!</v>
      </c>
      <c r="X206" s="43" t="e">
        <f t="shared" si="102"/>
        <v>#VALUE!</v>
      </c>
      <c r="Y206" s="43" t="e">
        <f t="shared" si="103"/>
        <v>#VALUE!</v>
      </c>
      <c r="Z206" s="43" t="e">
        <f t="shared" si="104"/>
        <v>#VALUE!</v>
      </c>
      <c r="AA206" s="233" t="e">
        <f t="shared" si="84"/>
        <v>#VALUE!</v>
      </c>
      <c r="AB206" s="233" t="e">
        <f t="shared" si="105"/>
        <v>#VALUE!</v>
      </c>
      <c r="AC206" s="43" t="e">
        <f t="shared" si="106"/>
        <v>#VALUE!</v>
      </c>
      <c r="AD206" s="43" t="e">
        <f t="shared" si="85"/>
        <v>#VALUE!</v>
      </c>
      <c r="AE206" s="43" t="e">
        <f t="shared" si="107"/>
        <v>#VALUE!</v>
      </c>
      <c r="AF206" s="43" t="e">
        <f t="shared" si="86"/>
        <v>#VALUE!</v>
      </c>
      <c r="AG206" s="43" t="e">
        <f t="shared" si="87"/>
        <v>#VALUE!</v>
      </c>
      <c r="AH206" s="43" t="e">
        <f t="shared" si="108"/>
        <v>#VALUE!</v>
      </c>
      <c r="AI206" s="43" t="e">
        <f t="shared" si="88"/>
        <v>#VALUE!</v>
      </c>
      <c r="AJ206" s="43" t="e">
        <f t="shared" si="109"/>
        <v>#VALUE!</v>
      </c>
      <c r="AK206" s="8" t="e">
        <f t="shared" si="112"/>
        <v>#VALUE!</v>
      </c>
      <c r="AL206" s="44" t="e">
        <f t="shared" si="113"/>
        <v>#VALUE!</v>
      </c>
      <c r="AZ206" s="8"/>
    </row>
    <row r="207" spans="1:52" ht="15" x14ac:dyDescent="0.15">
      <c r="A207" s="42"/>
      <c r="B207" s="43" t="e">
        <f t="shared" si="89"/>
        <v>#VALUE!</v>
      </c>
      <c r="C207" s="43" t="e">
        <f t="shared" si="89"/>
        <v>#VALUE!</v>
      </c>
      <c r="D207" s="43" t="e">
        <f t="shared" si="89"/>
        <v>#VALUE!</v>
      </c>
      <c r="E207" s="43" t="e">
        <f t="shared" si="110"/>
        <v>#VALUE!</v>
      </c>
      <c r="F207" s="43" t="e">
        <f t="shared" si="90"/>
        <v>#VALUE!</v>
      </c>
      <c r="G207" s="43" t="e">
        <f t="shared" si="91"/>
        <v>#VALUE!</v>
      </c>
      <c r="H207" s="27" t="e">
        <f t="shared" si="111"/>
        <v>#VALUE!</v>
      </c>
      <c r="I207" s="229" t="e">
        <f t="shared" si="92"/>
        <v>#VALUE!</v>
      </c>
      <c r="J207" s="230" t="e">
        <f t="shared" si="114"/>
        <v>#VALUE!</v>
      </c>
      <c r="K207" s="43" t="e">
        <f t="shared" si="93"/>
        <v>#VALUE!</v>
      </c>
      <c r="L207" s="218" t="e">
        <f t="shared" si="94"/>
        <v>#VALUE!</v>
      </c>
      <c r="M207" s="218" t="e">
        <f t="shared" si="80"/>
        <v>#VALUE!</v>
      </c>
      <c r="N207" s="43" t="e">
        <f t="shared" si="95"/>
        <v>#VALUE!</v>
      </c>
      <c r="O207" s="43" t="e">
        <f t="shared" si="96"/>
        <v>#VALUE!</v>
      </c>
      <c r="P207" s="231" t="e">
        <f t="shared" si="97"/>
        <v>#VALUE!</v>
      </c>
      <c r="Q207" s="43" t="e">
        <f t="shared" si="98"/>
        <v>#VALUE!</v>
      </c>
      <c r="R207" s="43" t="e">
        <f t="shared" si="99"/>
        <v>#VALUE!</v>
      </c>
      <c r="S207" s="218" t="e">
        <f t="shared" si="81"/>
        <v>#VALUE!</v>
      </c>
      <c r="T207" s="218" t="e">
        <f t="shared" si="82"/>
        <v>#VALUE!</v>
      </c>
      <c r="U207" s="233" t="e">
        <f t="shared" si="100"/>
        <v>#VALUE!</v>
      </c>
      <c r="V207" s="233" t="e">
        <f t="shared" si="83"/>
        <v>#VALUE!</v>
      </c>
      <c r="W207" s="43" t="e">
        <f t="shared" si="101"/>
        <v>#VALUE!</v>
      </c>
      <c r="X207" s="43" t="e">
        <f t="shared" si="102"/>
        <v>#VALUE!</v>
      </c>
      <c r="Y207" s="43" t="e">
        <f t="shared" si="103"/>
        <v>#VALUE!</v>
      </c>
      <c r="Z207" s="43" t="e">
        <f t="shared" si="104"/>
        <v>#VALUE!</v>
      </c>
      <c r="AA207" s="233" t="e">
        <f t="shared" si="84"/>
        <v>#VALUE!</v>
      </c>
      <c r="AB207" s="233" t="e">
        <f t="shared" si="105"/>
        <v>#VALUE!</v>
      </c>
      <c r="AC207" s="43" t="e">
        <f t="shared" si="106"/>
        <v>#VALUE!</v>
      </c>
      <c r="AD207" s="43" t="e">
        <f t="shared" si="85"/>
        <v>#VALUE!</v>
      </c>
      <c r="AE207" s="43" t="e">
        <f t="shared" si="107"/>
        <v>#VALUE!</v>
      </c>
      <c r="AF207" s="43" t="e">
        <f t="shared" si="86"/>
        <v>#VALUE!</v>
      </c>
      <c r="AG207" s="43" t="e">
        <f t="shared" si="87"/>
        <v>#VALUE!</v>
      </c>
      <c r="AH207" s="43" t="e">
        <f t="shared" si="108"/>
        <v>#VALUE!</v>
      </c>
      <c r="AI207" s="43" t="e">
        <f t="shared" si="88"/>
        <v>#VALUE!</v>
      </c>
      <c r="AJ207" s="43" t="e">
        <f t="shared" si="109"/>
        <v>#VALUE!</v>
      </c>
      <c r="AK207" s="8" t="e">
        <f t="shared" si="112"/>
        <v>#VALUE!</v>
      </c>
      <c r="AL207" s="44" t="e">
        <f t="shared" si="113"/>
        <v>#VALUE!</v>
      </c>
      <c r="AZ207" s="8"/>
    </row>
    <row r="208" spans="1:52" ht="15" x14ac:dyDescent="0.15">
      <c r="A208" s="42"/>
      <c r="B208" s="43" t="e">
        <f t="shared" si="89"/>
        <v>#VALUE!</v>
      </c>
      <c r="C208" s="43" t="e">
        <f t="shared" si="89"/>
        <v>#VALUE!</v>
      </c>
      <c r="D208" s="43" t="e">
        <f t="shared" si="89"/>
        <v>#VALUE!</v>
      </c>
      <c r="E208" s="43" t="e">
        <f t="shared" si="110"/>
        <v>#VALUE!</v>
      </c>
      <c r="F208" s="43" t="e">
        <f t="shared" si="90"/>
        <v>#VALUE!</v>
      </c>
      <c r="G208" s="43" t="e">
        <f t="shared" si="91"/>
        <v>#VALUE!</v>
      </c>
      <c r="H208" s="27" t="e">
        <f t="shared" si="111"/>
        <v>#VALUE!</v>
      </c>
      <c r="I208" s="229" t="e">
        <f t="shared" si="92"/>
        <v>#VALUE!</v>
      </c>
      <c r="J208" s="230" t="e">
        <f t="shared" si="114"/>
        <v>#VALUE!</v>
      </c>
      <c r="K208" s="43" t="e">
        <f t="shared" si="93"/>
        <v>#VALUE!</v>
      </c>
      <c r="L208" s="218" t="e">
        <f t="shared" si="94"/>
        <v>#VALUE!</v>
      </c>
      <c r="M208" s="218" t="e">
        <f t="shared" si="80"/>
        <v>#VALUE!</v>
      </c>
      <c r="N208" s="43" t="e">
        <f t="shared" si="95"/>
        <v>#VALUE!</v>
      </c>
      <c r="O208" s="43" t="e">
        <f t="shared" si="96"/>
        <v>#VALUE!</v>
      </c>
      <c r="P208" s="231" t="e">
        <f t="shared" si="97"/>
        <v>#VALUE!</v>
      </c>
      <c r="Q208" s="43" t="e">
        <f t="shared" si="98"/>
        <v>#VALUE!</v>
      </c>
      <c r="R208" s="43" t="e">
        <f t="shared" si="99"/>
        <v>#VALUE!</v>
      </c>
      <c r="S208" s="218" t="e">
        <f t="shared" si="81"/>
        <v>#VALUE!</v>
      </c>
      <c r="T208" s="218" t="e">
        <f t="shared" si="82"/>
        <v>#VALUE!</v>
      </c>
      <c r="U208" s="233" t="e">
        <f t="shared" si="100"/>
        <v>#VALUE!</v>
      </c>
      <c r="V208" s="233" t="e">
        <f t="shared" si="83"/>
        <v>#VALUE!</v>
      </c>
      <c r="W208" s="43" t="e">
        <f t="shared" si="101"/>
        <v>#VALUE!</v>
      </c>
      <c r="X208" s="43" t="e">
        <f t="shared" si="102"/>
        <v>#VALUE!</v>
      </c>
      <c r="Y208" s="43" t="e">
        <f t="shared" si="103"/>
        <v>#VALUE!</v>
      </c>
      <c r="Z208" s="43" t="e">
        <f t="shared" si="104"/>
        <v>#VALUE!</v>
      </c>
      <c r="AA208" s="233" t="e">
        <f t="shared" si="84"/>
        <v>#VALUE!</v>
      </c>
      <c r="AB208" s="233" t="e">
        <f t="shared" si="105"/>
        <v>#VALUE!</v>
      </c>
      <c r="AC208" s="43" t="e">
        <f t="shared" si="106"/>
        <v>#VALUE!</v>
      </c>
      <c r="AD208" s="43" t="e">
        <f t="shared" si="85"/>
        <v>#VALUE!</v>
      </c>
      <c r="AE208" s="43" t="e">
        <f t="shared" si="107"/>
        <v>#VALUE!</v>
      </c>
      <c r="AF208" s="43" t="e">
        <f t="shared" si="86"/>
        <v>#VALUE!</v>
      </c>
      <c r="AG208" s="43" t="e">
        <f t="shared" si="87"/>
        <v>#VALUE!</v>
      </c>
      <c r="AH208" s="43" t="e">
        <f t="shared" si="108"/>
        <v>#VALUE!</v>
      </c>
      <c r="AI208" s="43" t="e">
        <f t="shared" si="88"/>
        <v>#VALUE!</v>
      </c>
      <c r="AJ208" s="43" t="e">
        <f t="shared" si="109"/>
        <v>#VALUE!</v>
      </c>
      <c r="AK208" s="8" t="e">
        <f t="shared" si="112"/>
        <v>#VALUE!</v>
      </c>
      <c r="AL208" s="44" t="e">
        <f t="shared" si="113"/>
        <v>#VALUE!</v>
      </c>
      <c r="AZ208" s="8"/>
    </row>
    <row r="209" spans="1:52" ht="15" x14ac:dyDescent="0.15">
      <c r="A209" s="42"/>
      <c r="B209" s="43"/>
      <c r="C209" s="43"/>
      <c r="D209" s="43"/>
      <c r="E209" s="43"/>
      <c r="F209" s="43"/>
      <c r="G209" s="43"/>
      <c r="H209" s="27"/>
      <c r="I209" s="229"/>
      <c r="J209" s="230"/>
      <c r="K209" s="43"/>
      <c r="L209" s="236"/>
      <c r="M209" s="236"/>
      <c r="N209" s="43"/>
      <c r="O209" s="43"/>
      <c r="P209" s="231"/>
      <c r="Q209" s="237"/>
      <c r="R209" s="43"/>
      <c r="S209" s="236"/>
      <c r="T209" s="236"/>
      <c r="U209" s="237"/>
      <c r="V209" s="237"/>
      <c r="W209" s="43"/>
      <c r="X209" s="43"/>
      <c r="Y209" s="43"/>
      <c r="Z209" s="43"/>
      <c r="AA209" s="237"/>
      <c r="AB209" s="237"/>
      <c r="AC209" s="43"/>
      <c r="AD209" s="43"/>
      <c r="AE209" s="43"/>
      <c r="AF209" s="43"/>
      <c r="AG209" s="43"/>
      <c r="AH209" s="43"/>
      <c r="AI209" s="43"/>
      <c r="AJ209" s="43"/>
      <c r="AZ209" s="8"/>
    </row>
    <row r="210" spans="1:52" ht="15" x14ac:dyDescent="0.15">
      <c r="A210" s="42"/>
      <c r="B210" s="43"/>
      <c r="C210" s="43"/>
      <c r="D210" s="43"/>
      <c r="E210" s="43"/>
      <c r="F210" s="43"/>
      <c r="G210" s="43"/>
      <c r="H210" s="27"/>
      <c r="I210" s="229"/>
      <c r="J210" s="230"/>
      <c r="K210" s="43"/>
      <c r="L210" s="236"/>
      <c r="M210" s="236"/>
      <c r="N210" s="43"/>
      <c r="O210" s="43"/>
      <c r="P210" s="231"/>
      <c r="Q210" s="237"/>
      <c r="R210" s="43"/>
      <c r="S210" s="236"/>
      <c r="T210" s="236"/>
      <c r="U210" s="237"/>
      <c r="V210" s="237"/>
      <c r="W210" s="43"/>
      <c r="X210" s="43"/>
      <c r="Y210" s="43"/>
      <c r="Z210" s="43"/>
      <c r="AA210" s="237"/>
      <c r="AB210" s="237"/>
      <c r="AC210" s="43"/>
      <c r="AD210" s="43"/>
      <c r="AE210" s="43"/>
      <c r="AF210" s="43"/>
      <c r="AG210" s="43"/>
      <c r="AH210" s="43"/>
      <c r="AI210" s="43"/>
      <c r="AJ210" s="43"/>
    </row>
    <row r="211" spans="1:52" ht="15" x14ac:dyDescent="0.15">
      <c r="A211" s="42"/>
      <c r="B211" s="43"/>
      <c r="C211" s="43"/>
      <c r="D211" s="43"/>
      <c r="E211" s="43"/>
      <c r="F211" s="43"/>
      <c r="G211" s="43"/>
      <c r="H211" s="27"/>
      <c r="I211" s="229"/>
      <c r="J211" s="230"/>
      <c r="K211" s="43"/>
      <c r="L211" s="236"/>
      <c r="M211" s="236"/>
      <c r="N211" s="43"/>
      <c r="O211" s="43"/>
      <c r="P211" s="231"/>
      <c r="Q211" s="237"/>
      <c r="R211" s="43"/>
      <c r="S211" s="236"/>
      <c r="T211" s="236"/>
      <c r="U211" s="237"/>
      <c r="V211" s="237"/>
      <c r="W211" s="43"/>
      <c r="X211" s="43"/>
      <c r="Y211" s="43"/>
      <c r="Z211" s="43"/>
      <c r="AA211" s="237"/>
      <c r="AB211" s="237"/>
      <c r="AC211" s="43"/>
      <c r="AD211" s="43"/>
      <c r="AE211" s="43"/>
      <c r="AF211" s="43"/>
      <c r="AG211" s="43"/>
      <c r="AH211" s="43"/>
      <c r="AI211" s="43"/>
      <c r="AJ211" s="43"/>
    </row>
    <row r="212" spans="1:52" ht="15" x14ac:dyDescent="0.15">
      <c r="A212" s="42"/>
      <c r="B212" s="43"/>
      <c r="C212" s="43"/>
      <c r="D212" s="43"/>
      <c r="E212" s="43"/>
      <c r="F212" s="43"/>
      <c r="G212" s="43"/>
      <c r="H212" s="27"/>
      <c r="I212" s="229"/>
      <c r="J212" s="230"/>
      <c r="K212" s="43"/>
      <c r="L212" s="236"/>
      <c r="M212" s="236"/>
      <c r="N212" s="43"/>
      <c r="O212" s="43"/>
      <c r="P212" s="231"/>
      <c r="Q212" s="237"/>
      <c r="R212" s="43"/>
      <c r="S212" s="236"/>
      <c r="T212" s="236"/>
      <c r="U212" s="237"/>
      <c r="V212" s="237"/>
      <c r="W212" s="43"/>
      <c r="X212" s="43"/>
      <c r="Y212" s="43"/>
      <c r="Z212" s="43"/>
      <c r="AA212" s="237"/>
      <c r="AB212" s="237"/>
      <c r="AC212" s="43"/>
      <c r="AD212" s="43"/>
      <c r="AE212" s="43"/>
      <c r="AF212" s="43"/>
      <c r="AG212" s="43"/>
      <c r="AH212" s="43"/>
      <c r="AI212" s="43"/>
      <c r="AJ212" s="43"/>
    </row>
    <row r="213" spans="1:52" ht="15" x14ac:dyDescent="0.15">
      <c r="A213" s="42"/>
      <c r="B213" s="43"/>
      <c r="C213" s="43"/>
      <c r="D213" s="43"/>
      <c r="E213" s="43"/>
      <c r="F213" s="43"/>
      <c r="G213" s="43"/>
      <c r="H213" s="27"/>
      <c r="I213" s="229"/>
      <c r="J213" s="230"/>
      <c r="K213" s="43"/>
      <c r="L213" s="236"/>
      <c r="M213" s="236"/>
      <c r="N213" s="43"/>
      <c r="O213" s="43"/>
      <c r="P213" s="231"/>
      <c r="Q213" s="237"/>
      <c r="R213" s="43"/>
      <c r="S213" s="236"/>
      <c r="T213" s="236"/>
      <c r="U213" s="237"/>
      <c r="V213" s="237"/>
      <c r="W213" s="43"/>
      <c r="X213" s="43"/>
      <c r="Y213" s="43"/>
      <c r="Z213" s="43"/>
      <c r="AA213" s="237"/>
      <c r="AB213" s="237"/>
      <c r="AC213" s="43"/>
      <c r="AD213" s="43"/>
      <c r="AE213" s="43"/>
      <c r="AF213" s="43"/>
      <c r="AG213" s="43"/>
      <c r="AH213" s="43"/>
      <c r="AI213" s="43"/>
      <c r="AJ213" s="43"/>
    </row>
    <row r="214" spans="1:52" ht="15" x14ac:dyDescent="0.15">
      <c r="A214" s="42"/>
      <c r="B214" s="43"/>
      <c r="C214" s="43"/>
      <c r="D214" s="43"/>
      <c r="E214" s="43"/>
      <c r="F214" s="43"/>
      <c r="G214" s="43"/>
      <c r="H214" s="27"/>
      <c r="I214" s="229"/>
      <c r="J214" s="230"/>
      <c r="K214" s="43"/>
      <c r="L214" s="236"/>
      <c r="M214" s="236"/>
      <c r="N214" s="43"/>
      <c r="O214" s="43"/>
      <c r="P214" s="231"/>
      <c r="Q214" s="237"/>
      <c r="R214" s="43"/>
      <c r="S214" s="236"/>
      <c r="T214" s="236"/>
      <c r="U214" s="237"/>
      <c r="V214" s="237"/>
      <c r="W214" s="43"/>
      <c r="X214" s="43"/>
      <c r="Y214" s="43"/>
      <c r="Z214" s="43"/>
      <c r="AA214" s="237"/>
      <c r="AB214" s="237"/>
      <c r="AC214" s="43"/>
      <c r="AD214" s="43"/>
      <c r="AE214" s="43"/>
      <c r="AF214" s="43"/>
      <c r="AG214" s="43"/>
      <c r="AH214" s="43"/>
      <c r="AI214" s="43"/>
      <c r="AJ214" s="43"/>
    </row>
    <row r="215" spans="1:52" ht="15" x14ac:dyDescent="0.15">
      <c r="A215" s="42"/>
      <c r="B215" s="43"/>
      <c r="C215" s="43"/>
      <c r="D215" s="43"/>
      <c r="E215" s="43"/>
      <c r="F215" s="43"/>
      <c r="G215" s="43"/>
      <c r="H215" s="27"/>
      <c r="I215" s="229"/>
      <c r="J215" s="230"/>
      <c r="K215" s="43"/>
      <c r="L215" s="236"/>
      <c r="M215" s="236"/>
      <c r="N215" s="43"/>
      <c r="O215" s="43"/>
      <c r="P215" s="231"/>
      <c r="Q215" s="237"/>
      <c r="R215" s="43"/>
      <c r="S215" s="236"/>
      <c r="T215" s="236"/>
      <c r="U215" s="237"/>
      <c r="V215" s="237"/>
      <c r="W215" s="43"/>
      <c r="X215" s="43"/>
      <c r="Y215" s="43"/>
      <c r="Z215" s="43"/>
      <c r="AA215" s="237"/>
      <c r="AB215" s="237"/>
      <c r="AC215" s="43"/>
      <c r="AD215" s="43"/>
      <c r="AE215" s="43"/>
      <c r="AF215" s="43"/>
      <c r="AG215" s="43"/>
      <c r="AH215" s="43"/>
      <c r="AI215" s="43"/>
      <c r="AJ215" s="43"/>
    </row>
    <row r="216" spans="1:52" x14ac:dyDescent="0.15">
      <c r="K216" s="238"/>
      <c r="L216" s="238"/>
      <c r="M216" s="238"/>
      <c r="N216" s="238"/>
      <c r="O216" s="238"/>
      <c r="P216" s="238"/>
      <c r="Q216" s="239"/>
      <c r="R216" s="239"/>
      <c r="S216" s="239"/>
    </row>
    <row r="217" spans="1:52" x14ac:dyDescent="0.15">
      <c r="K217" s="238"/>
      <c r="L217" s="238"/>
      <c r="M217" s="238"/>
      <c r="N217" s="238"/>
      <c r="O217" s="238"/>
      <c r="P217" s="238"/>
      <c r="Q217" s="239"/>
      <c r="R217" s="239"/>
      <c r="S217" s="239"/>
    </row>
    <row r="218" spans="1:52" x14ac:dyDescent="0.15">
      <c r="K218" s="238"/>
      <c r="L218" s="238"/>
      <c r="M218" s="238"/>
      <c r="N218" s="238"/>
      <c r="O218" s="238"/>
      <c r="P218" s="238"/>
      <c r="Q218" s="239"/>
      <c r="R218" s="239"/>
      <c r="S218" s="239"/>
    </row>
    <row r="219" spans="1:52" x14ac:dyDescent="0.15">
      <c r="K219" s="238"/>
      <c r="L219" s="238"/>
      <c r="M219" s="238"/>
      <c r="N219" s="238"/>
      <c r="O219" s="238"/>
      <c r="P219" s="238"/>
      <c r="Q219" s="239"/>
      <c r="R219" s="239"/>
      <c r="S219" s="239"/>
    </row>
    <row r="220" spans="1:52" x14ac:dyDescent="0.15">
      <c r="K220" s="238"/>
      <c r="L220" s="238"/>
      <c r="M220" s="238"/>
      <c r="N220" s="238"/>
      <c r="O220" s="238"/>
      <c r="P220" s="238"/>
      <c r="Q220" s="239"/>
      <c r="R220" s="239"/>
      <c r="S220" s="239"/>
    </row>
    <row r="221" spans="1:52" x14ac:dyDescent="0.15">
      <c r="K221" s="238"/>
      <c r="L221" s="238"/>
      <c r="M221" s="238"/>
      <c r="N221" s="238"/>
      <c r="O221" s="238"/>
      <c r="P221" s="238"/>
      <c r="Q221" s="239"/>
      <c r="R221" s="239"/>
      <c r="S221" s="239"/>
    </row>
    <row r="222" spans="1:52" x14ac:dyDescent="0.15">
      <c r="K222" s="238"/>
      <c r="L222" s="238"/>
      <c r="M222" s="238"/>
      <c r="N222" s="238"/>
      <c r="O222" s="238"/>
      <c r="P222" s="238"/>
      <c r="Q222" s="239"/>
      <c r="R222" s="239"/>
      <c r="S222" s="239"/>
    </row>
    <row r="223" spans="1:52" x14ac:dyDescent="0.15">
      <c r="K223" s="238"/>
      <c r="L223" s="238"/>
      <c r="M223" s="238"/>
      <c r="N223" s="238"/>
      <c r="O223" s="238"/>
      <c r="P223" s="238"/>
      <c r="Q223" s="239"/>
      <c r="R223" s="239"/>
      <c r="S223" s="239"/>
    </row>
    <row r="224" spans="1:52" x14ac:dyDescent="0.15">
      <c r="K224" s="238"/>
      <c r="L224" s="238"/>
      <c r="M224" s="238"/>
      <c r="N224" s="238"/>
      <c r="O224" s="238"/>
      <c r="P224" s="238"/>
      <c r="Q224" s="239"/>
      <c r="R224" s="239"/>
      <c r="S224" s="239"/>
    </row>
    <row r="225" spans="11:19" x14ac:dyDescent="0.15">
      <c r="K225" s="238"/>
      <c r="L225" s="238"/>
      <c r="M225" s="238"/>
      <c r="N225" s="238"/>
      <c r="O225" s="238"/>
      <c r="P225" s="238"/>
      <c r="Q225" s="239"/>
      <c r="R225" s="239"/>
      <c r="S225" s="239"/>
    </row>
    <row r="226" spans="11:19" x14ac:dyDescent="0.15">
      <c r="K226" s="238"/>
      <c r="L226" s="238"/>
      <c r="M226" s="238"/>
      <c r="N226" s="238"/>
      <c r="O226" s="238"/>
      <c r="P226" s="238"/>
      <c r="Q226" s="239"/>
      <c r="R226" s="239"/>
      <c r="S226" s="239"/>
    </row>
    <row r="227" spans="11:19" x14ac:dyDescent="0.15">
      <c r="K227" s="238"/>
      <c r="L227" s="238"/>
      <c r="M227" s="238"/>
      <c r="N227" s="238"/>
      <c r="O227" s="238"/>
      <c r="P227" s="238"/>
      <c r="Q227" s="239"/>
      <c r="R227" s="239"/>
      <c r="S227" s="239"/>
    </row>
    <row r="228" spans="11:19" x14ac:dyDescent="0.15">
      <c r="K228" s="238"/>
      <c r="L228" s="238"/>
      <c r="M228" s="238"/>
      <c r="N228" s="238"/>
      <c r="O228" s="238"/>
      <c r="P228" s="238"/>
      <c r="Q228" s="239"/>
      <c r="R228" s="239"/>
      <c r="S228" s="239"/>
    </row>
    <row r="229" spans="11:19" x14ac:dyDescent="0.15">
      <c r="K229" s="238"/>
      <c r="L229" s="238"/>
      <c r="M229" s="238"/>
      <c r="N229" s="238"/>
      <c r="O229" s="238"/>
      <c r="P229" s="238"/>
      <c r="Q229" s="239"/>
      <c r="R229" s="239"/>
      <c r="S229" s="239"/>
    </row>
    <row r="230" spans="11:19" x14ac:dyDescent="0.15">
      <c r="K230" s="238"/>
      <c r="L230" s="238"/>
      <c r="M230" s="238"/>
      <c r="N230" s="238"/>
      <c r="O230" s="238"/>
      <c r="P230" s="238"/>
      <c r="Q230" s="239"/>
      <c r="R230" s="239"/>
      <c r="S230" s="239"/>
    </row>
    <row r="231" spans="11:19" x14ac:dyDescent="0.15">
      <c r="K231" s="238"/>
      <c r="L231" s="238"/>
      <c r="M231" s="238"/>
      <c r="N231" s="238"/>
      <c r="O231" s="238"/>
      <c r="P231" s="238"/>
      <c r="Q231" s="239"/>
      <c r="R231" s="239"/>
      <c r="S231" s="239"/>
    </row>
    <row r="232" spans="11:19" x14ac:dyDescent="0.15">
      <c r="K232" s="238"/>
      <c r="L232" s="238"/>
      <c r="M232" s="238"/>
      <c r="N232" s="238"/>
      <c r="O232" s="238"/>
      <c r="P232" s="238"/>
      <c r="Q232" s="239"/>
      <c r="R232" s="239"/>
      <c r="S232" s="239"/>
    </row>
    <row r="233" spans="11:19" x14ac:dyDescent="0.15">
      <c r="K233" s="238"/>
      <c r="L233" s="238"/>
      <c r="M233" s="238"/>
      <c r="N233" s="238"/>
      <c r="O233" s="238"/>
      <c r="P233" s="238"/>
      <c r="Q233" s="239"/>
      <c r="R233" s="239"/>
      <c r="S233" s="239"/>
    </row>
    <row r="234" spans="11:19" x14ac:dyDescent="0.15">
      <c r="K234" s="238"/>
      <c r="L234" s="238"/>
      <c r="M234" s="238"/>
      <c r="N234" s="238"/>
      <c r="O234" s="238"/>
      <c r="P234" s="238"/>
      <c r="Q234" s="239"/>
      <c r="R234" s="239"/>
      <c r="S234" s="239"/>
    </row>
    <row r="235" spans="11:19" x14ac:dyDescent="0.15">
      <c r="K235" s="238"/>
      <c r="L235" s="238"/>
      <c r="M235" s="238"/>
      <c r="N235" s="238"/>
      <c r="O235" s="238"/>
      <c r="P235" s="238"/>
      <c r="Q235" s="239"/>
      <c r="R235" s="239"/>
      <c r="S235" s="239"/>
    </row>
    <row r="236" spans="11:19" x14ac:dyDescent="0.15">
      <c r="K236" s="238"/>
      <c r="L236" s="238"/>
      <c r="M236" s="238"/>
      <c r="N236" s="238"/>
      <c r="O236" s="238"/>
      <c r="P236" s="238"/>
      <c r="Q236" s="239"/>
      <c r="R236" s="239"/>
      <c r="S236" s="239"/>
    </row>
    <row r="237" spans="11:19" x14ac:dyDescent="0.15">
      <c r="K237" s="238"/>
      <c r="L237" s="238"/>
      <c r="M237" s="238"/>
      <c r="N237" s="238"/>
      <c r="O237" s="238"/>
      <c r="P237" s="238"/>
      <c r="Q237" s="239"/>
      <c r="R237" s="239"/>
      <c r="S237" s="239"/>
    </row>
    <row r="238" spans="11:19" x14ac:dyDescent="0.15">
      <c r="K238" s="238"/>
      <c r="L238" s="238"/>
      <c r="M238" s="238"/>
      <c r="N238" s="238"/>
      <c r="O238" s="238"/>
      <c r="P238" s="238"/>
      <c r="Q238" s="239"/>
      <c r="R238" s="239"/>
      <c r="S238" s="239"/>
    </row>
    <row r="239" spans="11:19" x14ac:dyDescent="0.15">
      <c r="K239" s="238"/>
      <c r="L239" s="238"/>
      <c r="M239" s="238"/>
      <c r="N239" s="238"/>
      <c r="O239" s="238"/>
      <c r="P239" s="238"/>
      <c r="Q239" s="239"/>
      <c r="R239" s="239"/>
      <c r="S239" s="239"/>
    </row>
    <row r="240" spans="11:19" x14ac:dyDescent="0.15">
      <c r="K240" s="238"/>
      <c r="L240" s="238"/>
      <c r="M240" s="238"/>
      <c r="N240" s="238"/>
      <c r="O240" s="238"/>
      <c r="P240" s="238"/>
      <c r="Q240" s="239"/>
      <c r="R240" s="239"/>
      <c r="S240" s="239"/>
    </row>
    <row r="241" spans="11:19" x14ac:dyDescent="0.15">
      <c r="K241" s="238"/>
      <c r="L241" s="238"/>
      <c r="M241" s="238"/>
      <c r="N241" s="238"/>
      <c r="O241" s="238"/>
      <c r="P241" s="238"/>
      <c r="Q241" s="239"/>
      <c r="R241" s="239"/>
      <c r="S241" s="239"/>
    </row>
    <row r="242" spans="11:19" x14ac:dyDescent="0.15">
      <c r="K242" s="238"/>
      <c r="L242" s="238"/>
      <c r="M242" s="238"/>
      <c r="N242" s="238"/>
      <c r="O242" s="238"/>
      <c r="P242" s="238"/>
      <c r="Q242" s="239"/>
      <c r="R242" s="239"/>
      <c r="S242" s="239"/>
    </row>
    <row r="243" spans="11:19" x14ac:dyDescent="0.15">
      <c r="K243" s="238"/>
      <c r="L243" s="238"/>
      <c r="M243" s="238"/>
      <c r="N243" s="238"/>
      <c r="O243" s="238"/>
      <c r="P243" s="238"/>
      <c r="Q243" s="239"/>
      <c r="R243" s="239"/>
      <c r="S243" s="239"/>
    </row>
    <row r="244" spans="11:19" x14ac:dyDescent="0.15">
      <c r="K244" s="238"/>
      <c r="L244" s="238"/>
      <c r="M244" s="238"/>
      <c r="N244" s="238"/>
      <c r="O244" s="238"/>
      <c r="P244" s="238"/>
      <c r="Q244" s="239"/>
      <c r="R244" s="239"/>
      <c r="S244" s="239"/>
    </row>
    <row r="245" spans="11:19" x14ac:dyDescent="0.15">
      <c r="K245" s="238"/>
      <c r="L245" s="238"/>
      <c r="M245" s="238"/>
      <c r="N245" s="238"/>
      <c r="O245" s="238"/>
      <c r="P245" s="238"/>
      <c r="Q245" s="239"/>
      <c r="R245" s="239"/>
      <c r="S245" s="239"/>
    </row>
    <row r="246" spans="11:19" x14ac:dyDescent="0.15">
      <c r="K246" s="238"/>
      <c r="L246" s="238"/>
      <c r="M246" s="238"/>
      <c r="N246" s="238"/>
      <c r="O246" s="238"/>
      <c r="P246" s="238"/>
      <c r="Q246" s="239"/>
      <c r="R246" s="239"/>
      <c r="S246" s="239"/>
    </row>
    <row r="247" spans="11:19" x14ac:dyDescent="0.15">
      <c r="K247" s="238"/>
      <c r="L247" s="238"/>
      <c r="M247" s="238"/>
      <c r="N247" s="238"/>
      <c r="O247" s="238"/>
      <c r="P247" s="238"/>
      <c r="Q247" s="239"/>
      <c r="R247" s="239"/>
      <c r="S247" s="239"/>
    </row>
    <row r="248" spans="11:19" x14ac:dyDescent="0.15">
      <c r="K248" s="238"/>
      <c r="L248" s="238"/>
      <c r="M248" s="238"/>
      <c r="N248" s="238"/>
      <c r="O248" s="238"/>
      <c r="P248" s="238"/>
      <c r="Q248" s="239"/>
      <c r="R248" s="239"/>
      <c r="S248" s="239"/>
    </row>
    <row r="249" spans="11:19" x14ac:dyDescent="0.15">
      <c r="K249" s="238"/>
      <c r="L249" s="238"/>
      <c r="M249" s="238"/>
      <c r="N249" s="238"/>
      <c r="O249" s="238"/>
      <c r="P249" s="238"/>
      <c r="Q249" s="239"/>
      <c r="R249" s="239"/>
      <c r="S249" s="239"/>
    </row>
    <row r="250" spans="11:19" x14ac:dyDescent="0.15">
      <c r="K250" s="238"/>
      <c r="L250" s="238"/>
      <c r="M250" s="238"/>
      <c r="N250" s="238"/>
      <c r="O250" s="238"/>
      <c r="P250" s="238"/>
      <c r="Q250" s="239"/>
      <c r="R250" s="239"/>
      <c r="S250" s="239"/>
    </row>
    <row r="251" spans="11:19" x14ac:dyDescent="0.15">
      <c r="K251" s="238"/>
      <c r="L251" s="238"/>
      <c r="M251" s="238"/>
      <c r="N251" s="238"/>
      <c r="O251" s="238"/>
      <c r="P251" s="238"/>
      <c r="Q251" s="239"/>
      <c r="R251" s="239"/>
      <c r="S251" s="239"/>
    </row>
    <row r="252" spans="11:19" x14ac:dyDescent="0.15">
      <c r="K252" s="238"/>
      <c r="L252" s="238"/>
      <c r="M252" s="238"/>
      <c r="N252" s="238"/>
      <c r="O252" s="238"/>
      <c r="P252" s="238"/>
      <c r="Q252" s="239"/>
      <c r="R252" s="239"/>
      <c r="S252" s="239"/>
    </row>
    <row r="253" spans="11:19" x14ac:dyDescent="0.15">
      <c r="K253" s="238"/>
      <c r="L253" s="238"/>
      <c r="M253" s="238"/>
      <c r="N253" s="238"/>
      <c r="O253" s="238"/>
      <c r="P253" s="238"/>
      <c r="Q253" s="239"/>
      <c r="R253" s="239"/>
      <c r="S253" s="239"/>
    </row>
    <row r="254" spans="11:19" x14ac:dyDescent="0.15">
      <c r="K254" s="238"/>
      <c r="L254" s="238"/>
      <c r="M254" s="238"/>
      <c r="N254" s="238"/>
      <c r="O254" s="238"/>
      <c r="P254" s="238"/>
      <c r="Q254" s="239"/>
      <c r="R254" s="239"/>
      <c r="S254" s="239"/>
    </row>
    <row r="255" spans="11:19" x14ac:dyDescent="0.15">
      <c r="K255" s="238"/>
      <c r="L255" s="238"/>
      <c r="M255" s="238"/>
      <c r="N255" s="238"/>
      <c r="O255" s="238"/>
      <c r="P255" s="238"/>
      <c r="Q255" s="239"/>
      <c r="R255" s="239"/>
      <c r="S255" s="239"/>
    </row>
    <row r="256" spans="11:19" x14ac:dyDescent="0.15">
      <c r="K256" s="238"/>
      <c r="L256" s="238"/>
      <c r="M256" s="238"/>
      <c r="N256" s="238"/>
      <c r="O256" s="238"/>
      <c r="P256" s="238"/>
      <c r="Q256" s="239"/>
      <c r="R256" s="239"/>
      <c r="S256" s="239"/>
    </row>
    <row r="257" spans="11:19" x14ac:dyDescent="0.15">
      <c r="K257" s="238"/>
      <c r="L257" s="238"/>
      <c r="M257" s="238"/>
      <c r="N257" s="238"/>
      <c r="O257" s="238"/>
      <c r="P257" s="238"/>
      <c r="Q257" s="239"/>
      <c r="R257" s="239"/>
      <c r="S257" s="239"/>
    </row>
    <row r="258" spans="11:19" x14ac:dyDescent="0.15">
      <c r="K258" s="238"/>
      <c r="L258" s="238"/>
      <c r="M258" s="238"/>
      <c r="N258" s="238"/>
      <c r="O258" s="238"/>
      <c r="P258" s="238"/>
      <c r="Q258" s="239"/>
      <c r="R258" s="239"/>
      <c r="S258" s="239"/>
    </row>
    <row r="259" spans="11:19" x14ac:dyDescent="0.15">
      <c r="K259" s="238"/>
      <c r="L259" s="238"/>
      <c r="M259" s="238"/>
      <c r="N259" s="238"/>
      <c r="O259" s="238"/>
      <c r="P259" s="238"/>
      <c r="Q259" s="239"/>
      <c r="R259" s="239"/>
      <c r="S259" s="239"/>
    </row>
    <row r="260" spans="11:19" x14ac:dyDescent="0.15">
      <c r="K260" s="238"/>
      <c r="L260" s="238"/>
      <c r="M260" s="238"/>
      <c r="N260" s="238"/>
      <c r="O260" s="238"/>
      <c r="P260" s="238"/>
      <c r="Q260" s="239"/>
      <c r="R260" s="239"/>
      <c r="S260" s="239"/>
    </row>
    <row r="261" spans="11:19" x14ac:dyDescent="0.15">
      <c r="K261" s="238"/>
      <c r="L261" s="238"/>
      <c r="M261" s="238"/>
      <c r="N261" s="238"/>
      <c r="O261" s="238"/>
      <c r="P261" s="238"/>
      <c r="Q261" s="239"/>
      <c r="R261" s="239"/>
      <c r="S261" s="239"/>
    </row>
    <row r="262" spans="11:19" x14ac:dyDescent="0.15">
      <c r="K262" s="238"/>
      <c r="L262" s="238"/>
      <c r="M262" s="238"/>
      <c r="N262" s="238"/>
      <c r="O262" s="238"/>
      <c r="P262" s="238"/>
      <c r="Q262" s="239"/>
      <c r="R262" s="239"/>
      <c r="S262" s="239"/>
    </row>
    <row r="263" spans="11:19" x14ac:dyDescent="0.15">
      <c r="K263" s="238"/>
      <c r="L263" s="238"/>
      <c r="M263" s="238"/>
      <c r="N263" s="238"/>
      <c r="O263" s="238"/>
      <c r="P263" s="238"/>
      <c r="Q263" s="239"/>
      <c r="R263" s="239"/>
      <c r="S263" s="239"/>
    </row>
    <row r="264" spans="11:19" x14ac:dyDescent="0.15">
      <c r="K264" s="238"/>
      <c r="L264" s="238"/>
      <c r="M264" s="238"/>
      <c r="N264" s="238"/>
      <c r="O264" s="238"/>
      <c r="P264" s="238"/>
      <c r="Q264" s="239"/>
      <c r="R264" s="239"/>
      <c r="S264" s="239"/>
    </row>
    <row r="265" spans="11:19" x14ac:dyDescent="0.15">
      <c r="K265" s="238"/>
      <c r="L265" s="238"/>
      <c r="M265" s="238"/>
      <c r="N265" s="238"/>
      <c r="O265" s="238"/>
      <c r="P265" s="238"/>
      <c r="Q265" s="239"/>
      <c r="R265" s="239"/>
      <c r="S265" s="239"/>
    </row>
    <row r="266" spans="11:19" x14ac:dyDescent="0.15">
      <c r="K266" s="238"/>
      <c r="L266" s="238"/>
      <c r="M266" s="238"/>
      <c r="N266" s="238"/>
      <c r="O266" s="238"/>
      <c r="P266" s="238"/>
      <c r="Q266" s="239"/>
      <c r="R266" s="239"/>
      <c r="S266" s="239"/>
    </row>
    <row r="267" spans="11:19" x14ac:dyDescent="0.15">
      <c r="K267" s="238"/>
      <c r="L267" s="238"/>
      <c r="M267" s="238"/>
      <c r="N267" s="238"/>
      <c r="O267" s="238"/>
      <c r="P267" s="238"/>
      <c r="Q267" s="239"/>
      <c r="R267" s="239"/>
      <c r="S267" s="239"/>
    </row>
    <row r="268" spans="11:19" x14ac:dyDescent="0.15">
      <c r="K268" s="238"/>
      <c r="L268" s="238"/>
      <c r="M268" s="238"/>
      <c r="N268" s="238"/>
      <c r="O268" s="238"/>
      <c r="P268" s="238"/>
      <c r="Q268" s="239"/>
      <c r="R268" s="239"/>
      <c r="S268" s="239"/>
    </row>
    <row r="269" spans="11:19" x14ac:dyDescent="0.15">
      <c r="K269" s="238"/>
      <c r="L269" s="238"/>
      <c r="M269" s="238"/>
      <c r="N269" s="238"/>
      <c r="O269" s="238"/>
      <c r="P269" s="238"/>
      <c r="Q269" s="239"/>
      <c r="R269" s="239"/>
      <c r="S269" s="239"/>
    </row>
    <row r="270" spans="11:19" x14ac:dyDescent="0.15">
      <c r="K270" s="238"/>
      <c r="L270" s="238"/>
      <c r="M270" s="238"/>
      <c r="N270" s="238"/>
      <c r="O270" s="238"/>
      <c r="P270" s="238"/>
      <c r="Q270" s="239"/>
      <c r="R270" s="239"/>
      <c r="S270" s="239"/>
    </row>
    <row r="271" spans="11:19" x14ac:dyDescent="0.15">
      <c r="K271" s="238"/>
      <c r="L271" s="238"/>
      <c r="M271" s="238"/>
      <c r="N271" s="238"/>
      <c r="O271" s="238"/>
      <c r="P271" s="238"/>
      <c r="Q271" s="239"/>
      <c r="R271" s="239"/>
      <c r="S271" s="239"/>
    </row>
    <row r="272" spans="11:19" x14ac:dyDescent="0.15">
      <c r="K272" s="238"/>
      <c r="L272" s="238"/>
      <c r="M272" s="238"/>
      <c r="N272" s="238"/>
      <c r="O272" s="238"/>
      <c r="P272" s="238"/>
      <c r="Q272" s="239"/>
      <c r="R272" s="239"/>
      <c r="S272" s="239"/>
    </row>
    <row r="273" spans="11:19" x14ac:dyDescent="0.15">
      <c r="K273" s="238"/>
      <c r="L273" s="238"/>
      <c r="M273" s="238"/>
      <c r="N273" s="238"/>
      <c r="O273" s="238"/>
      <c r="P273" s="238"/>
      <c r="Q273" s="239"/>
      <c r="R273" s="239"/>
      <c r="S273" s="239"/>
    </row>
    <row r="274" spans="11:19" x14ac:dyDescent="0.15">
      <c r="K274" s="238"/>
      <c r="L274" s="238"/>
      <c r="M274" s="238"/>
      <c r="N274" s="238"/>
      <c r="O274" s="238"/>
      <c r="P274" s="238"/>
      <c r="Q274" s="239"/>
      <c r="R274" s="239"/>
      <c r="S274" s="239"/>
    </row>
    <row r="275" spans="11:19" x14ac:dyDescent="0.15">
      <c r="K275" s="238"/>
      <c r="L275" s="238"/>
      <c r="M275" s="238"/>
      <c r="N275" s="238"/>
      <c r="O275" s="238"/>
      <c r="P275" s="238"/>
      <c r="Q275" s="239"/>
      <c r="R275" s="239"/>
      <c r="S275" s="239"/>
    </row>
    <row r="276" spans="11:19" x14ac:dyDescent="0.15">
      <c r="K276" s="238"/>
      <c r="L276" s="238"/>
      <c r="M276" s="238"/>
      <c r="N276" s="238"/>
      <c r="O276" s="238"/>
      <c r="P276" s="238"/>
      <c r="Q276" s="239"/>
      <c r="R276" s="239"/>
      <c r="S276" s="239"/>
    </row>
    <row r="277" spans="11:19" x14ac:dyDescent="0.15">
      <c r="K277" s="238"/>
      <c r="L277" s="238"/>
      <c r="M277" s="238"/>
      <c r="N277" s="238"/>
      <c r="O277" s="238"/>
      <c r="P277" s="238"/>
      <c r="Q277" s="239"/>
      <c r="R277" s="239"/>
      <c r="S277" s="239"/>
    </row>
    <row r="278" spans="11:19" x14ac:dyDescent="0.15">
      <c r="K278" s="238"/>
      <c r="L278" s="238"/>
      <c r="M278" s="238"/>
      <c r="N278" s="238"/>
      <c r="O278" s="238"/>
      <c r="P278" s="238"/>
      <c r="Q278" s="239"/>
      <c r="R278" s="239"/>
      <c r="S278" s="239"/>
    </row>
    <row r="279" spans="11:19" x14ac:dyDescent="0.15">
      <c r="K279" s="238"/>
      <c r="L279" s="238"/>
      <c r="M279" s="238"/>
      <c r="N279" s="238"/>
      <c r="O279" s="238"/>
      <c r="P279" s="238"/>
      <c r="Q279" s="239"/>
      <c r="R279" s="239"/>
      <c r="S279" s="239"/>
    </row>
    <row r="280" spans="11:19" x14ac:dyDescent="0.15">
      <c r="K280" s="238"/>
      <c r="L280" s="238"/>
      <c r="M280" s="238"/>
      <c r="N280" s="238"/>
      <c r="O280" s="238"/>
      <c r="P280" s="238"/>
      <c r="Q280" s="239"/>
      <c r="R280" s="239"/>
      <c r="S280" s="239"/>
    </row>
    <row r="281" spans="11:19" x14ac:dyDescent="0.15">
      <c r="K281" s="238"/>
      <c r="L281" s="238"/>
      <c r="M281" s="238"/>
      <c r="N281" s="238"/>
      <c r="O281" s="238"/>
      <c r="P281" s="238"/>
      <c r="Q281" s="239"/>
      <c r="R281" s="239"/>
      <c r="S281" s="239"/>
    </row>
    <row r="282" spans="11:19" x14ac:dyDescent="0.15">
      <c r="K282" s="238"/>
      <c r="L282" s="238"/>
      <c r="M282" s="238"/>
      <c r="N282" s="238"/>
      <c r="O282" s="238"/>
      <c r="P282" s="238"/>
      <c r="Q282" s="239"/>
      <c r="R282" s="239"/>
      <c r="S282" s="239"/>
    </row>
    <row r="283" spans="11:19" x14ac:dyDescent="0.15">
      <c r="K283" s="238"/>
      <c r="L283" s="238"/>
      <c r="M283" s="238"/>
      <c r="N283" s="238"/>
      <c r="O283" s="238"/>
      <c r="P283" s="238"/>
      <c r="Q283" s="239"/>
      <c r="R283" s="239"/>
      <c r="S283" s="239"/>
    </row>
    <row r="284" spans="11:19" x14ac:dyDescent="0.15">
      <c r="K284" s="238"/>
      <c r="L284" s="238"/>
      <c r="M284" s="238"/>
      <c r="N284" s="238"/>
      <c r="O284" s="238"/>
      <c r="P284" s="238"/>
      <c r="Q284" s="239"/>
      <c r="R284" s="239"/>
      <c r="S284" s="239"/>
    </row>
    <row r="285" spans="11:19" x14ac:dyDescent="0.15">
      <c r="K285" s="238"/>
      <c r="L285" s="238"/>
      <c r="M285" s="238"/>
      <c r="N285" s="238"/>
      <c r="O285" s="238"/>
      <c r="P285" s="238"/>
      <c r="Q285" s="239"/>
      <c r="R285" s="239"/>
      <c r="S285" s="239"/>
    </row>
    <row r="286" spans="11:19" x14ac:dyDescent="0.15">
      <c r="K286" s="238"/>
      <c r="L286" s="238"/>
      <c r="M286" s="238"/>
      <c r="N286" s="238"/>
      <c r="O286" s="238"/>
      <c r="P286" s="238"/>
      <c r="Q286" s="239"/>
      <c r="R286" s="239"/>
      <c r="S286" s="239"/>
    </row>
    <row r="287" spans="11:19" x14ac:dyDescent="0.15">
      <c r="K287" s="238"/>
      <c r="L287" s="238"/>
      <c r="M287" s="238"/>
      <c r="N287" s="238"/>
      <c r="O287" s="238"/>
      <c r="P287" s="238"/>
      <c r="Q287" s="239"/>
      <c r="R287" s="239"/>
      <c r="S287" s="239"/>
    </row>
    <row r="288" spans="11:19" x14ac:dyDescent="0.15">
      <c r="K288" s="238"/>
      <c r="L288" s="238"/>
      <c r="M288" s="238"/>
      <c r="N288" s="238"/>
      <c r="O288" s="238"/>
      <c r="P288" s="238"/>
      <c r="Q288" s="239"/>
      <c r="R288" s="239"/>
      <c r="S288" s="239"/>
    </row>
    <row r="289" spans="11:19" x14ac:dyDescent="0.15">
      <c r="K289" s="238"/>
      <c r="L289" s="238"/>
      <c r="M289" s="238"/>
      <c r="N289" s="238"/>
      <c r="O289" s="238"/>
      <c r="P289" s="238"/>
      <c r="Q289" s="239"/>
      <c r="R289" s="239"/>
      <c r="S289" s="239"/>
    </row>
    <row r="290" spans="11:19" x14ac:dyDescent="0.15">
      <c r="K290" s="238"/>
      <c r="L290" s="238"/>
      <c r="M290" s="238"/>
      <c r="N290" s="238"/>
      <c r="O290" s="238"/>
      <c r="P290" s="238"/>
      <c r="Q290" s="239"/>
      <c r="R290" s="239"/>
      <c r="S290" s="239"/>
    </row>
    <row r="291" spans="11:19" x14ac:dyDescent="0.15">
      <c r="K291" s="238"/>
      <c r="L291" s="238"/>
      <c r="M291" s="238"/>
      <c r="N291" s="238"/>
      <c r="O291" s="238"/>
      <c r="P291" s="238"/>
      <c r="Q291" s="239"/>
      <c r="R291" s="239"/>
      <c r="S291" s="239"/>
    </row>
    <row r="292" spans="11:19" x14ac:dyDescent="0.15">
      <c r="K292" s="238"/>
      <c r="L292" s="238"/>
      <c r="M292" s="238"/>
      <c r="N292" s="238"/>
      <c r="O292" s="238"/>
      <c r="P292" s="238"/>
      <c r="Q292" s="239"/>
      <c r="R292" s="239"/>
      <c r="S292" s="239"/>
    </row>
    <row r="293" spans="11:19" x14ac:dyDescent="0.15">
      <c r="K293" s="238"/>
      <c r="L293" s="238"/>
      <c r="M293" s="238"/>
      <c r="N293" s="238"/>
      <c r="O293" s="238"/>
      <c r="P293" s="238"/>
      <c r="Q293" s="239"/>
      <c r="R293" s="239"/>
      <c r="S293" s="239"/>
    </row>
    <row r="294" spans="11:19" x14ac:dyDescent="0.15">
      <c r="K294" s="238"/>
      <c r="L294" s="238"/>
      <c r="M294" s="238"/>
      <c r="N294" s="238"/>
      <c r="O294" s="238"/>
      <c r="P294" s="238"/>
      <c r="Q294" s="239"/>
      <c r="R294" s="239"/>
      <c r="S294" s="239"/>
    </row>
    <row r="295" spans="11:19" x14ac:dyDescent="0.15">
      <c r="K295" s="238"/>
      <c r="L295" s="238"/>
      <c r="M295" s="238"/>
      <c r="N295" s="238"/>
      <c r="O295" s="238"/>
      <c r="P295" s="238"/>
      <c r="Q295" s="239"/>
      <c r="R295" s="239"/>
      <c r="S295" s="239"/>
    </row>
    <row r="296" spans="11:19" x14ac:dyDescent="0.15">
      <c r="K296" s="238"/>
      <c r="L296" s="238"/>
      <c r="M296" s="238"/>
      <c r="N296" s="238"/>
      <c r="O296" s="238"/>
      <c r="P296" s="238"/>
      <c r="Q296" s="239"/>
      <c r="R296" s="239"/>
      <c r="S296" s="239"/>
    </row>
    <row r="297" spans="11:19" x14ac:dyDescent="0.15">
      <c r="K297" s="238"/>
      <c r="L297" s="238"/>
      <c r="M297" s="238"/>
      <c r="N297" s="238"/>
      <c r="O297" s="238"/>
      <c r="P297" s="238"/>
      <c r="Q297" s="239"/>
      <c r="R297" s="239"/>
      <c r="S297" s="239"/>
    </row>
    <row r="298" spans="11:19" x14ac:dyDescent="0.15">
      <c r="K298" s="238"/>
      <c r="L298" s="238"/>
      <c r="M298" s="238"/>
      <c r="N298" s="238"/>
      <c r="O298" s="238"/>
      <c r="P298" s="238"/>
      <c r="Q298" s="239"/>
      <c r="R298" s="239"/>
      <c r="S298" s="239"/>
    </row>
    <row r="299" spans="11:19" x14ac:dyDescent="0.15">
      <c r="K299" s="238"/>
      <c r="L299" s="238"/>
      <c r="M299" s="238"/>
      <c r="N299" s="238"/>
      <c r="O299" s="238"/>
      <c r="P299" s="238"/>
      <c r="Q299" s="239"/>
      <c r="R299" s="239"/>
      <c r="S299" s="239"/>
    </row>
    <row r="300" spans="11:19" x14ac:dyDescent="0.15">
      <c r="K300" s="238"/>
      <c r="L300" s="238"/>
      <c r="M300" s="238"/>
      <c r="N300" s="238"/>
      <c r="O300" s="238"/>
      <c r="P300" s="238"/>
      <c r="Q300" s="239"/>
      <c r="R300" s="239"/>
      <c r="S300" s="239"/>
    </row>
    <row r="301" spans="11:19" x14ac:dyDescent="0.15">
      <c r="K301" s="238"/>
      <c r="L301" s="238"/>
      <c r="M301" s="238"/>
      <c r="N301" s="238"/>
      <c r="O301" s="238"/>
      <c r="P301" s="238"/>
      <c r="Q301" s="239"/>
      <c r="R301" s="239"/>
      <c r="S301" s="239"/>
    </row>
    <row r="302" spans="11:19" x14ac:dyDescent="0.15">
      <c r="K302" s="238"/>
      <c r="L302" s="238"/>
      <c r="M302" s="238"/>
      <c r="N302" s="238"/>
      <c r="O302" s="238"/>
      <c r="P302" s="238"/>
      <c r="Q302" s="239"/>
      <c r="R302" s="239"/>
      <c r="S302" s="239"/>
    </row>
    <row r="303" spans="11:19" x14ac:dyDescent="0.15">
      <c r="K303" s="238"/>
      <c r="L303" s="238"/>
      <c r="M303" s="238"/>
      <c r="N303" s="238"/>
      <c r="O303" s="238"/>
      <c r="P303" s="238"/>
      <c r="Q303" s="239"/>
      <c r="R303" s="239"/>
      <c r="S303" s="239"/>
    </row>
    <row r="304" spans="11:19" x14ac:dyDescent="0.15">
      <c r="K304" s="238"/>
      <c r="L304" s="238"/>
      <c r="M304" s="238"/>
      <c r="N304" s="238"/>
      <c r="O304" s="238"/>
      <c r="P304" s="238"/>
      <c r="Q304" s="239"/>
      <c r="R304" s="239"/>
      <c r="S304" s="239"/>
    </row>
    <row r="305" spans="11:19" x14ac:dyDescent="0.15">
      <c r="K305" s="238"/>
      <c r="L305" s="238"/>
      <c r="M305" s="238"/>
      <c r="N305" s="238"/>
      <c r="O305" s="238"/>
      <c r="P305" s="238"/>
      <c r="Q305" s="239"/>
      <c r="R305" s="239"/>
      <c r="S305" s="239"/>
    </row>
    <row r="306" spans="11:19" x14ac:dyDescent="0.15">
      <c r="K306" s="238"/>
      <c r="L306" s="238"/>
      <c r="M306" s="238"/>
      <c r="N306" s="238"/>
      <c r="O306" s="238"/>
      <c r="P306" s="238"/>
      <c r="Q306" s="239"/>
      <c r="R306" s="239"/>
      <c r="S306" s="239"/>
    </row>
    <row r="307" spans="11:19" x14ac:dyDescent="0.15">
      <c r="K307" s="238"/>
      <c r="L307" s="238"/>
      <c r="M307" s="238"/>
      <c r="N307" s="238"/>
      <c r="O307" s="238"/>
      <c r="P307" s="238"/>
      <c r="Q307" s="239"/>
      <c r="R307" s="239"/>
      <c r="S307" s="239"/>
    </row>
    <row r="308" spans="11:19" x14ac:dyDescent="0.15">
      <c r="K308" s="238"/>
      <c r="L308" s="238"/>
      <c r="M308" s="238"/>
      <c r="N308" s="238"/>
      <c r="O308" s="238"/>
      <c r="P308" s="238"/>
      <c r="Q308" s="239"/>
      <c r="R308" s="239"/>
      <c r="S308" s="239"/>
    </row>
    <row r="309" spans="11:19" x14ac:dyDescent="0.15">
      <c r="K309" s="238"/>
      <c r="L309" s="238"/>
      <c r="M309" s="238"/>
      <c r="N309" s="238"/>
      <c r="O309" s="238"/>
      <c r="P309" s="238"/>
      <c r="Q309" s="239"/>
      <c r="R309" s="239"/>
      <c r="S309" s="239"/>
    </row>
    <row r="310" spans="11:19" x14ac:dyDescent="0.15">
      <c r="K310" s="238"/>
      <c r="L310" s="238"/>
      <c r="M310" s="238"/>
      <c r="N310" s="238"/>
      <c r="O310" s="238"/>
      <c r="P310" s="238"/>
      <c r="Q310" s="239"/>
      <c r="R310" s="239"/>
      <c r="S310" s="239"/>
    </row>
    <row r="311" spans="11:19" x14ac:dyDescent="0.15">
      <c r="K311" s="238"/>
      <c r="L311" s="238"/>
      <c r="M311" s="238"/>
      <c r="N311" s="238"/>
      <c r="O311" s="238"/>
      <c r="P311" s="238"/>
      <c r="Q311" s="239"/>
      <c r="R311" s="239"/>
      <c r="S311" s="239"/>
    </row>
    <row r="312" spans="11:19" x14ac:dyDescent="0.15">
      <c r="K312" s="238"/>
      <c r="L312" s="238"/>
      <c r="M312" s="238"/>
      <c r="N312" s="238"/>
      <c r="O312" s="238"/>
      <c r="P312" s="238"/>
      <c r="Q312" s="239"/>
      <c r="R312" s="239"/>
      <c r="S312" s="239"/>
    </row>
    <row r="313" spans="11:19" x14ac:dyDescent="0.15">
      <c r="K313" s="238"/>
      <c r="L313" s="238"/>
      <c r="M313" s="238"/>
      <c r="N313" s="238"/>
      <c r="O313" s="238"/>
      <c r="P313" s="238"/>
      <c r="Q313" s="239"/>
      <c r="R313" s="239"/>
      <c r="S313" s="239"/>
    </row>
    <row r="314" spans="11:19" x14ac:dyDescent="0.15">
      <c r="K314" s="238"/>
      <c r="L314" s="238"/>
      <c r="M314" s="238"/>
      <c r="N314" s="238"/>
      <c r="O314" s="238"/>
      <c r="P314" s="238"/>
      <c r="Q314" s="239"/>
      <c r="R314" s="239"/>
      <c r="S314" s="239"/>
    </row>
    <row r="315" spans="11:19" x14ac:dyDescent="0.15">
      <c r="K315" s="238"/>
      <c r="L315" s="238"/>
      <c r="M315" s="238"/>
      <c r="N315" s="238"/>
      <c r="O315" s="238"/>
      <c r="P315" s="238"/>
      <c r="Q315" s="239"/>
      <c r="R315" s="239"/>
      <c r="S315" s="239"/>
    </row>
    <row r="316" spans="11:19" x14ac:dyDescent="0.15">
      <c r="K316" s="238"/>
      <c r="L316" s="238"/>
      <c r="M316" s="238"/>
      <c r="N316" s="238"/>
      <c r="O316" s="238"/>
      <c r="P316" s="238"/>
      <c r="Q316" s="239"/>
      <c r="R316" s="239"/>
      <c r="S316" s="239"/>
    </row>
    <row r="317" spans="11:19" x14ac:dyDescent="0.15">
      <c r="K317" s="238"/>
      <c r="L317" s="238"/>
      <c r="M317" s="238"/>
      <c r="N317" s="238"/>
      <c r="O317" s="238"/>
      <c r="P317" s="238"/>
      <c r="Q317" s="239"/>
      <c r="R317" s="239"/>
      <c r="S317" s="239"/>
    </row>
    <row r="318" spans="11:19" x14ac:dyDescent="0.15">
      <c r="K318" s="238"/>
      <c r="L318" s="238"/>
      <c r="M318" s="238"/>
      <c r="N318" s="238"/>
      <c r="O318" s="238"/>
      <c r="P318" s="238"/>
      <c r="Q318" s="239"/>
      <c r="R318" s="239"/>
      <c r="S318" s="239"/>
    </row>
    <row r="319" spans="11:19" x14ac:dyDescent="0.15">
      <c r="K319" s="238"/>
      <c r="L319" s="238"/>
      <c r="M319" s="238"/>
      <c r="N319" s="238"/>
      <c r="O319" s="238"/>
      <c r="P319" s="238"/>
      <c r="Q319" s="239"/>
      <c r="R319" s="239"/>
      <c r="S319" s="239"/>
    </row>
    <row r="320" spans="11:19" x14ac:dyDescent="0.15">
      <c r="K320" s="238"/>
      <c r="L320" s="238"/>
      <c r="M320" s="238"/>
      <c r="N320" s="238"/>
      <c r="O320" s="238"/>
      <c r="P320" s="238"/>
      <c r="Q320" s="239"/>
      <c r="R320" s="239"/>
      <c r="S320" s="239"/>
    </row>
    <row r="321" spans="11:19" x14ac:dyDescent="0.15">
      <c r="K321" s="238"/>
      <c r="L321" s="238"/>
      <c r="M321" s="238"/>
      <c r="N321" s="238"/>
      <c r="O321" s="238"/>
      <c r="P321" s="238"/>
      <c r="Q321" s="239"/>
      <c r="R321" s="239"/>
      <c r="S321" s="239"/>
    </row>
    <row r="322" spans="11:19" x14ac:dyDescent="0.15">
      <c r="K322" s="238"/>
      <c r="L322" s="238"/>
      <c r="M322" s="238"/>
      <c r="N322" s="238"/>
      <c r="O322" s="238"/>
      <c r="P322" s="238"/>
      <c r="Q322" s="239"/>
      <c r="R322" s="239"/>
      <c r="S322" s="239"/>
    </row>
    <row r="323" spans="11:19" x14ac:dyDescent="0.15">
      <c r="K323" s="238"/>
      <c r="L323" s="238"/>
      <c r="M323" s="238"/>
      <c r="N323" s="238"/>
      <c r="O323" s="238"/>
      <c r="P323" s="238"/>
      <c r="Q323" s="239"/>
      <c r="R323" s="239"/>
      <c r="S323" s="239"/>
    </row>
    <row r="324" spans="11:19" x14ac:dyDescent="0.15">
      <c r="K324" s="238"/>
      <c r="L324" s="238"/>
      <c r="M324" s="238"/>
      <c r="N324" s="238"/>
      <c r="O324" s="238"/>
      <c r="P324" s="238"/>
      <c r="Q324" s="239"/>
      <c r="R324" s="239"/>
      <c r="S324" s="239"/>
    </row>
    <row r="325" spans="11:19" x14ac:dyDescent="0.15">
      <c r="K325" s="238"/>
      <c r="L325" s="238"/>
      <c r="M325" s="238"/>
      <c r="N325" s="238"/>
      <c r="O325" s="238"/>
      <c r="P325" s="238"/>
      <c r="Q325" s="239"/>
      <c r="R325" s="239"/>
      <c r="S325" s="239"/>
    </row>
    <row r="326" spans="11:19" x14ac:dyDescent="0.15">
      <c r="K326" s="238"/>
      <c r="L326" s="238"/>
      <c r="M326" s="238"/>
      <c r="N326" s="238"/>
      <c r="O326" s="238"/>
      <c r="P326" s="238"/>
      <c r="Q326" s="239"/>
      <c r="R326" s="239"/>
      <c r="S326" s="239"/>
    </row>
    <row r="327" spans="11:19" x14ac:dyDescent="0.15">
      <c r="K327" s="238"/>
      <c r="L327" s="238"/>
      <c r="M327" s="238"/>
      <c r="N327" s="238"/>
      <c r="O327" s="238"/>
      <c r="P327" s="238"/>
      <c r="Q327" s="239"/>
      <c r="R327" s="239"/>
      <c r="S327" s="239"/>
    </row>
    <row r="328" spans="11:19" x14ac:dyDescent="0.15">
      <c r="K328" s="238"/>
      <c r="L328" s="238"/>
      <c r="M328" s="238"/>
      <c r="N328" s="238"/>
      <c r="O328" s="238"/>
      <c r="P328" s="238"/>
      <c r="Q328" s="239"/>
      <c r="R328" s="239"/>
      <c r="S328" s="239"/>
    </row>
    <row r="329" spans="11:19" x14ac:dyDescent="0.15">
      <c r="K329" s="238"/>
      <c r="L329" s="238"/>
      <c r="M329" s="238"/>
      <c r="N329" s="238"/>
      <c r="O329" s="238"/>
      <c r="P329" s="238"/>
      <c r="Q329" s="239"/>
      <c r="R329" s="239"/>
      <c r="S329" s="239"/>
    </row>
    <row r="330" spans="11:19" x14ac:dyDescent="0.15">
      <c r="K330" s="238"/>
      <c r="L330" s="238"/>
      <c r="M330" s="238"/>
      <c r="N330" s="238"/>
      <c r="O330" s="238"/>
      <c r="P330" s="238"/>
      <c r="Q330" s="239"/>
      <c r="R330" s="239"/>
      <c r="S330" s="239"/>
    </row>
    <row r="331" spans="11:19" x14ac:dyDescent="0.15">
      <c r="K331" s="238"/>
      <c r="L331" s="238"/>
      <c r="M331" s="238"/>
      <c r="N331" s="238"/>
      <c r="O331" s="238"/>
      <c r="P331" s="238"/>
      <c r="Q331" s="239"/>
      <c r="R331" s="239"/>
      <c r="S331" s="239"/>
    </row>
  </sheetData>
  <mergeCells count="35">
    <mergeCell ref="E29:G29"/>
    <mergeCell ref="D56:G56"/>
    <mergeCell ref="C19:F19"/>
    <mergeCell ref="A21:F21"/>
    <mergeCell ref="C24:F24"/>
    <mergeCell ref="C25:F25"/>
    <mergeCell ref="C26:F26"/>
    <mergeCell ref="C23:F23"/>
    <mergeCell ref="P8:P9"/>
    <mergeCell ref="N8:O8"/>
    <mergeCell ref="A16:F16"/>
    <mergeCell ref="C17:F17"/>
    <mergeCell ref="C18:F18"/>
    <mergeCell ref="A14:F14"/>
    <mergeCell ref="A10:F10"/>
    <mergeCell ref="C11:F11"/>
    <mergeCell ref="C12:F12"/>
    <mergeCell ref="C13:F13"/>
    <mergeCell ref="L8:M8"/>
    <mergeCell ref="C8:F8"/>
    <mergeCell ref="I8:I9"/>
    <mergeCell ref="J8:J9"/>
    <mergeCell ref="K8:K9"/>
    <mergeCell ref="C7:F7"/>
    <mergeCell ref="A1:R1"/>
    <mergeCell ref="A2:R2"/>
    <mergeCell ref="A3:R3"/>
    <mergeCell ref="A5:F5"/>
    <mergeCell ref="H5:L5"/>
    <mergeCell ref="N5:Q5"/>
    <mergeCell ref="C6:F6"/>
    <mergeCell ref="H6:J6"/>
    <mergeCell ref="K6:L6"/>
    <mergeCell ref="N6:O6"/>
    <mergeCell ref="P6:Q6"/>
  </mergeCells>
  <phoneticPr fontId="1" type="noConversion"/>
  <dataValidations count="1">
    <dataValidation type="decimal" errorStyle="warning" allowBlank="1" showErrorMessage="1" errorTitle="输入错误！" error="温度超限，请在检查数据后重新输入！" sqref="L57" xr:uid="{00000000-0002-0000-0300-000000000000}">
      <formula1>0.5</formula1>
      <formula2>35.1</formula2>
    </dataValidation>
  </dataValidations>
  <pageMargins left="0.7" right="0.7" top="0.75" bottom="0.75" header="0.3" footer="0.3"/>
  <ignoredErrors>
    <ignoredError sqref="I11:I25 K11:K25 J10 O12:O25 AK62:AK208 AL62:AL144 AL145:AL208 C30" unlockedFormula="1"/>
  </ignoredErrors>
  <drawing r:id="rId1"/>
  <legacyDrawing r:id="rId2"/>
  <oleObjects>
    <mc:AlternateContent xmlns:mc="http://schemas.openxmlformats.org/markup-compatibility/2006">
      <mc:Choice Requires="x14">
        <oleObject progId="Equation.3" shapeId="16397" r:id="rId3">
          <objectPr defaultSize="0" autoPict="0" r:id="rId4">
            <anchor moveWithCells="1">
              <from>
                <xdr:col>34</xdr:col>
                <xdr:colOff>0</xdr:colOff>
                <xdr:row>135</xdr:row>
                <xdr:rowOff>0</xdr:rowOff>
              </from>
              <to>
                <xdr:col>36</xdr:col>
                <xdr:colOff>47625</xdr:colOff>
                <xdr:row>136</xdr:row>
                <xdr:rowOff>66675</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Fill="0" autoLine="0" autoPict="0" macro="[0]!选项按钮20_Click" altText="使用默认值">
                <anchor moveWithCells="1">
                  <from>
                    <xdr:col>4</xdr:col>
                    <xdr:colOff>457200</xdr:colOff>
                    <xdr:row>16</xdr:row>
                    <xdr:rowOff>133350</xdr:rowOff>
                  </from>
                  <to>
                    <xdr:col>6</xdr:col>
                    <xdr:colOff>133350</xdr:colOff>
                    <xdr:row>17</xdr:row>
                    <xdr:rowOff>171450</xdr:rowOff>
                  </to>
                </anchor>
              </controlPr>
            </control>
          </mc:Choice>
        </mc:AlternateContent>
        <mc:AlternateContent xmlns:mc="http://schemas.openxmlformats.org/markup-compatibility/2006">
          <mc:Choice Requires="x14">
            <control shapeId="16386" r:id="rId6" name="Option Button 2">
              <controlPr defaultSize="0" autoFill="0" autoLin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Fill="0" autoLine="0" autoPict="0" macro="[0]!选项按钮21_Click">
                <anchor moveWithCells="1">
                  <from>
                    <xdr:col>4</xdr:col>
                    <xdr:colOff>457200</xdr:colOff>
                    <xdr:row>21</xdr:row>
                    <xdr:rowOff>133350</xdr:rowOff>
                  </from>
                  <to>
                    <xdr:col>6</xdr:col>
                    <xdr:colOff>133350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Fill="0" autoLine="0" autoPict="0" macro="[0]!选项按钮19_Click">
                <anchor moveWithCells="1">
                  <from>
                    <xdr:col>4</xdr:col>
                    <xdr:colOff>457200</xdr:colOff>
                    <xdr:row>23</xdr:row>
                    <xdr:rowOff>19050</xdr:rowOff>
                  </from>
                  <to>
                    <xdr:col>6</xdr:col>
                    <xdr:colOff>133350</xdr:colOff>
                    <xdr:row>23</xdr:row>
                    <xdr:rowOff>200025</xdr:rowOff>
                  </to>
                </anchor>
              </controlPr>
            </control>
          </mc:Choice>
        </mc:AlternateContent>
        <mc:AlternateContent xmlns:mc="http://schemas.openxmlformats.org/markup-compatibility/2006">
          <mc:Choice Requires="x14">
            <control shapeId="16389" r:id="rId9" name="Group Box 5">
              <controlPr defaultSize="0" autoFill="0" autoPict="0">
                <anchor moveWithCells="1">
                  <from>
                    <xdr:col>0</xdr:col>
                    <xdr:colOff>152400</xdr:colOff>
                    <xdr:row>27</xdr:row>
                    <xdr:rowOff>47625</xdr:rowOff>
                  </from>
                  <to>
                    <xdr:col>15</xdr:col>
                    <xdr:colOff>476250</xdr:colOff>
                    <xdr:row>48</xdr:row>
                    <xdr:rowOff>57150</xdr:rowOff>
                  </to>
                </anchor>
              </controlPr>
            </control>
          </mc:Choice>
        </mc:AlternateContent>
        <mc:AlternateContent xmlns:mc="http://schemas.openxmlformats.org/markup-compatibility/2006">
          <mc:Choice Requires="x14">
            <control shapeId="16390" r:id="rId10" name="Option Button 6">
              <controlPr defaultSize="0" autoFill="0" autoLine="0" autoPict="0">
                <anchor moveWithCells="1">
                  <from>
                    <xdr:col>8</xdr:col>
                    <xdr:colOff>285750</xdr:colOff>
                    <xdr:row>5</xdr:row>
                    <xdr:rowOff>133350</xdr:rowOff>
                  </from>
                  <to>
                    <xdr:col>10</xdr:col>
                    <xdr:colOff>266700</xdr:colOff>
                    <xdr:row>6</xdr:row>
                    <xdr:rowOff>209550</xdr:rowOff>
                  </to>
                </anchor>
              </controlPr>
            </control>
          </mc:Choice>
        </mc:AlternateContent>
        <mc:AlternateContent xmlns:mc="http://schemas.openxmlformats.org/markup-compatibility/2006">
          <mc:Choice Requires="x14">
            <control shapeId="16391" r:id="rId11" name="Option Button 7">
              <controlPr defaultSize="0" autoFill="0" autoLine="0" autoPict="0">
                <anchor moveWithCells="1">
                  <from>
                    <xdr:col>12</xdr:col>
                    <xdr:colOff>114300</xdr:colOff>
                    <xdr:row>6</xdr:row>
                    <xdr:rowOff>19050</xdr:rowOff>
                  </from>
                  <to>
                    <xdr:col>13</xdr:col>
                    <xdr:colOff>476250</xdr:colOff>
                    <xdr:row>6</xdr:row>
                    <xdr:rowOff>200025</xdr:rowOff>
                  </to>
                </anchor>
              </controlPr>
            </control>
          </mc:Choice>
        </mc:AlternateContent>
        <mc:AlternateContent xmlns:mc="http://schemas.openxmlformats.org/markup-compatibility/2006">
          <mc:Choice Requires="x14">
            <control shapeId="16392" r:id="rId12" name="Group Box 8">
              <controlPr defaultSize="0" autoFill="0" autoPict="0">
                <anchor moveWithCells="1">
                  <from>
                    <xdr:col>7</xdr:col>
                    <xdr:colOff>381000</xdr:colOff>
                    <xdr:row>5</xdr:row>
                    <xdr:rowOff>19050</xdr:rowOff>
                  </from>
                  <to>
                    <xdr:col>16</xdr:col>
                    <xdr:colOff>628650</xdr:colOff>
                    <xdr:row>27</xdr:row>
                    <xdr:rowOff>19050</xdr:rowOff>
                  </to>
                </anchor>
              </controlPr>
            </control>
          </mc:Choice>
        </mc:AlternateContent>
        <mc:AlternateContent xmlns:mc="http://schemas.openxmlformats.org/markup-compatibility/2006">
          <mc:Choice Requires="x14">
            <control shapeId="16393" r:id="rId13" name="Group Box 9">
              <controlPr defaultSize="0" autoFill="0" autoPict="0">
                <anchor moveWithCells="1">
                  <from>
                    <xdr:col>0</xdr:col>
                    <xdr:colOff>152400</xdr:colOff>
                    <xdr:row>9</xdr:row>
                    <xdr:rowOff>85725</xdr:rowOff>
                  </from>
                  <to>
                    <xdr:col>6</xdr:col>
                    <xdr:colOff>800100</xdr:colOff>
                    <xdr:row>14</xdr:row>
                    <xdr:rowOff>95250</xdr:rowOff>
                  </to>
                </anchor>
              </controlPr>
            </control>
          </mc:Choice>
        </mc:AlternateContent>
        <mc:AlternateContent xmlns:mc="http://schemas.openxmlformats.org/markup-compatibility/2006">
          <mc:Choice Requires="x14">
            <control shapeId="16394" r:id="rId14" name="Group Box 10">
              <controlPr defaultSize="0" autoFill="0" autoPict="0">
                <anchor moveWithCells="1">
                  <from>
                    <xdr:col>0</xdr:col>
                    <xdr:colOff>152400</xdr:colOff>
                    <xdr:row>15</xdr:row>
                    <xdr:rowOff>38100</xdr:rowOff>
                  </from>
                  <to>
                    <xdr:col>6</xdr:col>
                    <xdr:colOff>800100</xdr:colOff>
                    <xdr:row>19</xdr:row>
                    <xdr:rowOff>85725</xdr:rowOff>
                  </to>
                </anchor>
              </controlPr>
            </control>
          </mc:Choice>
        </mc:AlternateContent>
        <mc:AlternateContent xmlns:mc="http://schemas.openxmlformats.org/markup-compatibility/2006">
          <mc:Choice Requires="x14">
            <control shapeId="16395" r:id="rId15" name="Group Box 11">
              <controlPr defaultSize="0" autoFill="0" autoPict="0">
                <anchor moveWithCells="1">
                  <from>
                    <xdr:col>0</xdr:col>
                    <xdr:colOff>133350</xdr:colOff>
                    <xdr:row>20</xdr:row>
                    <xdr:rowOff>19050</xdr:rowOff>
                  </from>
                  <to>
                    <xdr:col>6</xdr:col>
                    <xdr:colOff>781050</xdr:colOff>
                    <xdr:row>26</xdr:row>
                    <xdr:rowOff>0</xdr:rowOff>
                  </to>
                </anchor>
              </controlPr>
            </control>
          </mc:Choice>
        </mc:AlternateContent>
        <mc:AlternateContent xmlns:mc="http://schemas.openxmlformats.org/markup-compatibility/2006">
          <mc:Choice Requires="x14">
            <control shapeId="16396" r:id="rId16" name="Group Box 12">
              <controlPr defaultSize="0" autoFill="0" autoPict="0">
                <anchor moveWithCells="1">
                  <from>
                    <xdr:col>0</xdr:col>
                    <xdr:colOff>133350</xdr:colOff>
                    <xdr:row>4</xdr:row>
                    <xdr:rowOff>95250</xdr:rowOff>
                  </from>
                  <to>
                    <xdr:col>6</xdr:col>
                    <xdr:colOff>800100</xdr:colOff>
                    <xdr:row>8</xdr:row>
                    <xdr:rowOff>133350</xdr:rowOff>
                  </to>
                </anchor>
              </controlPr>
            </control>
          </mc:Choice>
        </mc:AlternateContent>
        <mc:AlternateContent xmlns:mc="http://schemas.openxmlformats.org/markup-compatibility/2006">
          <mc:Choice Requires="x14">
            <control shapeId="16398" r:id="rId17" name="Option Button 14">
              <controlPr defaultSize="0" autoFill="0" autoLine="0" autoPict="0" macro="[0]!控制按钮9_click">
                <anchor moveWithCells="1">
                  <from>
                    <xdr:col>4</xdr:col>
                    <xdr:colOff>447675</xdr:colOff>
                    <xdr:row>10</xdr:row>
                    <xdr:rowOff>104775</xdr:rowOff>
                  </from>
                  <to>
                    <xdr:col>5</xdr:col>
                    <xdr:colOff>457200</xdr:colOff>
                    <xdr:row>11</xdr:row>
                    <xdr:rowOff>85725</xdr:rowOff>
                  </to>
                </anchor>
              </controlPr>
            </control>
          </mc:Choice>
        </mc:AlternateContent>
        <mc:AlternateContent xmlns:mc="http://schemas.openxmlformats.org/markup-compatibility/2006">
          <mc:Choice Requires="x14">
            <control shapeId="16399" r:id="rId18" name="Option Button 15">
              <controlPr defaultSize="0" autoFill="0" autoLine="0" autoPict="0" macro="[0]!选项按钮17_Click">
                <anchor moveWithCells="1">
                  <from>
                    <xdr:col>4</xdr:col>
                    <xdr:colOff>447675</xdr:colOff>
                    <xdr:row>11</xdr:row>
                    <xdr:rowOff>247650</xdr:rowOff>
                  </from>
                  <to>
                    <xdr:col>5</xdr:col>
                    <xdr:colOff>457200</xdr:colOff>
                    <xdr:row>12</xdr:row>
                    <xdr:rowOff>161925</xdr:rowOff>
                  </to>
                </anchor>
              </controlPr>
            </control>
          </mc:Choice>
        </mc:AlternateContent>
        <mc:AlternateContent xmlns:mc="http://schemas.openxmlformats.org/markup-compatibility/2006">
          <mc:Choice Requires="x14">
            <control shapeId="16400" r:id="rId19" name="Button 16">
              <controlPr defaultSize="0" print="0" autoFill="0" autoPict="0" macro="[0]!ExportResult">
                <anchor moveWithCells="1" sizeWithCells="1">
                  <from>
                    <xdr:col>15</xdr:col>
                    <xdr:colOff>742950</xdr:colOff>
                    <xdr:row>40</xdr:row>
                    <xdr:rowOff>133350</xdr:rowOff>
                  </from>
                  <to>
                    <xdr:col>17</xdr:col>
                    <xdr:colOff>47625</xdr:colOff>
                    <xdr:row>43</xdr:row>
                    <xdr:rowOff>57150</xdr:rowOff>
                  </to>
                </anchor>
              </controlPr>
            </control>
          </mc:Choice>
        </mc:AlternateContent>
        <mc:AlternateContent xmlns:mc="http://schemas.openxmlformats.org/markup-compatibility/2006">
          <mc:Choice Requires="x14">
            <control shapeId="16401" r:id="rId20" name="Button 17">
              <controlPr defaultSize="0" print="0" autoFill="0" autoPict="0">
                <anchor moveWithCells="1" sizeWithCells="1">
                  <from>
                    <xdr:col>15</xdr:col>
                    <xdr:colOff>733425</xdr:colOff>
                    <xdr:row>37</xdr:row>
                    <xdr:rowOff>19050</xdr:rowOff>
                  </from>
                  <to>
                    <xdr:col>17</xdr:col>
                    <xdr:colOff>19050</xdr:colOff>
                    <xdr:row>39</xdr:row>
                    <xdr:rowOff>133350</xdr:rowOff>
                  </to>
                </anchor>
              </controlPr>
            </control>
          </mc:Choice>
        </mc:AlternateContent>
        <mc:AlternateContent xmlns:mc="http://schemas.openxmlformats.org/markup-compatibility/2006">
          <mc:Choice Requires="x14">
            <control shapeId="16402" r:id="rId21" name="Button 18">
              <controlPr defaultSize="0" print="0" autoFill="0" autoPict="0" macro="[0]!控制按钮36_click">
                <anchor moveWithCells="1" sizeWithCells="1">
                  <from>
                    <xdr:col>15</xdr:col>
                    <xdr:colOff>704850</xdr:colOff>
                    <xdr:row>44</xdr:row>
                    <xdr:rowOff>95250</xdr:rowOff>
                  </from>
                  <to>
                    <xdr:col>17</xdr:col>
                    <xdr:colOff>19050</xdr:colOff>
                    <xdr:row>47</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XFC3"/>
  <sheetViews>
    <sheetView showGridLines="0" topLeftCell="A70" zoomScale="40" zoomScaleNormal="40" workbookViewId="0">
      <selection activeCell="S63" sqref="S63"/>
    </sheetView>
  </sheetViews>
  <sheetFormatPr defaultColWidth="0" defaultRowHeight="13.5" x14ac:dyDescent="0.15"/>
  <cols>
    <col min="1" max="1" width="8.25" style="4" customWidth="1"/>
    <col min="2" max="2" width="8" style="4" customWidth="1"/>
    <col min="3" max="3" width="7.25" style="4" customWidth="1"/>
    <col min="4" max="4" width="8" style="4" customWidth="1"/>
    <col min="5" max="5" width="8.25" style="4" customWidth="1"/>
    <col min="6" max="6" width="7.875" style="4" customWidth="1"/>
    <col min="7" max="9" width="9" style="4" customWidth="1"/>
    <col min="10" max="10" width="8.375" style="4" customWidth="1"/>
    <col min="11" max="14" width="9" style="4" customWidth="1"/>
    <col min="15" max="15" width="7.875" style="4" customWidth="1"/>
    <col min="16" max="16" width="6.375" style="4" customWidth="1"/>
    <col min="17" max="17" width="7.375" style="4" customWidth="1"/>
    <col min="18" max="18" width="6.875" style="4" customWidth="1"/>
    <col min="19" max="19" width="9" style="4" customWidth="1"/>
    <col min="20" max="16383" width="9" style="4" hidden="1"/>
    <col min="16384" max="16384" width="4.25" style="4" hidden="1" customWidth="1"/>
  </cols>
  <sheetData>
    <row r="1" spans="1:19" s="1" customFormat="1" ht="39.75" customHeight="1" x14ac:dyDescent="0.15">
      <c r="A1" s="414" t="s">
        <v>107</v>
      </c>
      <c r="B1" s="414"/>
      <c r="C1" s="414"/>
      <c r="D1" s="414"/>
      <c r="E1" s="414"/>
      <c r="F1" s="414"/>
      <c r="G1" s="414"/>
      <c r="H1" s="414"/>
      <c r="I1" s="414"/>
      <c r="J1" s="414"/>
      <c r="K1" s="414"/>
      <c r="L1" s="414"/>
      <c r="M1" s="414"/>
      <c r="N1" s="414"/>
      <c r="O1" s="414"/>
      <c r="P1" s="414"/>
      <c r="Q1" s="414"/>
      <c r="R1" s="414"/>
      <c r="S1" s="414"/>
    </row>
    <row r="2" spans="1:19" s="465" customFormat="1" ht="24" customHeight="1" x14ac:dyDescent="0.15">
      <c r="A2" s="465" t="s">
        <v>64</v>
      </c>
    </row>
    <row r="3" spans="1:19" s="1" customFormat="1" ht="32.25" customHeight="1" x14ac:dyDescent="0.15">
      <c r="A3" s="465" t="s">
        <v>108</v>
      </c>
      <c r="B3" s="465"/>
      <c r="C3" s="465"/>
      <c r="D3" s="465"/>
      <c r="E3" s="465"/>
      <c r="F3" s="465"/>
      <c r="G3" s="465"/>
      <c r="H3" s="465"/>
      <c r="I3" s="465"/>
      <c r="J3" s="465"/>
      <c r="K3" s="465"/>
      <c r="L3" s="465"/>
      <c r="M3" s="465"/>
      <c r="N3" s="465"/>
      <c r="O3" s="465"/>
      <c r="P3" s="465"/>
      <c r="Q3" s="465"/>
      <c r="R3" s="465"/>
      <c r="S3" s="465"/>
    </row>
  </sheetData>
  <mergeCells count="3">
    <mergeCell ref="A1:S1"/>
    <mergeCell ref="A2:XFD2"/>
    <mergeCell ref="A3:S3"/>
  </mergeCells>
  <phoneticPr fontId="1" type="noConversion"/>
  <pageMargins left="0.7" right="0.7" top="0.75" bottom="0.75" header="0.3" footer="0.3"/>
  <pageSetup paperSize="9" orientation="portrait" horizontalDpi="200" verticalDpi="200" r:id="rId1"/>
  <drawing r:id="rId2"/>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export" Type="http://schemas.openxmlformats.org/officeDocument/2006/relationships/image" Target="images/image_export.png"/><Relationship Id="image_help" Type="http://schemas.openxmlformats.org/officeDocument/2006/relationships/image" Target="images/image_help.png"/><Relationship Id="image_cal" Type="http://schemas.openxmlformats.org/officeDocument/2006/relationships/image" Target="images/image_cal.png"/><Relationship Id="image_ini" Type="http://schemas.openxmlformats.org/officeDocument/2006/relationships/image" Target="images/image_ini.png"/><Relationship Id="image_saveas" Type="http://schemas.openxmlformats.org/officeDocument/2006/relationships/image" Target="images/image_saveas.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Input</vt:lpstr>
      <vt:lpstr>Calculation</vt:lpstr>
      <vt:lpstr>W.H curve</vt:lpstr>
      <vt:lpstr>erosion model</vt:lpstr>
      <vt:lpstr>calculation2</vt:lpstr>
      <vt:lpstr>User Manual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Zhang Qiang</cp:lastModifiedBy>
  <cp:lastPrinted>2014-04-24T08:17:03Z</cp:lastPrinted>
  <dcterms:created xsi:type="dcterms:W3CDTF">2006-09-13T11:21:51Z</dcterms:created>
  <dcterms:modified xsi:type="dcterms:W3CDTF">2019-05-19T08:37:30Z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ies>
</file>